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95" yWindow="300" windowWidth="10710" windowHeight="8895" firstSheet="3" activeTab="4"/>
  </bookViews>
  <sheets>
    <sheet name="Contenido" sheetId="1" r:id="rId1"/>
    <sheet name="Cultivos" sheetId="2" r:id="rId2"/>
    <sheet name="Prácticas de la PP" sheetId="3" r:id="rId3"/>
    <sheet name="Preparación y aplicación" sheetId="4" r:id="rId4"/>
    <sheet name="Agua" sheetId="5" r:id="rId5"/>
    <sheet name="Emisiones de GEI" sheetId="6" r:id="rId6"/>
  </sheets>
  <definedNames/>
  <calcPr fullCalcOnLoad="1"/>
</workbook>
</file>

<file path=xl/sharedStrings.xml><?xml version="1.0" encoding="utf-8"?>
<sst xmlns="http://schemas.openxmlformats.org/spreadsheetml/2006/main" count="865" uniqueCount="262">
  <si>
    <t>Cultivo</t>
  </si>
  <si>
    <t>Superficie (ha)</t>
  </si>
  <si>
    <t>Cultivos  Permanentes</t>
  </si>
  <si>
    <t>Cultivos Transitorios</t>
  </si>
  <si>
    <t>Pastos cultivados</t>
  </si>
  <si>
    <t>TABLA 1. SUPERFICIE AGROPECUARIA DEL ECUADOR</t>
  </si>
  <si>
    <t>INSTITUTO NACIONAL DE ESTADÍSTICA Y CENSOS</t>
  </si>
  <si>
    <t>DIRECCIÓN DE ESTADÍSTICAS AGROPECUARIAS Y AMBIENTALES</t>
  </si>
  <si>
    <t>Asociado</t>
  </si>
  <si>
    <t>TOTAL</t>
  </si>
  <si>
    <t xml:space="preserve">TOTAL </t>
  </si>
  <si>
    <t>CULTIVOS</t>
  </si>
  <si>
    <t>CULTIVOS PERMANENTES</t>
  </si>
  <si>
    <t>SI</t>
  </si>
  <si>
    <t>NO</t>
  </si>
  <si>
    <t>Total</t>
  </si>
  <si>
    <t>Criterio</t>
  </si>
  <si>
    <t>Frecuencia</t>
  </si>
  <si>
    <t>Porcentaje</t>
  </si>
  <si>
    <t>Precio</t>
  </si>
  <si>
    <t>Menos peligroso</t>
  </si>
  <si>
    <t>Más eficaz</t>
  </si>
  <si>
    <t>Por sugerencias técnicas</t>
  </si>
  <si>
    <t>Arroz (en cáscara)</t>
  </si>
  <si>
    <t>Maíz duro seco (grano seco)</t>
  </si>
  <si>
    <t>Papa (tubérculo fresco)</t>
  </si>
  <si>
    <t>Soya</t>
  </si>
  <si>
    <t>Otros transitorios</t>
  </si>
  <si>
    <t>Absoluto</t>
  </si>
  <si>
    <t>Relativo</t>
  </si>
  <si>
    <t>Banano (fruta fresca)</t>
  </si>
  <si>
    <t>Cacao (almendra seca)</t>
  </si>
  <si>
    <t>Caña de azúcar para azúcar (tallo fresco)</t>
  </si>
  <si>
    <t>Palma africana (fruta fresca)</t>
  </si>
  <si>
    <t>Otros permanentes</t>
  </si>
  <si>
    <t>Pastos</t>
  </si>
  <si>
    <t>Cultivos permanentes</t>
  </si>
  <si>
    <t>Saboya</t>
  </si>
  <si>
    <t>Gramalote</t>
  </si>
  <si>
    <t>Pasto miel (chilena)</t>
  </si>
  <si>
    <t>Brachiaria</t>
  </si>
  <si>
    <t>Raygras</t>
  </si>
  <si>
    <t>Otros pastos cultivados</t>
  </si>
  <si>
    <t>Menos Peligroso</t>
  </si>
  <si>
    <t>Sugerencia técnica</t>
  </si>
  <si>
    <t>Ninguna</t>
  </si>
  <si>
    <t>Primaria / Educación Básica</t>
  </si>
  <si>
    <t>Secundaria / Educación Media</t>
  </si>
  <si>
    <t>Superior</t>
  </si>
  <si>
    <t>Posgrado</t>
  </si>
  <si>
    <t>Si</t>
  </si>
  <si>
    <t>No</t>
  </si>
  <si>
    <t>PP con capacitación técnica</t>
  </si>
  <si>
    <t>Precauciones a la salud</t>
  </si>
  <si>
    <t>Dosis/Uso</t>
  </si>
  <si>
    <t>Contaminación medio ambiente</t>
  </si>
  <si>
    <t>No tiene interés</t>
  </si>
  <si>
    <t>Casos</t>
  </si>
  <si>
    <t>Temáticas de Información</t>
  </si>
  <si>
    <t>Charlas y cursos</t>
  </si>
  <si>
    <t>Programas de radio y televisión</t>
  </si>
  <si>
    <t>Material escrito</t>
  </si>
  <si>
    <t>Medios de comunicación</t>
  </si>
  <si>
    <t>Fuera de la vivienda en lugar cerrado</t>
  </si>
  <si>
    <t>Fuera de la vivienda al aire libre</t>
  </si>
  <si>
    <t>No Almacena (Uso Inmediato)</t>
  </si>
  <si>
    <t>Dentro de la vivienda</t>
  </si>
  <si>
    <t>Cultivos Permanentes</t>
  </si>
  <si>
    <t>Productor o agricultor</t>
  </si>
  <si>
    <t>Jornalera o peón</t>
  </si>
  <si>
    <t>Un miembro de la familia</t>
  </si>
  <si>
    <t>Nunca</t>
  </si>
  <si>
    <t>Hace 1 a 2 años</t>
  </si>
  <si>
    <t>Hace menos de un año</t>
  </si>
  <si>
    <t>Almacenamiento</t>
  </si>
  <si>
    <t>Bomba de fumigación</t>
  </si>
  <si>
    <t>Suelo</t>
  </si>
  <si>
    <t>Cuerpo de agua</t>
  </si>
  <si>
    <t>Lugares de vertido</t>
  </si>
  <si>
    <t>Entierra</t>
  </si>
  <si>
    <t>Gestiona</t>
  </si>
  <si>
    <t>Desecha</t>
  </si>
  <si>
    <t>Quema</t>
  </si>
  <si>
    <t>En lugares diferentes</t>
  </si>
  <si>
    <t>Lugar determinado identificado</t>
  </si>
  <si>
    <t>A cielo abierto</t>
  </si>
  <si>
    <t>Incinerador de alta temperatura</t>
  </si>
  <si>
    <t>En el campo</t>
  </si>
  <si>
    <t>En la basura común</t>
  </si>
  <si>
    <t>Centro de acopio</t>
  </si>
  <si>
    <t>Entrega a la casa comercial</t>
  </si>
  <si>
    <t>Plagas</t>
  </si>
  <si>
    <t>Enfermedades</t>
  </si>
  <si>
    <t>Solo</t>
  </si>
  <si>
    <t>CONTENIDO</t>
  </si>
  <si>
    <t>Riego</t>
  </si>
  <si>
    <t>Permanentes</t>
  </si>
  <si>
    <t>Transitorios</t>
  </si>
  <si>
    <t>Bebedero animales</t>
  </si>
  <si>
    <t>Pesca</t>
  </si>
  <si>
    <t>Consumo humano</t>
  </si>
  <si>
    <t>Recreación humana</t>
  </si>
  <si>
    <t>PRÁCTICAS DE LA PERSONA PRODUCTORA (PP)</t>
  </si>
  <si>
    <t>RECURSO AGUA</t>
  </si>
  <si>
    <t>X</t>
  </si>
  <si>
    <t>Sequía</t>
  </si>
  <si>
    <t>Helada</t>
  </si>
  <si>
    <t>Inundación</t>
  </si>
  <si>
    <t>Otra razón</t>
  </si>
  <si>
    <t>CULTIVOS TRANSITORIOS 2015</t>
  </si>
  <si>
    <t>Superficie (ha) 2015</t>
  </si>
  <si>
    <t>ENCUESTA DE SUPERFICIE Y PRODUCCIÓN AGROPECUARIA CONTINUA 2015</t>
  </si>
  <si>
    <t>MÓDULO DE INFORMACIÓN AMBIENTAL: USO DE AGROQUÍMICOS EN LA AGRICULTURA 2015</t>
  </si>
  <si>
    <t>Casos de estudio 2015</t>
  </si>
  <si>
    <t>Casos 2015</t>
  </si>
  <si>
    <t>Análisis de suelo realizados 2015</t>
  </si>
  <si>
    <t>Casos  2015</t>
  </si>
  <si>
    <t>Técnico especializado</t>
  </si>
  <si>
    <t>Fertilizantes Orgánicos</t>
  </si>
  <si>
    <t>Fertilizantes Químicos</t>
  </si>
  <si>
    <t>Plaguicidas orgánicos</t>
  </si>
  <si>
    <t>Plaguicidas químicos</t>
  </si>
  <si>
    <t>.</t>
  </si>
  <si>
    <t>Criterios de Compra</t>
  </si>
  <si>
    <t>Uso de insumos Orgánicos</t>
  </si>
  <si>
    <t>Uso de insumos Químico</t>
  </si>
  <si>
    <t>Uso de insumos Orgánico + Químico</t>
  </si>
  <si>
    <t>NO ningún tipo de insumo</t>
  </si>
  <si>
    <t>Nivel de instrucción</t>
  </si>
  <si>
    <t>Surcos</t>
  </si>
  <si>
    <t>Aspersión</t>
  </si>
  <si>
    <t>Microaspersión</t>
  </si>
  <si>
    <t>Goteo</t>
  </si>
  <si>
    <t>Otro</t>
  </si>
  <si>
    <t>TOTAL FILA</t>
  </si>
  <si>
    <t>Cultivos transitorios</t>
  </si>
  <si>
    <t>Total  Aplicación de Fertilizantes</t>
  </si>
  <si>
    <t>Total Aplicación de Fitosanitarios</t>
  </si>
  <si>
    <t xml:space="preserve">Relativo </t>
  </si>
  <si>
    <r>
      <rPr>
        <b/>
        <sz val="11"/>
        <color indexed="8"/>
        <rFont val="Calibri"/>
        <family val="2"/>
      </rPr>
      <t>Elaboración:</t>
    </r>
    <r>
      <rPr>
        <sz val="11"/>
        <color theme="1"/>
        <rFont val="Calibri"/>
        <family val="2"/>
      </rPr>
      <t xml:space="preserve"> INEC</t>
    </r>
  </si>
  <si>
    <t xml:space="preserve">Total </t>
  </si>
  <si>
    <t>Persona que realiza la aplicación</t>
  </si>
  <si>
    <t>En bolsas separadas</t>
  </si>
  <si>
    <t>Gestión de envases</t>
  </si>
  <si>
    <t>Reutiliza</t>
  </si>
  <si>
    <t>Terrenos</t>
  </si>
  <si>
    <t>Pastos cultivos</t>
  </si>
  <si>
    <t>Fuente: Encuesta de Superficie y Producción Agropecuaria Continua 2015</t>
  </si>
  <si>
    <t>PREPARACIÓN Y APLICACIÓN DE AGROQUÍMICOS</t>
  </si>
  <si>
    <t>ESPAC 2002</t>
  </si>
  <si>
    <t>ESPAC 2003</t>
  </si>
  <si>
    <t>ESPAC 2004</t>
  </si>
  <si>
    <t>ESPAC 2005</t>
  </si>
  <si>
    <t>ESPAC 2006</t>
  </si>
  <si>
    <t>ESPAC 2007</t>
  </si>
  <si>
    <t>ESPAC 2008</t>
  </si>
  <si>
    <t>ESPAC 2009</t>
  </si>
  <si>
    <t>ESPAC 2010</t>
  </si>
  <si>
    <t>ESPAC 2011</t>
  </si>
  <si>
    <t>ESPAC 2012</t>
  </si>
  <si>
    <t>ESPAC 2013</t>
  </si>
  <si>
    <t>ESPAC 2014</t>
  </si>
  <si>
    <t>ESPAC 2015</t>
  </si>
  <si>
    <t>Bovino</t>
  </si>
  <si>
    <t>Caballos</t>
  </si>
  <si>
    <t>Ovejas</t>
  </si>
  <si>
    <t>Burros</t>
  </si>
  <si>
    <t>Cerdos</t>
  </si>
  <si>
    <t>Mulas</t>
  </si>
  <si>
    <t>Cabras</t>
  </si>
  <si>
    <t>TABLA 7. USO DE INSUMOS AGRÍCOLAS  (ORGÁNICOS Y QUÍMICOS), POR SUPERFICIE</t>
  </si>
  <si>
    <t>TABLA 8. USO DE AGROINSUMOS EN CULTIVOS PERMANENTES</t>
  </si>
  <si>
    <t>TABLA 9. USO DE AGROINSUMOS EN CULTIVOS TRANSITORIOS</t>
  </si>
  <si>
    <t>Uso de Insumos Orgánicos</t>
  </si>
  <si>
    <t>Uso de Insumos Químicos</t>
  </si>
  <si>
    <t>TABLA 10. USO DE INSUMOS  ORGÁNICOS Y QUÍMICOS POR CULTIVO</t>
  </si>
  <si>
    <t>TABLA 11. USO DE INSUMOS EN LA AGRICULTURA; PASTOS</t>
  </si>
  <si>
    <t>TABLA 2.  SUPERFICIE PERDIDA POR DIFERENTES CAUSAS, SEGÚN FORMA  DE SIEMBRA O PLANTACIÓN DE CULTIVOS PERMANENTES</t>
  </si>
  <si>
    <t>TABLA 3.   SUPERFICIE PERDIDA POR DIFERENTES CAUSAS, SEGÚN FORMA  DE SIEMBRA O PLANTACIÓN DE CULTIVOS TRANSITORIOS.</t>
  </si>
  <si>
    <t>TABLA 4. SUPERFICIE DONDE SE PRÁCTICA LA ROTACIÓN DE CULTIVOS</t>
  </si>
  <si>
    <t>TABLA 12. USO DE INSUMOS EN LA AGRICULTURA; CULTIVOS PERMANENTES</t>
  </si>
  <si>
    <t>TABLA 13. USO DE INSUMOS EN LA AGRICULTURA; CULTIVOS TRANSITORIOS</t>
  </si>
  <si>
    <t>Nivel de Instrucción</t>
  </si>
  <si>
    <t>TABLA 15. USO DE PLAGUICIDAS EN CULTIVOS TRANSITORIOS POR GRADO DE TOXICIDAD</t>
  </si>
  <si>
    <t>TABLA 14. USO DE PLAGUICIDAS EN CULTIVOS PERMANENTES  POR GRADO DE TOXICIDAD</t>
  </si>
  <si>
    <t>TABLA 16. CRITERIOS PARA COMPRA DE AGROQUÍMICOS</t>
  </si>
  <si>
    <t>TABLA 17. CRITERIOS PARA COMPRA DE AGROQUÍMICOS SEGÚN NIVEL DE INSTRUCCIÓN</t>
  </si>
  <si>
    <t>Concepto</t>
  </si>
  <si>
    <r>
      <rPr>
        <b/>
        <sz val="11"/>
        <color indexed="8"/>
        <rFont val="Calibri"/>
        <family val="2"/>
      </rPr>
      <t>Fuente</t>
    </r>
    <r>
      <rPr>
        <sz val="11"/>
        <color theme="1"/>
        <rFont val="Calibri"/>
        <family val="2"/>
      </rPr>
      <t>: Encuesta de Superficie y Producción Agropecuaria Continua 2015</t>
    </r>
  </si>
  <si>
    <t>TABLA 18. PERSONAS PRODUCTORAS QUE HAN RECIBIDO CAPACITACIONES TÉCNICAS</t>
  </si>
  <si>
    <t>TABLA 19. INFORMACIÓN QUE LA PP CONSIDERA QUE FALTA IMPARTIR</t>
  </si>
  <si>
    <t>TABLA 20. MEDIOS PREFERIDOS POR LA PP PARA RECIBIR INFORMACIÓN</t>
  </si>
  <si>
    <t>TABLA 21. LUGAR DONDE LA PP ALMACENA LOS AGROQUÍMICOS</t>
  </si>
  <si>
    <t>TABLA 22.  LUGAR DONDE LA PP ALMACENA LOS AGROQUÍMICOS SEGÚN NIVEL DE INSTRUCCIÓN</t>
  </si>
  <si>
    <t>TABLA 30.TRATAMIENTO DE LOS ENVASES VACÍOS DE AGROQUÍMICOS SEGÚN NIVEL DE INSTRUCCIÓN</t>
  </si>
  <si>
    <t>Tratamiento</t>
  </si>
  <si>
    <t>Entierra los envases</t>
  </si>
  <si>
    <t>Quema los envases</t>
  </si>
  <si>
    <t>Desecha los envases</t>
  </si>
  <si>
    <t>Método de riego</t>
  </si>
  <si>
    <t>USO/S</t>
  </si>
  <si>
    <r>
      <rPr>
        <b/>
        <sz val="12"/>
        <color indexed="8"/>
        <rFont val="Calibri"/>
        <family val="2"/>
      </rPr>
      <t>Elaboración:</t>
    </r>
    <r>
      <rPr>
        <sz val="12"/>
        <color indexed="8"/>
        <rFont val="Calibri"/>
        <family val="2"/>
      </rPr>
      <t xml:space="preserve"> INEC</t>
    </r>
  </si>
  <si>
    <r>
      <rPr>
        <b/>
        <sz val="12"/>
        <color indexed="8"/>
        <rFont val="Calibri"/>
        <family val="2"/>
      </rPr>
      <t>Fuente</t>
    </r>
    <r>
      <rPr>
        <sz val="12"/>
        <color indexed="8"/>
        <rFont val="Calibri"/>
        <family val="2"/>
      </rPr>
      <t>: Encuesta de Superficie y Producción Agropecuaria Continua 2015</t>
    </r>
  </si>
  <si>
    <t>Superficie plantada/sembrada (ha)</t>
  </si>
  <si>
    <t>Sup. Sembrada (ha)</t>
  </si>
  <si>
    <t>Común Sup. (ha)</t>
  </si>
  <si>
    <t>Certificada Sup. (ha)</t>
  </si>
  <si>
    <t>Híbrida Nacional Sup. (ha)</t>
  </si>
  <si>
    <t>Híbrida Internacional Sup. (ha)</t>
  </si>
  <si>
    <t>Mejorada Sup. (ha)</t>
  </si>
  <si>
    <t>TABLA 5. USO DE SEMILLA POR SUPERFICIE Y TIPO DE SEMILLA USADA EN CULTIVOS PERMANENTES.</t>
  </si>
  <si>
    <t>TABLA 6.USO DE SEMILLA POR SUPERFICIE Y TIPO DE SEMILLA USADA EN CULTIVOS TRANSITORIOS</t>
  </si>
  <si>
    <t>Flores permanentes</t>
  </si>
  <si>
    <t>Flores transitorias</t>
  </si>
  <si>
    <t>Superficie perdida (ha.)</t>
  </si>
  <si>
    <t xml:space="preserve"> Superficie perdida (ha.)</t>
  </si>
  <si>
    <t xml:space="preserve">Total  Sup. Aplicación de Fertilizantes </t>
  </si>
  <si>
    <t>PERMANENTES SUPERFICIE (ha)</t>
  </si>
  <si>
    <t>TRANSITORIOS  SUPERFICIE (ha)</t>
  </si>
  <si>
    <t>Práctica de cultivo</t>
  </si>
  <si>
    <t xml:space="preserve">Sup. Plantada (ha) </t>
  </si>
  <si>
    <t>Tipo de ganado</t>
  </si>
  <si>
    <t>EMISIONES DE GASES DE EFECTO INVERNADERO</t>
  </si>
  <si>
    <t>HERBICIDA</t>
  </si>
  <si>
    <t>INSECTICIDA</t>
  </si>
  <si>
    <t>FUNGICIDA</t>
  </si>
  <si>
    <t xml:space="preserve">OTROS PLAGUICIDAS </t>
  </si>
  <si>
    <t>Rojo</t>
  </si>
  <si>
    <t>Amarillo</t>
  </si>
  <si>
    <t>Azul</t>
  </si>
  <si>
    <t>Verde</t>
  </si>
  <si>
    <t>No sabe</t>
  </si>
  <si>
    <t>PLAGUICIDA</t>
  </si>
  <si>
    <t>TABLA 23. PRINCIPAL PERSONA QUE REALIZA LA APLICACIÓN DE AGROQUÍMICOS</t>
  </si>
  <si>
    <t>TABLA 24. TIEMPO DESDE EL ÚLTIMO ANÁLISIS DE SUELO</t>
  </si>
  <si>
    <t>TABLA 25. TIEMPO DEL ÚLTIMO ANÁLISIS DE SUELO SEGÚN NIVEL DE INSTRUCCIÓN</t>
  </si>
  <si>
    <t>TABLA 26. PERSONAS PRODUCTORAS QUE ANTES DE  MEZCLAR O APLICAR PRODUCTOS LEEN PREVIAMENTE LA ETIQUETA</t>
  </si>
  <si>
    <t>TABLA 27. PERSONAS PRODUCTORAS QUE REALIZAN TRIPLE LAVADO  A LOS ENVASES VACÍOS</t>
  </si>
  <si>
    <t>TABLA 28. LUGARES DONDE LAS PERSONAS PRODUCTORAS VIERTEN EL LÍQUIDO DEL TRIPLE LAVADO</t>
  </si>
  <si>
    <t>TABLA 29.TRATAMIENTO DE LOS ENVASES VACÍOS DE AGROQUÍMICOS SEGÚN NIVEL DE INSTRUCCIÓN</t>
  </si>
  <si>
    <t>TABLA 31. TRATAMIENTO DE LOS ENVASES VACÍOS; ENTIERRA LOS ENVASES</t>
  </si>
  <si>
    <t>TABLA 32. TRATAMIENTO DE LOS ENVASES VACÍOS; QUEMA LOS ENVASES</t>
  </si>
  <si>
    <t>TABLA 33. TRATAMIENTO DE LOS ENVASES VACÍOS;  DESECHA LOS ENVASES</t>
  </si>
  <si>
    <t>TABLA 34. TRATAMIENTO DE LOS ENVASES VACÍOS;  GESTIÓN DE  ENVASES</t>
  </si>
  <si>
    <t>TABLA 35. SUPERFICIE BAJO RIEGO POR TIPO DE CULTIVO</t>
  </si>
  <si>
    <t>TABLA 36. SUPERFICIE BAJO  RIEGO, SEGÚN MÉTODO DE RIEGO</t>
  </si>
  <si>
    <t xml:space="preserve">TABLA 37. SUPERFICIE BAJO RIEGO SEGÚN  CULTIVO PERMANENTE. </t>
  </si>
  <si>
    <t>TABLA 38. SUPERFICIE BAJO RIEGO SEGÚN  TIPO DE PASTO CULTIVADO.</t>
  </si>
  <si>
    <t xml:space="preserve">TABLA 39. SUPERFICIE BAJO RIEGO SEGÚN  CULTIVO TRANSITORIO. </t>
  </si>
  <si>
    <t>TABLA 40. TERRENOS CON FUENTES DE AGUA CERCANAS</t>
  </si>
  <si>
    <t>TABLA 41. USO DE FUENTES CERCANAS DE AGUA</t>
  </si>
  <si>
    <t>TABLA 42. ESTIMACIONES DE EMISIONES DE GEI POR FERMENTACIÓN ENTÉRICA Y POR TIPO DE GANADO  (METANO)</t>
  </si>
  <si>
    <t>TABLA 43. ESTIMACIONES DE EMISIONES DE GEI POR FERMENTACIÓN ENTÉRICA Y POR TIPO DE GANADO  (CO2Eq)</t>
  </si>
  <si>
    <t xml:space="preserve">TABLA 29.TRATAMIENTO DE LOS ENVASES VACÍOS DE AGROQUÍMICOS </t>
  </si>
  <si>
    <t xml:space="preserve">TABLA 31. TRATAMIENTO DE LOS ENVASES VACÍOS; ENTIERRA </t>
  </si>
  <si>
    <t xml:space="preserve">TABLA 32. TRATAMIENTO DE LOS ENVASES VACÍOS; QUEMA </t>
  </si>
  <si>
    <t>TABLA 33. TRATAMIENTO DE LOS ENVASES VACÍOS;  DESECHA</t>
  </si>
  <si>
    <t>TABLA 34. TRATAMIENTO DE LOS ENVASES VACÍOS;  GESTIÓNA</t>
  </si>
  <si>
    <r>
      <t>TABLA 42. ESTIMACIONES DE EMISIONES DE GEI POR FERMENTACIÓN ENTÉRICA Y POR TIPO DE GANADO  ( METANO, CH</t>
    </r>
    <r>
      <rPr>
        <b/>
        <sz val="10"/>
        <color indexed="8"/>
        <rFont val="Calibri"/>
        <family val="2"/>
      </rPr>
      <t>4</t>
    </r>
    <r>
      <rPr>
        <b/>
        <sz val="12"/>
        <color indexed="8"/>
        <rFont val="Calibri"/>
        <family val="2"/>
      </rPr>
      <t>)</t>
    </r>
  </si>
  <si>
    <r>
      <t>TABLA 43. ESTIMACIONES DE EMISIONES DE GEI POR FERMENTACIÓN ENTÉRICA Y POR TIPO DE GANADO  (CO</t>
    </r>
    <r>
      <rPr>
        <b/>
        <sz val="8"/>
        <color indexed="8"/>
        <rFont val="Calibri"/>
        <family val="2"/>
      </rPr>
      <t>2</t>
    </r>
    <r>
      <rPr>
        <b/>
        <sz val="12"/>
        <color indexed="8"/>
        <rFont val="Calibri"/>
        <family val="2"/>
      </rPr>
      <t>Eq)</t>
    </r>
  </si>
  <si>
    <t>NACIONAL</t>
  </si>
  <si>
    <t>Hectáreas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</si>
</sst>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##0"/>
    <numFmt numFmtId="165" formatCode="_-* #,##0\ _€_-;\-* #,##0\ _€_-;_-* &quot;-&quot;??\ _€_-;_-@_-"/>
    <numFmt numFmtId="166" formatCode="0.0%"/>
    <numFmt numFmtId="167" formatCode="_(* #,##0_);_(* \(#,##0\);_(* &quot;-&quot;??_);_(@_)"/>
    <numFmt numFmtId="168" formatCode="####.0000"/>
    <numFmt numFmtId="169" formatCode="_-* #,##0.00\ _€_-;\-* #,##0.00\ _€_-;_-* &quot;-&quot;??\ _€_-;_-@_-"/>
    <numFmt numFmtId="170" formatCode="0.0"/>
    <numFmt numFmtId="171" formatCode="_(* #,##0.0_);_(* \(#,##0.0\);_(* &quot;-&quot;?_);_(@_)"/>
    <numFmt numFmtId="172" formatCode="###0.00"/>
    <numFmt numFmtId="173" formatCode="####.00%"/>
    <numFmt numFmtId="174" formatCode="####.0%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###.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00%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9"/>
      <color indexed="9"/>
      <name val="Calibri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rgb="FF000000"/>
      <name val="Calibri"/>
      <family val="2"/>
    </font>
    <font>
      <b/>
      <sz val="12"/>
      <color rgb="FFFFFFFF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0"/>
      <name val="Calibri"/>
      <family val="2"/>
    </font>
    <font>
      <b/>
      <sz val="11"/>
      <color rgb="FF000000"/>
      <name val="Calibri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376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Border="1" applyAlignment="1">
      <alignment/>
    </xf>
    <xf numFmtId="10" fontId="4" fillId="33" borderId="0" xfId="57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10" fontId="4" fillId="0" borderId="0" xfId="57" applyNumberFormat="1" applyFont="1" applyFill="1" applyBorder="1" applyAlignment="1">
      <alignment horizontal="right" vertical="center"/>
    </xf>
    <xf numFmtId="167" fontId="4" fillId="0" borderId="0" xfId="48" applyNumberFormat="1" applyFont="1" applyFill="1" applyBorder="1" applyAlignment="1">
      <alignment horizontal="right" vertical="center"/>
    </xf>
    <xf numFmtId="0" fontId="0" fillId="2" borderId="0" xfId="0" applyFill="1" applyAlignment="1">
      <alignment/>
    </xf>
    <xf numFmtId="0" fontId="54" fillId="0" borderId="0" xfId="0" applyFont="1" applyAlignment="1">
      <alignment horizontal="center" vertical="center"/>
    </xf>
    <xf numFmtId="0" fontId="44" fillId="0" borderId="0" xfId="45" applyAlignment="1">
      <alignment horizontal="center" vertical="center"/>
    </xf>
    <xf numFmtId="0" fontId="44" fillId="2" borderId="0" xfId="45" applyFill="1" applyAlignment="1">
      <alignment horizontal="center" vertical="center"/>
    </xf>
    <xf numFmtId="43" fontId="56" fillId="0" borderId="0" xfId="48" applyFont="1" applyFill="1" applyBorder="1" applyAlignment="1">
      <alignment horizontal="center" vertical="center" wrapText="1" readingOrder="1"/>
    </xf>
    <xf numFmtId="0" fontId="55" fillId="0" borderId="0" xfId="0" applyFont="1" applyFill="1" applyBorder="1" applyAlignment="1">
      <alignment/>
    </xf>
    <xf numFmtId="0" fontId="55" fillId="0" borderId="0" xfId="0" applyFont="1" applyAlignment="1">
      <alignment horizontal="left"/>
    </xf>
    <xf numFmtId="0" fontId="55" fillId="0" borderId="0" xfId="0" applyFont="1" applyBorder="1" applyAlignment="1">
      <alignment vertical="center"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2" fontId="4" fillId="0" borderId="0" xfId="57" applyNumberFormat="1" applyFont="1" applyFill="1" applyBorder="1" applyAlignment="1">
      <alignment horizontal="right" vertical="center"/>
    </xf>
    <xf numFmtId="0" fontId="57" fillId="0" borderId="0" xfId="0" applyFont="1" applyAlignment="1">
      <alignment/>
    </xf>
    <xf numFmtId="0" fontId="4" fillId="33" borderId="0" xfId="55" applyFont="1" applyFill="1" applyBorder="1" applyAlignment="1">
      <alignment horizontal="center" vertical="top" wrapText="1"/>
      <protection/>
    </xf>
    <xf numFmtId="164" fontId="4" fillId="33" borderId="0" xfId="55" applyNumberFormat="1" applyFont="1" applyFill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top" wrapText="1"/>
      <protection/>
    </xf>
    <xf numFmtId="2" fontId="27" fillId="0" borderId="0" xfId="0" applyNumberFormat="1" applyFont="1" applyFill="1" applyBorder="1" applyAlignment="1">
      <alignment horizontal="center" vertical="top" wrapText="1"/>
    </xf>
    <xf numFmtId="10" fontId="27" fillId="0" borderId="0" xfId="0" applyNumberFormat="1" applyFont="1" applyFill="1" applyBorder="1" applyAlignment="1">
      <alignment vertical="center" wrapText="1"/>
    </xf>
    <xf numFmtId="2" fontId="27" fillId="0" borderId="0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top" wrapText="1"/>
    </xf>
    <xf numFmtId="0" fontId="58" fillId="0" borderId="0" xfId="0" applyFont="1" applyBorder="1" applyAlignment="1">
      <alignment vertical="center"/>
    </xf>
    <xf numFmtId="0" fontId="0" fillId="0" borderId="0" xfId="0" applyAlignment="1">
      <alignment/>
    </xf>
    <xf numFmtId="164" fontId="55" fillId="0" borderId="0" xfId="0" applyNumberFormat="1" applyFont="1" applyBorder="1" applyAlignment="1">
      <alignment/>
    </xf>
    <xf numFmtId="173" fontId="55" fillId="0" borderId="0" xfId="0" applyNumberFormat="1" applyFont="1" applyBorder="1" applyAlignment="1">
      <alignment/>
    </xf>
    <xf numFmtId="164" fontId="55" fillId="0" borderId="0" xfId="0" applyNumberFormat="1" applyFont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9" fillId="0" borderId="0" xfId="0" applyFont="1" applyFill="1" applyAlignment="1">
      <alignment vertical="center" wrapText="1"/>
    </xf>
    <xf numFmtId="0" fontId="59" fillId="0" borderId="0" xfId="0" applyFont="1" applyFill="1" applyAlignment="1">
      <alignment/>
    </xf>
    <xf numFmtId="0" fontId="55" fillId="0" borderId="0" xfId="0" applyFont="1" applyBorder="1" applyAlignment="1">
      <alignment horizontal="center" vertical="center" wrapText="1"/>
    </xf>
    <xf numFmtId="0" fontId="4" fillId="0" borderId="0" xfId="55" applyFont="1" applyFill="1" applyBorder="1" applyAlignment="1">
      <alignment horizontal="left" vertical="top" wrapText="1"/>
      <protection/>
    </xf>
    <xf numFmtId="0" fontId="55" fillId="0" borderId="0" xfId="0" applyFont="1" applyBorder="1" applyAlignment="1">
      <alignment/>
    </xf>
    <xf numFmtId="172" fontId="55" fillId="0" borderId="0" xfId="0" applyNumberFormat="1" applyFont="1" applyBorder="1" applyAlignment="1">
      <alignment/>
    </xf>
    <xf numFmtId="164" fontId="55" fillId="0" borderId="0" xfId="0" applyNumberFormat="1" applyFont="1" applyBorder="1" applyAlignment="1">
      <alignment/>
    </xf>
    <xf numFmtId="167" fontId="55" fillId="0" borderId="0" xfId="0" applyNumberFormat="1" applyFont="1" applyBorder="1" applyAlignment="1">
      <alignment/>
    </xf>
    <xf numFmtId="0" fontId="58" fillId="0" borderId="0" xfId="0" applyFont="1" applyAlignment="1">
      <alignment/>
    </xf>
    <xf numFmtId="0" fontId="4" fillId="0" borderId="0" xfId="55" applyFont="1" applyBorder="1" applyAlignment="1">
      <alignment horizontal="right" vertical="center"/>
      <protection/>
    </xf>
    <xf numFmtId="0" fontId="4" fillId="0" borderId="0" xfId="57" applyNumberFormat="1" applyFont="1" applyBorder="1" applyAlignment="1">
      <alignment horizontal="right" vertical="center"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0" fontId="4" fillId="0" borderId="0" xfId="55" applyFont="1" applyFill="1" applyBorder="1" applyAlignment="1">
      <alignment horizontal="right" vertical="center"/>
      <protection/>
    </xf>
    <xf numFmtId="0" fontId="4" fillId="0" borderId="0" xfId="57" applyNumberFormat="1" applyFont="1" applyFill="1" applyBorder="1" applyAlignment="1">
      <alignment horizontal="right" vertical="center"/>
    </xf>
    <xf numFmtId="0" fontId="54" fillId="0" borderId="0" xfId="0" applyFont="1" applyAlignment="1">
      <alignment horizontal="center"/>
    </xf>
    <xf numFmtId="0" fontId="55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left"/>
    </xf>
    <xf numFmtId="0" fontId="40" fillId="34" borderId="10" xfId="55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61" fillId="34" borderId="10" xfId="55" applyFont="1" applyFill="1" applyBorder="1" applyAlignment="1">
      <alignment horizontal="center" vertical="center" wrapText="1"/>
      <protection/>
    </xf>
    <xf numFmtId="0" fontId="55" fillId="0" borderId="0" xfId="0" applyFont="1" applyFill="1" applyBorder="1" applyAlignment="1">
      <alignment horizontal="center" vertical="center"/>
    </xf>
    <xf numFmtId="0" fontId="29" fillId="0" borderId="10" xfId="55" applyFont="1" applyFill="1" applyBorder="1" applyAlignment="1">
      <alignment horizontal="left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4" fillId="33" borderId="0" xfId="45" applyFill="1" applyAlignment="1">
      <alignment horizontal="center" vertical="center"/>
    </xf>
    <xf numFmtId="0" fontId="0" fillId="33" borderId="0" xfId="0" applyFill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horizontal="left"/>
    </xf>
    <xf numFmtId="0" fontId="61" fillId="34" borderId="10" xfId="0" applyFont="1" applyFill="1" applyBorder="1" applyAlignment="1">
      <alignment horizontal="center" vertical="center"/>
    </xf>
    <xf numFmtId="0" fontId="58" fillId="0" borderId="0" xfId="0" applyFont="1" applyAlignment="1">
      <alignment horizontal="left"/>
    </xf>
    <xf numFmtId="0" fontId="40" fillId="34" borderId="11" xfId="55" applyFont="1" applyFill="1" applyBorder="1" applyAlignment="1">
      <alignment horizontal="center" vertical="center" wrapText="1"/>
      <protection/>
    </xf>
    <xf numFmtId="0" fontId="56" fillId="0" borderId="0" xfId="0" applyFont="1" applyFill="1" applyBorder="1" applyAlignment="1">
      <alignment horizontal="center" vertical="center" wrapText="1"/>
    </xf>
    <xf numFmtId="0" fontId="4" fillId="0" borderId="0" xfId="55" applyFont="1" applyFill="1" applyBorder="1" applyAlignment="1">
      <alignment horizontal="center" vertical="top" wrapText="1"/>
      <protection/>
    </xf>
    <xf numFmtId="0" fontId="55" fillId="0" borderId="0" xfId="0" applyFont="1" applyAlignment="1">
      <alignment/>
    </xf>
    <xf numFmtId="0" fontId="61" fillId="34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61" fillId="35" borderId="0" xfId="0" applyFont="1" applyFill="1" applyAlignment="1">
      <alignment vertical="center"/>
    </xf>
    <xf numFmtId="0" fontId="61" fillId="35" borderId="10" xfId="0" applyFont="1" applyFill="1" applyBorder="1" applyAlignment="1">
      <alignment horizontal="center" vertical="center"/>
    </xf>
    <xf numFmtId="43" fontId="56" fillId="0" borderId="0" xfId="48" applyNumberFormat="1" applyFont="1" applyFill="1" applyBorder="1" applyAlignment="1">
      <alignment horizontal="center" vertical="center" wrapText="1" readingOrder="1"/>
    </xf>
    <xf numFmtId="0" fontId="58" fillId="0" borderId="0" xfId="0" applyFont="1" applyAlignment="1">
      <alignment horizontal="center"/>
    </xf>
    <xf numFmtId="0" fontId="63" fillId="34" borderId="10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vertical="center"/>
    </xf>
    <xf numFmtId="10" fontId="55" fillId="0" borderId="0" xfId="57" applyNumberFormat="1" applyFont="1" applyAlignment="1">
      <alignment/>
    </xf>
    <xf numFmtId="0" fontId="61" fillId="0" borderId="0" xfId="0" applyFont="1" applyFill="1" applyBorder="1" applyAlignment="1">
      <alignment horizontal="center" vertical="center" wrapText="1"/>
    </xf>
    <xf numFmtId="167" fontId="32" fillId="0" borderId="0" xfId="48" applyNumberFormat="1" applyFont="1" applyFill="1" applyBorder="1" applyAlignment="1">
      <alignment horizontal="right" vertical="center" wrapText="1"/>
    </xf>
    <xf numFmtId="0" fontId="61" fillId="0" borderId="0" xfId="0" applyFont="1" applyFill="1" applyBorder="1" applyAlignment="1">
      <alignment vertical="center" wrapText="1"/>
    </xf>
    <xf numFmtId="0" fontId="61" fillId="36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167" fontId="32" fillId="0" borderId="0" xfId="48" applyNumberFormat="1" applyFont="1" applyFill="1" applyBorder="1" applyAlignment="1">
      <alignment horizontal="right" vertical="top" wrapText="1"/>
    </xf>
    <xf numFmtId="10" fontId="55" fillId="0" borderId="0" xfId="57" applyNumberFormat="1" applyFont="1" applyAlignment="1">
      <alignment horizontal="left" vertical="center"/>
    </xf>
    <xf numFmtId="0" fontId="55" fillId="0" borderId="0" xfId="0" applyFont="1" applyFill="1" applyAlignment="1">
      <alignment horizontal="left" vertical="center"/>
    </xf>
    <xf numFmtId="2" fontId="55" fillId="0" borderId="0" xfId="0" applyNumberFormat="1" applyFont="1" applyAlignment="1">
      <alignment/>
    </xf>
    <xf numFmtId="0" fontId="61" fillId="0" borderId="0" xfId="0" applyFont="1" applyFill="1" applyAlignment="1">
      <alignment horizontal="center" vertical="center"/>
    </xf>
    <xf numFmtId="2" fontId="55" fillId="0" borderId="0" xfId="0" applyNumberFormat="1" applyFont="1" applyAlignment="1">
      <alignment horizontal="center" vertical="center"/>
    </xf>
    <xf numFmtId="164" fontId="55" fillId="0" borderId="0" xfId="0" applyNumberFormat="1" applyFont="1" applyFill="1" applyAlignment="1">
      <alignment/>
    </xf>
    <xf numFmtId="0" fontId="61" fillId="35" borderId="1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/>
    </xf>
    <xf numFmtId="0" fontId="61" fillId="35" borderId="11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/>
    </xf>
    <xf numFmtId="10" fontId="55" fillId="0" borderId="0" xfId="0" applyNumberFormat="1" applyFont="1" applyBorder="1" applyAlignment="1">
      <alignment horizontal="right"/>
    </xf>
    <xf numFmtId="172" fontId="55" fillId="0" borderId="0" xfId="0" applyNumberFormat="1" applyFont="1" applyAlignment="1">
      <alignment/>
    </xf>
    <xf numFmtId="43" fontId="55" fillId="0" borderId="0" xfId="0" applyNumberFormat="1" applyFont="1" applyAlignment="1">
      <alignment/>
    </xf>
    <xf numFmtId="0" fontId="55" fillId="0" borderId="10" xfId="0" applyFont="1" applyBorder="1" applyAlignment="1">
      <alignment vertical="center"/>
    </xf>
    <xf numFmtId="0" fontId="61" fillId="35" borderId="10" xfId="55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 wrapText="1"/>
    </xf>
    <xf numFmtId="2" fontId="55" fillId="0" borderId="0" xfId="0" applyNumberFormat="1" applyFont="1" applyBorder="1" applyAlignment="1">
      <alignment wrapText="1"/>
    </xf>
    <xf numFmtId="0" fontId="55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/>
    </xf>
    <xf numFmtId="3" fontId="55" fillId="0" borderId="10" xfId="0" applyNumberFormat="1" applyFont="1" applyBorder="1" applyAlignment="1">
      <alignment/>
    </xf>
    <xf numFmtId="0" fontId="61" fillId="35" borderId="0" xfId="0" applyFont="1" applyFill="1" applyAlignment="1">
      <alignment horizontal="center" vertical="center"/>
    </xf>
    <xf numFmtId="172" fontId="27" fillId="33" borderId="10" xfId="0" applyNumberFormat="1" applyFont="1" applyFill="1" applyBorder="1" applyAlignment="1">
      <alignment horizontal="center" vertical="center"/>
    </xf>
    <xf numFmtId="173" fontId="27" fillId="33" borderId="10" xfId="0" applyNumberFormat="1" applyFont="1" applyFill="1" applyBorder="1" applyAlignment="1">
      <alignment horizontal="center" vertical="center"/>
    </xf>
    <xf numFmtId="173" fontId="27" fillId="33" borderId="10" xfId="55" applyNumberFormat="1" applyFont="1" applyFill="1" applyBorder="1" applyAlignment="1">
      <alignment horizontal="center" vertical="center"/>
      <protection/>
    </xf>
    <xf numFmtId="172" fontId="27" fillId="33" borderId="10" xfId="55" applyNumberFormat="1" applyFont="1" applyFill="1" applyBorder="1" applyAlignment="1">
      <alignment horizontal="center" vertical="center"/>
      <protection/>
    </xf>
    <xf numFmtId="173" fontId="27" fillId="33" borderId="10" xfId="50" applyNumberFormat="1" applyFont="1" applyFill="1" applyBorder="1" applyAlignment="1">
      <alignment horizontal="center" vertical="center" wrapText="1"/>
    </xf>
    <xf numFmtId="172" fontId="27" fillId="33" borderId="10" xfId="54" applyNumberFormat="1" applyFont="1" applyFill="1" applyBorder="1" applyAlignment="1">
      <alignment horizontal="center" vertical="center"/>
      <protection/>
    </xf>
    <xf numFmtId="173" fontId="27" fillId="33" borderId="10" xfId="54" applyNumberFormat="1" applyFont="1" applyFill="1" applyBorder="1" applyAlignment="1">
      <alignment horizontal="center" vertical="center"/>
      <protection/>
    </xf>
    <xf numFmtId="172" fontId="27" fillId="33" borderId="10" xfId="55" applyNumberFormat="1" applyFont="1" applyFill="1" applyBorder="1" applyAlignment="1">
      <alignment horizontal="center" vertical="center" wrapText="1"/>
      <protection/>
    </xf>
    <xf numFmtId="172" fontId="55" fillId="0" borderId="10" xfId="0" applyNumberFormat="1" applyFont="1" applyBorder="1" applyAlignment="1">
      <alignment horizontal="center" vertical="center"/>
    </xf>
    <xf numFmtId="173" fontId="55" fillId="0" borderId="10" xfId="0" applyNumberFormat="1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164" fontId="55" fillId="0" borderId="10" xfId="0" applyNumberFormat="1" applyFont="1" applyBorder="1" applyAlignment="1">
      <alignment horizontal="center" vertical="center"/>
    </xf>
    <xf numFmtId="10" fontId="55" fillId="0" borderId="10" xfId="0" applyNumberFormat="1" applyFont="1" applyBorder="1" applyAlignment="1">
      <alignment horizontal="center" vertical="center"/>
    </xf>
    <xf numFmtId="0" fontId="61" fillId="35" borderId="11" xfId="0" applyFont="1" applyFill="1" applyBorder="1" applyAlignment="1">
      <alignment vertical="center"/>
    </xf>
    <xf numFmtId="0" fontId="55" fillId="0" borderId="10" xfId="0" applyFont="1" applyBorder="1" applyAlignment="1">
      <alignment horizontal="left" vertical="center" wrapText="1"/>
    </xf>
    <xf numFmtId="2" fontId="5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172" fontId="4" fillId="0" borderId="10" xfId="55" applyNumberFormat="1" applyFont="1" applyFill="1" applyBorder="1" applyAlignment="1">
      <alignment horizontal="center" vertical="center"/>
      <protection/>
    </xf>
    <xf numFmtId="173" fontId="4" fillId="0" borderId="10" xfId="57" applyNumberFormat="1" applyFont="1" applyFill="1" applyBorder="1" applyAlignment="1">
      <alignment horizontal="center" vertical="center"/>
    </xf>
    <xf numFmtId="172" fontId="55" fillId="0" borderId="10" xfId="0" applyNumberFormat="1" applyFont="1" applyFill="1" applyBorder="1" applyAlignment="1">
      <alignment horizontal="center" vertical="center"/>
    </xf>
    <xf numFmtId="173" fontId="55" fillId="0" borderId="10" xfId="0" applyNumberFormat="1" applyFont="1" applyFill="1" applyBorder="1" applyAlignment="1">
      <alignment horizontal="center" vertical="center"/>
    </xf>
    <xf numFmtId="2" fontId="56" fillId="0" borderId="10" xfId="48" applyNumberFormat="1" applyFont="1" applyFill="1" applyBorder="1" applyAlignment="1">
      <alignment horizont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10" fontId="27" fillId="0" borderId="10" xfId="48" applyNumberFormat="1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center" vertical="center"/>
    </xf>
    <xf numFmtId="10" fontId="55" fillId="0" borderId="10" xfId="0" applyNumberFormat="1" applyFont="1" applyFill="1" applyBorder="1" applyAlignment="1">
      <alignment horizontal="center" vertical="center"/>
    </xf>
    <xf numFmtId="10" fontId="27" fillId="0" borderId="10" xfId="0" applyNumberFormat="1" applyFont="1" applyFill="1" applyBorder="1" applyAlignment="1">
      <alignment horizontal="center" vertical="center" wrapText="1"/>
    </xf>
    <xf numFmtId="2" fontId="27" fillId="0" borderId="13" xfId="48" applyNumberFormat="1" applyFont="1" applyFill="1" applyBorder="1" applyAlignment="1">
      <alignment horizontal="center" vertical="center" wrapText="1"/>
    </xf>
    <xf numFmtId="10" fontId="55" fillId="0" borderId="13" xfId="0" applyNumberFormat="1" applyFont="1" applyFill="1" applyBorder="1" applyAlignment="1">
      <alignment horizontal="center" vertical="center"/>
    </xf>
    <xf numFmtId="2" fontId="55" fillId="0" borderId="13" xfId="0" applyNumberFormat="1" applyFont="1" applyFill="1" applyBorder="1" applyAlignment="1">
      <alignment horizontal="center" vertical="center"/>
    </xf>
    <xf numFmtId="10" fontId="27" fillId="0" borderId="13" xfId="48" applyNumberFormat="1" applyFont="1" applyFill="1" applyBorder="1" applyAlignment="1">
      <alignment horizontal="center" vertical="center" wrapText="1"/>
    </xf>
    <xf numFmtId="10" fontId="4" fillId="0" borderId="10" xfId="48" applyNumberFormat="1" applyFont="1" applyFill="1" applyBorder="1" applyAlignment="1">
      <alignment horizontal="center" vertical="center"/>
    </xf>
    <xf numFmtId="2" fontId="4" fillId="0" borderId="10" xfId="48" applyNumberFormat="1" applyFont="1" applyFill="1" applyBorder="1" applyAlignment="1">
      <alignment horizontal="center" vertical="center"/>
    </xf>
    <xf numFmtId="2" fontId="4" fillId="33" borderId="10" xfId="48" applyNumberFormat="1" applyFont="1" applyFill="1" applyBorder="1" applyAlignment="1">
      <alignment horizontal="center" vertical="center" wrapText="1"/>
    </xf>
    <xf numFmtId="10" fontId="4" fillId="33" borderId="10" xfId="48" applyNumberFormat="1" applyFont="1" applyFill="1" applyBorder="1" applyAlignment="1">
      <alignment horizontal="center"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center" vertical="center"/>
    </xf>
    <xf numFmtId="3" fontId="55" fillId="0" borderId="13" xfId="0" applyNumberFormat="1" applyFont="1" applyBorder="1" applyAlignment="1">
      <alignment horizontal="center" vertical="center" wrapText="1"/>
    </xf>
    <xf numFmtId="0" fontId="63" fillId="35" borderId="0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vertical="center" wrapText="1"/>
    </xf>
    <xf numFmtId="0" fontId="61" fillId="35" borderId="11" xfId="0" applyFont="1" applyFill="1" applyBorder="1" applyAlignment="1">
      <alignment horizontal="center" vertical="center"/>
    </xf>
    <xf numFmtId="0" fontId="4" fillId="33" borderId="10" xfId="48" applyNumberFormat="1" applyFont="1" applyFill="1" applyBorder="1" applyAlignment="1">
      <alignment horizontal="center"/>
    </xf>
    <xf numFmtId="10" fontId="4" fillId="33" borderId="10" xfId="57" applyNumberFormat="1" applyFont="1" applyFill="1" applyBorder="1" applyAlignment="1">
      <alignment horizontal="center"/>
    </xf>
    <xf numFmtId="9" fontId="4" fillId="33" borderId="10" xfId="57" applyFont="1" applyFill="1" applyBorder="1" applyAlignment="1">
      <alignment horizontal="center"/>
    </xf>
    <xf numFmtId="10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3" fontId="56" fillId="0" borderId="13" xfId="0" applyNumberFormat="1" applyFont="1" applyBorder="1" applyAlignment="1">
      <alignment horizontal="center" vertical="center"/>
    </xf>
    <xf numFmtId="10" fontId="56" fillId="0" borderId="13" xfId="0" applyNumberFormat="1" applyFont="1" applyBorder="1" applyAlignment="1">
      <alignment horizontal="center" vertical="center" wrapText="1"/>
    </xf>
    <xf numFmtId="164" fontId="55" fillId="0" borderId="10" xfId="0" applyNumberFormat="1" applyFont="1" applyFill="1" applyBorder="1" applyAlignment="1">
      <alignment horizontal="center" vertical="center"/>
    </xf>
    <xf numFmtId="0" fontId="61" fillId="34" borderId="11" xfId="55" applyFont="1" applyFill="1" applyBorder="1" applyAlignment="1">
      <alignment horizontal="center" vertical="center" wrapText="1"/>
      <protection/>
    </xf>
    <xf numFmtId="10" fontId="56" fillId="0" borderId="10" xfId="0" applyNumberFormat="1" applyFont="1" applyBorder="1" applyAlignment="1">
      <alignment horizontal="center" vertical="center"/>
    </xf>
    <xf numFmtId="3" fontId="55" fillId="0" borderId="10" xfId="0" applyNumberFormat="1" applyFont="1" applyBorder="1" applyAlignment="1">
      <alignment horizontal="center" vertical="center"/>
    </xf>
    <xf numFmtId="10" fontId="55" fillId="0" borderId="10" xfId="0" applyNumberFormat="1" applyFont="1" applyBorder="1" applyAlignment="1">
      <alignment horizontal="center" vertical="center" wrapText="1"/>
    </xf>
    <xf numFmtId="9" fontId="55" fillId="0" borderId="10" xfId="0" applyNumberFormat="1" applyFont="1" applyBorder="1" applyAlignment="1">
      <alignment horizontal="center" vertical="center" wrapText="1"/>
    </xf>
    <xf numFmtId="9" fontId="56" fillId="0" borderId="10" xfId="0" applyNumberFormat="1" applyFont="1" applyBorder="1" applyAlignment="1">
      <alignment horizontal="center" vertical="center"/>
    </xf>
    <xf numFmtId="0" fontId="4" fillId="0" borderId="10" xfId="55" applyFont="1" applyFill="1" applyBorder="1" applyAlignment="1">
      <alignment horizontal="left" vertical="center" wrapText="1"/>
      <protection/>
    </xf>
    <xf numFmtId="0" fontId="54" fillId="0" borderId="0" xfId="0" applyFont="1" applyAlignment="1">
      <alignment/>
    </xf>
    <xf numFmtId="10" fontId="29" fillId="0" borderId="10" xfId="57" applyNumberFormat="1" applyFont="1" applyFill="1" applyBorder="1" applyAlignment="1">
      <alignment horizontal="center"/>
    </xf>
    <xf numFmtId="10" fontId="29" fillId="0" borderId="13" xfId="57" applyNumberFormat="1" applyFont="1" applyFill="1" applyBorder="1" applyAlignment="1">
      <alignment horizontal="center" vertical="center"/>
    </xf>
    <xf numFmtId="10" fontId="29" fillId="0" borderId="10" xfId="57" applyNumberFormat="1" applyFont="1" applyFill="1" applyBorder="1" applyAlignment="1">
      <alignment horizontal="center" vertical="center"/>
    </xf>
    <xf numFmtId="3" fontId="64" fillId="0" borderId="10" xfId="0" applyNumberFormat="1" applyFont="1" applyBorder="1" applyAlignment="1">
      <alignment horizontal="center" vertical="center"/>
    </xf>
    <xf numFmtId="10" fontId="64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164" fontId="29" fillId="0" borderId="10" xfId="55" applyNumberFormat="1" applyFont="1" applyFill="1" applyBorder="1" applyAlignment="1">
      <alignment horizontal="center"/>
      <protection/>
    </xf>
    <xf numFmtId="0" fontId="29" fillId="0" borderId="13" xfId="55" applyFont="1" applyFill="1" applyBorder="1" applyAlignment="1">
      <alignment horizontal="center" vertical="center" wrapText="1"/>
      <protection/>
    </xf>
    <xf numFmtId="164" fontId="29" fillId="0" borderId="13" xfId="55" applyNumberFormat="1" applyFont="1" applyFill="1" applyBorder="1" applyAlignment="1">
      <alignment horizontal="center" vertical="center"/>
      <protection/>
    </xf>
    <xf numFmtId="0" fontId="29" fillId="0" borderId="10" xfId="55" applyFont="1" applyFill="1" applyBorder="1" applyAlignment="1">
      <alignment horizontal="center" vertical="center" wrapText="1"/>
      <protection/>
    </xf>
    <xf numFmtId="164" fontId="29" fillId="0" borderId="10" xfId="55" applyNumberFormat="1" applyFont="1" applyFill="1" applyBorder="1" applyAlignment="1">
      <alignment horizontal="center" vertical="center"/>
      <protection/>
    </xf>
    <xf numFmtId="10" fontId="29" fillId="0" borderId="10" xfId="55" applyNumberFormat="1" applyFont="1" applyFill="1" applyBorder="1" applyAlignment="1">
      <alignment horizontal="center" vertical="center"/>
      <protection/>
    </xf>
    <xf numFmtId="0" fontId="29" fillId="0" borderId="13" xfId="55" applyFont="1" applyFill="1" applyBorder="1" applyAlignment="1">
      <alignment horizontal="left" vertical="center" wrapText="1"/>
      <protection/>
    </xf>
    <xf numFmtId="0" fontId="29" fillId="0" borderId="10" xfId="55" applyFont="1" applyFill="1" applyBorder="1" applyAlignment="1">
      <alignment horizontal="left" vertical="center" wrapText="1"/>
      <protection/>
    </xf>
    <xf numFmtId="0" fontId="29" fillId="0" borderId="13" xfId="55" applyFont="1" applyFill="1" applyBorder="1" applyAlignment="1">
      <alignment vertical="center" wrapText="1"/>
      <protection/>
    </xf>
    <xf numFmtId="0" fontId="29" fillId="0" borderId="10" xfId="55" applyFont="1" applyFill="1" applyBorder="1" applyAlignment="1">
      <alignment vertical="center" wrapText="1"/>
      <protection/>
    </xf>
    <xf numFmtId="3" fontId="60" fillId="37" borderId="10" xfId="0" applyNumberFormat="1" applyFont="1" applyFill="1" applyBorder="1" applyAlignment="1">
      <alignment horizontal="center" vertical="center"/>
    </xf>
    <xf numFmtId="10" fontId="60" fillId="37" borderId="10" xfId="0" applyNumberFormat="1" applyFont="1" applyFill="1" applyBorder="1" applyAlignment="1">
      <alignment horizontal="center" vertical="center"/>
    </xf>
    <xf numFmtId="0" fontId="29" fillId="0" borderId="15" xfId="55" applyFont="1" applyFill="1" applyBorder="1" applyAlignment="1">
      <alignment horizontal="left" wrapText="1"/>
      <protection/>
    </xf>
    <xf numFmtId="0" fontId="29" fillId="0" borderId="14" xfId="55" applyFont="1" applyFill="1" applyBorder="1" applyAlignment="1">
      <alignment horizontal="left" wrapText="1"/>
      <protection/>
    </xf>
    <xf numFmtId="164" fontId="29" fillId="0" borderId="15" xfId="54" applyNumberFormat="1" applyFont="1" applyFill="1" applyBorder="1" applyAlignment="1">
      <alignment horizontal="center" vertical="center"/>
      <protection/>
    </xf>
    <xf numFmtId="173" fontId="29" fillId="0" borderId="16" xfId="54" applyNumberFormat="1" applyFont="1" applyFill="1" applyBorder="1" applyAlignment="1">
      <alignment horizontal="center" vertical="center"/>
      <protection/>
    </xf>
    <xf numFmtId="164" fontId="29" fillId="0" borderId="14" xfId="54" applyNumberFormat="1" applyFont="1" applyFill="1" applyBorder="1" applyAlignment="1">
      <alignment horizontal="center" vertical="center"/>
      <protection/>
    </xf>
    <xf numFmtId="173" fontId="29" fillId="0" borderId="17" xfId="54" applyNumberFormat="1" applyFont="1" applyFill="1" applyBorder="1" applyAlignment="1">
      <alignment horizontal="center" vertical="center"/>
      <protection/>
    </xf>
    <xf numFmtId="164" fontId="29" fillId="0" borderId="18" xfId="54" applyNumberFormat="1" applyFont="1" applyFill="1" applyBorder="1" applyAlignment="1">
      <alignment horizontal="center" vertical="center"/>
      <protection/>
    </xf>
    <xf numFmtId="173" fontId="29" fillId="0" borderId="19" xfId="54" applyNumberFormat="1" applyFont="1" applyFill="1" applyBorder="1" applyAlignment="1">
      <alignment horizontal="center" vertical="center"/>
      <protection/>
    </xf>
    <xf numFmtId="166" fontId="29" fillId="0" borderId="10" xfId="57" applyNumberFormat="1" applyFont="1" applyFill="1" applyBorder="1" applyAlignment="1">
      <alignment horizontal="center" vertical="center"/>
    </xf>
    <xf numFmtId="2" fontId="55" fillId="0" borderId="10" xfId="0" applyNumberFormat="1" applyFont="1" applyBorder="1" applyAlignment="1">
      <alignment horizontal="center" vertical="center" wrapText="1"/>
    </xf>
    <xf numFmtId="1" fontId="55" fillId="0" borderId="10" xfId="0" applyNumberFormat="1" applyFont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44" fillId="0" borderId="0" xfId="45" applyAlignment="1">
      <alignment horizontal="center"/>
    </xf>
    <xf numFmtId="0" fontId="0" fillId="0" borderId="0" xfId="0" applyFont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left" vertical="center"/>
    </xf>
    <xf numFmtId="0" fontId="44" fillId="2" borderId="0" xfId="45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65" fillId="0" borderId="0" xfId="0" applyFont="1" applyAlignment="1">
      <alignment vertical="center"/>
    </xf>
    <xf numFmtId="0" fontId="0" fillId="2" borderId="0" xfId="0" applyFont="1" applyFill="1" applyBorder="1" applyAlignment="1">
      <alignment/>
    </xf>
    <xf numFmtId="0" fontId="44" fillId="0" borderId="0" xfId="45" applyFill="1" applyAlignment="1">
      <alignment horizontal="center" vertical="center"/>
    </xf>
    <xf numFmtId="0" fontId="44" fillId="0" borderId="0" xfId="45" applyFill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167" fontId="61" fillId="35" borderId="10" xfId="48" applyNumberFormat="1" applyFont="1" applyFill="1" applyBorder="1" applyAlignment="1">
      <alignment horizontal="center" vertical="center" wrapText="1"/>
    </xf>
    <xf numFmtId="0" fontId="61" fillId="35" borderId="10" xfId="54" applyFont="1" applyFill="1" applyBorder="1" applyAlignment="1">
      <alignment horizontal="center" vertical="center" wrapText="1"/>
      <protection/>
    </xf>
    <xf numFmtId="0" fontId="61" fillId="35" borderId="0" xfId="0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center" vertical="center"/>
    </xf>
    <xf numFmtId="0" fontId="58" fillId="0" borderId="0" xfId="0" applyFont="1" applyAlignment="1">
      <alignment horizontal="left"/>
    </xf>
    <xf numFmtId="0" fontId="61" fillId="35" borderId="11" xfId="0" applyFont="1" applyFill="1" applyBorder="1" applyAlignment="1">
      <alignment horizontal="center" vertical="center"/>
    </xf>
    <xf numFmtId="0" fontId="58" fillId="0" borderId="0" xfId="0" applyFont="1" applyAlignment="1">
      <alignment horizontal="left"/>
    </xf>
    <xf numFmtId="0" fontId="65" fillId="0" borderId="10" xfId="0" applyFont="1" applyBorder="1" applyAlignment="1">
      <alignment vertical="center" wrapText="1"/>
    </xf>
    <xf numFmtId="0" fontId="66" fillId="35" borderId="11" xfId="0" applyFont="1" applyFill="1" applyBorder="1" applyAlignment="1">
      <alignment horizontal="center" vertical="center"/>
    </xf>
    <xf numFmtId="164" fontId="8" fillId="0" borderId="10" xfId="55" applyNumberFormat="1" applyFont="1" applyBorder="1" applyAlignment="1">
      <alignment horizontal="center"/>
      <protection/>
    </xf>
    <xf numFmtId="0" fontId="65" fillId="0" borderId="10" xfId="0" applyFont="1" applyBorder="1" applyAlignment="1">
      <alignment horizontal="center" wrapText="1"/>
    </xf>
    <xf numFmtId="164" fontId="8" fillId="0" borderId="10" xfId="55" applyNumberFormat="1" applyFont="1" applyBorder="1" applyAlignment="1">
      <alignment horizontal="center" vertical="center"/>
      <protection/>
    </xf>
    <xf numFmtId="0" fontId="61" fillId="35" borderId="10" xfId="0" applyFont="1" applyFill="1" applyBorder="1" applyAlignment="1">
      <alignment horizontal="center" vertical="center"/>
    </xf>
    <xf numFmtId="0" fontId="58" fillId="0" borderId="0" xfId="0" applyFont="1" applyAlignment="1">
      <alignment horizontal="left"/>
    </xf>
    <xf numFmtId="0" fontId="61" fillId="35" borderId="1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vertical="center"/>
    </xf>
    <xf numFmtId="0" fontId="58" fillId="0" borderId="0" xfId="0" applyFont="1" applyAlignment="1">
      <alignment horizontal="left"/>
    </xf>
    <xf numFmtId="0" fontId="61" fillId="35" borderId="20" xfId="5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54" fillId="0" borderId="0" xfId="0" applyFont="1" applyAlignment="1">
      <alignment horizontal="center"/>
    </xf>
    <xf numFmtId="0" fontId="0" fillId="2" borderId="0" xfId="0" applyFont="1" applyFill="1" applyAlignment="1">
      <alignment wrapText="1"/>
    </xf>
    <xf numFmtId="0" fontId="67" fillId="0" borderId="0" xfId="0" applyFont="1" applyAlignment="1">
      <alignment wrapText="1"/>
    </xf>
    <xf numFmtId="0" fontId="65" fillId="0" borderId="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left" vertical="top" wrapText="1"/>
    </xf>
    <xf numFmtId="0" fontId="68" fillId="35" borderId="21" xfId="55" applyFont="1" applyFill="1" applyBorder="1" applyAlignment="1">
      <alignment horizontal="center" vertical="center" wrapText="1"/>
      <protection/>
    </xf>
    <xf numFmtId="0" fontId="68" fillId="35" borderId="22" xfId="55" applyFont="1" applyFill="1" applyBorder="1" applyAlignment="1">
      <alignment horizontal="center" vertical="center" wrapText="1"/>
      <protection/>
    </xf>
    <xf numFmtId="0" fontId="69" fillId="35" borderId="14" xfId="55" applyFont="1" applyFill="1" applyBorder="1" applyAlignment="1">
      <alignment horizontal="center" vertical="center" wrapText="1"/>
      <protection/>
    </xf>
    <xf numFmtId="0" fontId="69" fillId="35" borderId="17" xfId="55" applyFont="1" applyFill="1" applyBorder="1" applyAlignment="1">
      <alignment horizontal="center" vertical="center" wrapText="1"/>
      <protection/>
    </xf>
    <xf numFmtId="0" fontId="40" fillId="35" borderId="10" xfId="0" applyFont="1" applyFill="1" applyBorder="1" applyAlignment="1">
      <alignment horizontal="center" vertical="center"/>
    </xf>
    <xf numFmtId="0" fontId="69" fillId="35" borderId="23" xfId="55" applyFont="1" applyFill="1" applyBorder="1" applyAlignment="1">
      <alignment horizontal="center" vertical="center" wrapText="1"/>
      <protection/>
    </xf>
    <xf numFmtId="0" fontId="69" fillId="35" borderId="24" xfId="55" applyFont="1" applyFill="1" applyBorder="1" applyAlignment="1">
      <alignment horizontal="center" vertical="center" wrapText="1"/>
      <protection/>
    </xf>
    <xf numFmtId="0" fontId="68" fillId="35" borderId="25" xfId="55" applyFont="1" applyFill="1" applyBorder="1" applyAlignment="1">
      <alignment horizontal="center" vertical="center" wrapText="1"/>
      <protection/>
    </xf>
    <xf numFmtId="0" fontId="68" fillId="35" borderId="24" xfId="55" applyFont="1" applyFill="1" applyBorder="1" applyAlignment="1">
      <alignment horizontal="center" vertical="center" wrapText="1"/>
      <protection/>
    </xf>
    <xf numFmtId="0" fontId="68" fillId="35" borderId="25" xfId="55" applyFont="1" applyFill="1" applyBorder="1" applyAlignment="1">
      <alignment horizontal="center" vertical="center"/>
      <protection/>
    </xf>
    <xf numFmtId="0" fontId="68" fillId="35" borderId="24" xfId="55" applyFont="1" applyFill="1" applyBorder="1" applyAlignment="1">
      <alignment horizontal="center" vertical="center"/>
      <protection/>
    </xf>
    <xf numFmtId="0" fontId="58" fillId="0" borderId="0" xfId="0" applyFont="1" applyAlignment="1">
      <alignment horizontal="left"/>
    </xf>
    <xf numFmtId="0" fontId="55" fillId="0" borderId="10" xfId="0" applyFont="1" applyBorder="1" applyAlignment="1">
      <alignment vertical="center" wrapText="1"/>
    </xf>
    <xf numFmtId="0" fontId="61" fillId="35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/>
    </xf>
    <xf numFmtId="0" fontId="55" fillId="0" borderId="14" xfId="0" applyFont="1" applyBorder="1" applyAlignment="1">
      <alignment horizontal="left" vertical="center" wrapText="1"/>
    </xf>
    <xf numFmtId="0" fontId="55" fillId="0" borderId="17" xfId="0" applyFont="1" applyBorder="1" applyAlignment="1">
      <alignment horizontal="left" vertical="center" wrapText="1"/>
    </xf>
    <xf numFmtId="0" fontId="61" fillId="35" borderId="0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58" fillId="0" borderId="0" xfId="0" applyFont="1" applyAlignment="1">
      <alignment horizontal="center"/>
    </xf>
    <xf numFmtId="0" fontId="61" fillId="35" borderId="20" xfId="0" applyFont="1" applyFill="1" applyBorder="1" applyAlignment="1">
      <alignment horizontal="center" vertical="center"/>
    </xf>
    <xf numFmtId="0" fontId="61" fillId="35" borderId="26" xfId="0" applyFont="1" applyFill="1" applyBorder="1" applyAlignment="1">
      <alignment horizontal="center" vertical="center"/>
    </xf>
    <xf numFmtId="0" fontId="61" fillId="35" borderId="14" xfId="0" applyFont="1" applyFill="1" applyBorder="1" applyAlignment="1">
      <alignment horizontal="center" vertical="center"/>
    </xf>
    <xf numFmtId="0" fontId="61" fillId="35" borderId="27" xfId="0" applyFont="1" applyFill="1" applyBorder="1" applyAlignment="1">
      <alignment horizontal="center" vertical="center"/>
    </xf>
    <xf numFmtId="0" fontId="61" fillId="35" borderId="17" xfId="0" applyFont="1" applyFill="1" applyBorder="1" applyAlignment="1">
      <alignment horizontal="center" vertical="center"/>
    </xf>
    <xf numFmtId="167" fontId="61" fillId="35" borderId="13" xfId="48" applyNumberFormat="1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43" fontId="56" fillId="0" borderId="10" xfId="48" applyFont="1" applyFill="1" applyBorder="1" applyAlignment="1">
      <alignment horizontal="left" wrapText="1"/>
    </xf>
    <xf numFmtId="0" fontId="56" fillId="0" borderId="10" xfId="0" applyFont="1" applyFill="1" applyBorder="1" applyAlignment="1">
      <alignment horizontal="left" wrapText="1"/>
    </xf>
    <xf numFmtId="0" fontId="55" fillId="0" borderId="13" xfId="0" applyFont="1" applyBorder="1" applyAlignment="1">
      <alignment vertical="center" wrapText="1"/>
    </xf>
    <xf numFmtId="0" fontId="61" fillId="35" borderId="11" xfId="0" applyFont="1" applyFill="1" applyBorder="1" applyAlignment="1">
      <alignment horizontal="center" vertical="center"/>
    </xf>
    <xf numFmtId="0" fontId="61" fillId="35" borderId="13" xfId="0" applyFont="1" applyFill="1" applyBorder="1" applyAlignment="1">
      <alignment horizontal="center" vertical="center"/>
    </xf>
    <xf numFmtId="167" fontId="61" fillId="35" borderId="10" xfId="48" applyNumberFormat="1" applyFont="1" applyFill="1" applyBorder="1" applyAlignment="1">
      <alignment horizontal="center" vertical="center" wrapText="1"/>
    </xf>
    <xf numFmtId="0" fontId="61" fillId="35" borderId="10" xfId="54" applyFont="1" applyFill="1" applyBorder="1" applyAlignment="1">
      <alignment horizontal="center" wrapText="1"/>
      <protection/>
    </xf>
    <xf numFmtId="0" fontId="58" fillId="0" borderId="0" xfId="0" applyFont="1" applyBorder="1" applyAlignment="1">
      <alignment horizontal="center" vertical="center"/>
    </xf>
    <xf numFmtId="0" fontId="63" fillId="35" borderId="0" xfId="0" applyFont="1" applyFill="1" applyBorder="1" applyAlignment="1">
      <alignment horizontal="center" vertical="center" wrapText="1"/>
    </xf>
    <xf numFmtId="0" fontId="61" fillId="35" borderId="15" xfId="0" applyFont="1" applyFill="1" applyBorder="1" applyAlignment="1">
      <alignment horizontal="center" vertical="center"/>
    </xf>
    <xf numFmtId="0" fontId="61" fillId="35" borderId="28" xfId="0" applyFont="1" applyFill="1" applyBorder="1" applyAlignment="1">
      <alignment horizontal="center" vertical="center"/>
    </xf>
    <xf numFmtId="0" fontId="61" fillId="35" borderId="10" xfId="0" applyFont="1" applyFill="1" applyBorder="1" applyAlignment="1">
      <alignment horizontal="center"/>
    </xf>
    <xf numFmtId="0" fontId="61" fillId="35" borderId="15" xfId="0" applyFont="1" applyFill="1" applyBorder="1" applyAlignment="1">
      <alignment horizontal="center" vertical="center" wrapText="1"/>
    </xf>
    <xf numFmtId="0" fontId="61" fillId="35" borderId="16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 vertical="top" wrapText="1"/>
    </xf>
    <xf numFmtId="0" fontId="32" fillId="0" borderId="0" xfId="0" applyFont="1" applyAlignment="1">
      <alignment horizontal="left"/>
    </xf>
    <xf numFmtId="0" fontId="63" fillId="35" borderId="20" xfId="0" applyFont="1" applyFill="1" applyBorder="1" applyAlignment="1">
      <alignment horizontal="center" vertical="center"/>
    </xf>
    <xf numFmtId="0" fontId="63" fillId="35" borderId="26" xfId="0" applyFont="1" applyFill="1" applyBorder="1" applyAlignment="1">
      <alignment horizontal="center" vertical="center"/>
    </xf>
    <xf numFmtId="0" fontId="63" fillId="35" borderId="18" xfId="0" applyFont="1" applyFill="1" applyBorder="1" applyAlignment="1">
      <alignment horizontal="center" vertical="center"/>
    </xf>
    <xf numFmtId="0" fontId="63" fillId="35" borderId="19" xfId="0" applyFont="1" applyFill="1" applyBorder="1" applyAlignment="1">
      <alignment horizontal="center" vertical="center"/>
    </xf>
    <xf numFmtId="0" fontId="63" fillId="35" borderId="15" xfId="0" applyFont="1" applyFill="1" applyBorder="1" applyAlignment="1">
      <alignment horizontal="center" vertical="center"/>
    </xf>
    <xf numFmtId="0" fontId="63" fillId="35" borderId="16" xfId="0" applyFont="1" applyFill="1" applyBorder="1" applyAlignment="1">
      <alignment horizontal="center" vertical="center"/>
    </xf>
    <xf numFmtId="0" fontId="61" fillId="35" borderId="13" xfId="0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center" vertical="center" wrapText="1"/>
    </xf>
    <xf numFmtId="0" fontId="4" fillId="33" borderId="10" xfId="54" applyFont="1" applyFill="1" applyBorder="1" applyAlignment="1">
      <alignment horizontal="left" vertical="center" wrapText="1"/>
      <protection/>
    </xf>
    <xf numFmtId="0" fontId="55" fillId="0" borderId="14" xfId="0" applyFont="1" applyBorder="1" applyAlignment="1">
      <alignment horizontal="left" vertical="center"/>
    </xf>
    <xf numFmtId="0" fontId="55" fillId="0" borderId="17" xfId="0" applyFont="1" applyBorder="1" applyAlignment="1">
      <alignment horizontal="left" vertical="center"/>
    </xf>
    <xf numFmtId="0" fontId="56" fillId="0" borderId="10" xfId="0" applyFont="1" applyBorder="1" applyAlignment="1">
      <alignment vertical="center"/>
    </xf>
    <xf numFmtId="0" fontId="61" fillId="35" borderId="10" xfId="54" applyFont="1" applyFill="1" applyBorder="1" applyAlignment="1">
      <alignment horizontal="center" vertical="center"/>
      <protection/>
    </xf>
    <xf numFmtId="0" fontId="4" fillId="0" borderId="10" xfId="54" applyFont="1" applyFill="1" applyBorder="1" applyAlignment="1">
      <alignment horizontal="left" vertical="center" wrapText="1"/>
      <protection/>
    </xf>
    <xf numFmtId="0" fontId="56" fillId="0" borderId="0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/>
    </xf>
    <xf numFmtId="0" fontId="61" fillId="34" borderId="10" xfId="55" applyFont="1" applyFill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horizontal="left" wrapText="1"/>
      <protection/>
    </xf>
    <xf numFmtId="0" fontId="55" fillId="0" borderId="14" xfId="0" applyFont="1" applyBorder="1" applyAlignment="1">
      <alignment horizontal="left" wrapText="1"/>
    </xf>
    <xf numFmtId="0" fontId="55" fillId="0" borderId="17" xfId="0" applyFont="1" applyBorder="1" applyAlignment="1">
      <alignment horizontal="left" wrapText="1"/>
    </xf>
    <xf numFmtId="0" fontId="61" fillId="34" borderId="20" xfId="55" applyFont="1" applyFill="1" applyBorder="1" applyAlignment="1">
      <alignment horizontal="center" vertical="center" wrapText="1"/>
      <protection/>
    </xf>
    <xf numFmtId="0" fontId="61" fillId="34" borderId="26" xfId="55" applyFont="1" applyFill="1" applyBorder="1" applyAlignment="1">
      <alignment horizontal="center" vertical="center" wrapText="1"/>
      <protection/>
    </xf>
    <xf numFmtId="0" fontId="61" fillId="34" borderId="18" xfId="55" applyFont="1" applyFill="1" applyBorder="1" applyAlignment="1">
      <alignment horizontal="center" vertical="center" wrapText="1"/>
      <protection/>
    </xf>
    <xf numFmtId="0" fontId="61" fillId="34" borderId="19" xfId="55" applyFont="1" applyFill="1" applyBorder="1" applyAlignment="1">
      <alignment horizontal="center" vertical="center" wrapText="1"/>
      <protection/>
    </xf>
    <xf numFmtId="0" fontId="61" fillId="34" borderId="14" xfId="0" applyFont="1" applyFill="1" applyBorder="1" applyAlignment="1">
      <alignment horizontal="center" vertical="center"/>
    </xf>
    <xf numFmtId="0" fontId="61" fillId="34" borderId="17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64" fontId="4" fillId="0" borderId="10" xfId="55" applyNumberFormat="1" applyFont="1" applyFill="1" applyBorder="1" applyAlignment="1">
      <alignment horizontal="left" wrapText="1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0" fontId="61" fillId="34" borderId="20" xfId="0" applyFont="1" applyFill="1" applyBorder="1" applyAlignment="1">
      <alignment horizontal="center" vertical="center" wrapText="1"/>
    </xf>
    <xf numFmtId="0" fontId="61" fillId="34" borderId="26" xfId="0" applyFont="1" applyFill="1" applyBorder="1" applyAlignment="1">
      <alignment horizontal="center" vertical="center" wrapText="1"/>
    </xf>
    <xf numFmtId="0" fontId="61" fillId="34" borderId="15" xfId="0" applyFont="1" applyFill="1" applyBorder="1" applyAlignment="1">
      <alignment horizontal="center" vertical="center" wrapText="1"/>
    </xf>
    <xf numFmtId="0" fontId="61" fillId="34" borderId="16" xfId="0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8" fillId="0" borderId="0" xfId="0" applyFont="1" applyAlignment="1">
      <alignment horizontal="left" wrapText="1"/>
    </xf>
    <xf numFmtId="0" fontId="63" fillId="35" borderId="0" xfId="0" applyFont="1" applyFill="1" applyBorder="1" applyAlignment="1">
      <alignment horizontal="center" vertical="center"/>
    </xf>
    <xf numFmtId="0" fontId="61" fillId="34" borderId="11" xfId="55" applyFont="1" applyFill="1" applyBorder="1" applyAlignment="1">
      <alignment horizontal="center" vertical="center" wrapText="1"/>
      <protection/>
    </xf>
    <xf numFmtId="0" fontId="61" fillId="34" borderId="29" xfId="55" applyFont="1" applyFill="1" applyBorder="1" applyAlignment="1">
      <alignment horizontal="center" vertical="center" wrapText="1"/>
      <protection/>
    </xf>
    <xf numFmtId="0" fontId="40" fillId="34" borderId="10" xfId="0" applyFont="1" applyFill="1" applyBorder="1" applyAlignment="1">
      <alignment horizontal="center" vertical="center"/>
    </xf>
    <xf numFmtId="0" fontId="29" fillId="0" borderId="10" xfId="55" applyFont="1" applyFill="1" applyBorder="1" applyAlignment="1">
      <alignment horizontal="left" wrapText="1"/>
      <protection/>
    </xf>
    <xf numFmtId="0" fontId="60" fillId="0" borderId="13" xfId="0" applyFont="1" applyFill="1" applyBorder="1" applyAlignment="1">
      <alignment horizontal="left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40" fillId="34" borderId="11" xfId="0" applyFont="1" applyFill="1" applyBorder="1" applyAlignment="1">
      <alignment horizontal="center" vertical="center"/>
    </xf>
    <xf numFmtId="0" fontId="40" fillId="34" borderId="13" xfId="0" applyFont="1" applyFill="1" applyBorder="1" applyAlignment="1">
      <alignment horizontal="center" vertical="center"/>
    </xf>
    <xf numFmtId="0" fontId="29" fillId="0" borderId="10" xfId="55" applyFont="1" applyFill="1" applyBorder="1" applyAlignment="1">
      <alignment horizontal="left" vertical="center" wrapText="1"/>
      <protection/>
    </xf>
    <xf numFmtId="0" fontId="29" fillId="0" borderId="14" xfId="55" applyFont="1" applyFill="1" applyBorder="1" applyAlignment="1">
      <alignment horizontal="left" vertical="center" wrapText="1"/>
      <protection/>
    </xf>
    <xf numFmtId="0" fontId="54" fillId="0" borderId="0" xfId="0" applyFont="1" applyAlignment="1">
      <alignment horizontal="center" vertical="center"/>
    </xf>
    <xf numFmtId="0" fontId="36" fillId="33" borderId="10" xfId="55" applyFont="1" applyFill="1" applyBorder="1" applyAlignment="1">
      <alignment horizontal="left" vertical="center" wrapText="1"/>
      <protection/>
    </xf>
    <xf numFmtId="0" fontId="36" fillId="33" borderId="14" xfId="55" applyFont="1" applyFill="1" applyBorder="1" applyAlignment="1">
      <alignment horizontal="left" vertical="center" wrapText="1"/>
      <protection/>
    </xf>
    <xf numFmtId="0" fontId="29" fillId="0" borderId="13" xfId="55" applyFont="1" applyFill="1" applyBorder="1" applyAlignment="1">
      <alignment horizontal="left" vertical="center" wrapText="1"/>
      <protection/>
    </xf>
    <xf numFmtId="0" fontId="29" fillId="0" borderId="15" xfId="55" applyFont="1" applyFill="1" applyBorder="1" applyAlignment="1">
      <alignment horizontal="left" vertical="center" wrapText="1"/>
      <protection/>
    </xf>
    <xf numFmtId="0" fontId="60" fillId="0" borderId="14" xfId="0" applyFont="1" applyFill="1" applyBorder="1" applyAlignment="1">
      <alignment horizontal="left" vertical="center" wrapText="1"/>
    </xf>
    <xf numFmtId="0" fontId="60" fillId="0" borderId="17" xfId="0" applyFont="1" applyFill="1" applyBorder="1" applyAlignment="1">
      <alignment horizontal="left" vertical="center" wrapText="1"/>
    </xf>
    <xf numFmtId="0" fontId="60" fillId="0" borderId="15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 vertical="top"/>
    </xf>
    <xf numFmtId="0" fontId="55" fillId="0" borderId="17" xfId="0" applyFont="1" applyFill="1" applyBorder="1" applyAlignment="1">
      <alignment vertical="top"/>
    </xf>
    <xf numFmtId="0" fontId="27" fillId="33" borderId="14" xfId="0" applyFont="1" applyFill="1" applyBorder="1" applyAlignment="1">
      <alignment horizontal="left" vertical="center"/>
    </xf>
    <xf numFmtId="0" fontId="27" fillId="33" borderId="17" xfId="0" applyFont="1" applyFill="1" applyBorder="1" applyAlignment="1">
      <alignment horizontal="left" vertical="center"/>
    </xf>
    <xf numFmtId="0" fontId="27" fillId="33" borderId="14" xfId="54" applyFont="1" applyFill="1" applyBorder="1" applyAlignment="1">
      <alignment horizontal="left" vertical="center" wrapText="1"/>
      <protection/>
    </xf>
    <xf numFmtId="0" fontId="27" fillId="33" borderId="17" xfId="54" applyFont="1" applyFill="1" applyBorder="1" applyAlignment="1">
      <alignment horizontal="left" vertical="center" wrapText="1"/>
      <protection/>
    </xf>
    <xf numFmtId="0" fontId="27" fillId="33" borderId="14" xfId="55" applyFont="1" applyFill="1" applyBorder="1" applyAlignment="1">
      <alignment horizontal="left" vertical="center" wrapText="1"/>
      <protection/>
    </xf>
    <xf numFmtId="0" fontId="27" fillId="33" borderId="17" xfId="55" applyFont="1" applyFill="1" applyBorder="1" applyAlignment="1">
      <alignment horizontal="left" vertical="center" wrapText="1"/>
      <protection/>
    </xf>
    <xf numFmtId="0" fontId="27" fillId="0" borderId="10" xfId="0" applyFont="1" applyFill="1" applyBorder="1" applyAlignment="1">
      <alignment vertical="top"/>
    </xf>
    <xf numFmtId="0" fontId="4" fillId="0" borderId="10" xfId="55" applyFont="1" applyFill="1" applyBorder="1" applyAlignment="1">
      <alignment vertical="top" wrapText="1"/>
      <protection/>
    </xf>
    <xf numFmtId="0" fontId="61" fillId="35" borderId="11" xfId="0" applyFont="1" applyFill="1" applyBorder="1" applyAlignment="1">
      <alignment horizontal="center" vertical="center" wrapText="1"/>
    </xf>
    <xf numFmtId="0" fontId="61" fillId="35" borderId="20" xfId="55" applyFont="1" applyFill="1" applyBorder="1" applyAlignment="1">
      <alignment horizontal="center" vertical="center" wrapText="1"/>
      <protection/>
    </xf>
    <xf numFmtId="0" fontId="61" fillId="35" borderId="26" xfId="55" applyFont="1" applyFill="1" applyBorder="1" applyAlignment="1">
      <alignment horizontal="center" vertical="center" wrapText="1"/>
      <protection/>
    </xf>
    <xf numFmtId="0" fontId="61" fillId="35" borderId="15" xfId="55" applyFont="1" applyFill="1" applyBorder="1" applyAlignment="1">
      <alignment horizontal="center" vertical="center" wrapText="1"/>
      <protection/>
    </xf>
    <xf numFmtId="0" fontId="61" fillId="35" borderId="16" xfId="55" applyFont="1" applyFill="1" applyBorder="1" applyAlignment="1">
      <alignment horizontal="center" vertical="center" wrapText="1"/>
      <protection/>
    </xf>
    <xf numFmtId="0" fontId="62" fillId="0" borderId="0" xfId="0" applyFont="1" applyAlignment="1">
      <alignment horizontal="left" vertical="center" wrapText="1"/>
    </xf>
    <xf numFmtId="10" fontId="8" fillId="0" borderId="10" xfId="57" applyNumberFormat="1" applyFont="1" applyBorder="1" applyAlignment="1">
      <alignment horizontal="center"/>
    </xf>
    <xf numFmtId="10" fontId="8" fillId="0" borderId="10" xfId="57" applyNumberFormat="1" applyFont="1" applyBorder="1" applyAlignment="1">
      <alignment horizontal="center" vertical="center"/>
    </xf>
    <xf numFmtId="0" fontId="61" fillId="0" borderId="0" xfId="55" applyFont="1" applyFill="1" applyBorder="1" applyAlignment="1">
      <alignment vertical="center" wrapText="1"/>
      <protection/>
    </xf>
    <xf numFmtId="0" fontId="61" fillId="0" borderId="0" xfId="55" applyFont="1" applyFill="1" applyBorder="1" applyAlignment="1">
      <alignment horizontal="center" vertical="center" wrapText="1"/>
      <protection/>
    </xf>
    <xf numFmtId="173" fontId="4" fillId="0" borderId="0" xfId="54" applyNumberFormat="1" applyFont="1" applyFill="1" applyBorder="1" applyAlignment="1">
      <alignment horizontal="right" vertical="top"/>
      <protection/>
    </xf>
    <xf numFmtId="0" fontId="61" fillId="35" borderId="14" xfId="55" applyFont="1" applyFill="1" applyBorder="1" applyAlignment="1">
      <alignment horizontal="center" vertical="center" wrapText="1"/>
      <protection/>
    </xf>
    <xf numFmtId="0" fontId="61" fillId="35" borderId="17" xfId="55" applyFont="1" applyFill="1" applyBorder="1" applyAlignment="1">
      <alignment horizontal="center" vertical="center" wrapText="1"/>
      <protection/>
    </xf>
    <xf numFmtId="0" fontId="61" fillId="35" borderId="14" xfId="55" applyFont="1" applyFill="1" applyBorder="1" applyAlignment="1">
      <alignment vertical="center" wrapText="1"/>
      <protection/>
    </xf>
    <xf numFmtId="0" fontId="61" fillId="35" borderId="11" xfId="55" applyFont="1" applyFill="1" applyBorder="1" applyAlignment="1">
      <alignment horizontal="center" vertical="center" wrapText="1"/>
      <protection/>
    </xf>
    <xf numFmtId="3" fontId="27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/>
    </xf>
    <xf numFmtId="172" fontId="4" fillId="0" borderId="10" xfId="54" applyNumberFormat="1" applyFont="1" applyFill="1" applyBorder="1" applyAlignment="1">
      <alignment horizontal="center" vertical="top"/>
      <protection/>
    </xf>
    <xf numFmtId="173" fontId="4" fillId="0" borderId="10" xfId="54" applyNumberFormat="1" applyFont="1" applyFill="1" applyBorder="1" applyAlignment="1">
      <alignment horizontal="center" vertical="top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Hoja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12</xdr:col>
      <xdr:colOff>9525</xdr:colOff>
      <xdr:row>5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b="92715"/>
        <a:stretch>
          <a:fillRect/>
        </a:stretch>
      </xdr:blipFill>
      <xdr:spPr>
        <a:xfrm>
          <a:off x="9525" y="0"/>
          <a:ext cx="10153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17</xdr:col>
      <xdr:colOff>0</xdr:colOff>
      <xdr:row>0</xdr:row>
      <xdr:rowOff>857250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b="92715"/>
        <a:stretch>
          <a:fillRect/>
        </a:stretch>
      </xdr:blipFill>
      <xdr:spPr>
        <a:xfrm>
          <a:off x="0" y="9525"/>
          <a:ext cx="237934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13</xdr:col>
      <xdr:colOff>0</xdr:colOff>
      <xdr:row>1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b="92715"/>
        <a:stretch>
          <a:fillRect/>
        </a:stretch>
      </xdr:blipFill>
      <xdr:spPr>
        <a:xfrm>
          <a:off x="38100" y="0"/>
          <a:ext cx="128397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1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b="92715"/>
        <a:stretch>
          <a:fillRect/>
        </a:stretch>
      </xdr:blipFill>
      <xdr:spPr>
        <a:xfrm>
          <a:off x="0" y="0"/>
          <a:ext cx="9305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0</xdr:row>
      <xdr:rowOff>857250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b="92715"/>
        <a:stretch>
          <a:fillRect/>
        </a:stretch>
      </xdr:blipFill>
      <xdr:spPr>
        <a:xfrm>
          <a:off x="0" y="0"/>
          <a:ext cx="13963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0</xdr:colOff>
      <xdr:row>4</xdr:row>
      <xdr:rowOff>85725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b="92715"/>
        <a:stretch>
          <a:fillRect/>
        </a:stretch>
      </xdr:blipFill>
      <xdr:spPr>
        <a:xfrm>
          <a:off x="0" y="0"/>
          <a:ext cx="156972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U69"/>
  <sheetViews>
    <sheetView zoomScalePageLayoutView="0" workbookViewId="0" topLeftCell="A1">
      <selection activeCell="A7" sqref="A7"/>
    </sheetView>
  </sheetViews>
  <sheetFormatPr defaultColWidth="11.421875" defaultRowHeight="15"/>
  <cols>
    <col min="9" max="9" width="26.57421875" style="0" customWidth="1"/>
  </cols>
  <sheetData>
    <row r="8" spans="1:15" ht="15">
      <c r="A8" s="239" t="s">
        <v>6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174"/>
      <c r="N8" s="174"/>
      <c r="O8" s="1"/>
    </row>
    <row r="9" spans="1:15" ht="15">
      <c r="A9" s="239" t="s">
        <v>7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174"/>
      <c r="N9" s="174"/>
      <c r="O9" s="174"/>
    </row>
    <row r="10" spans="1:15" ht="15">
      <c r="A10" s="239" t="s">
        <v>111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174"/>
      <c r="N10" s="174"/>
      <c r="O10" s="174"/>
    </row>
    <row r="11" spans="1:15" ht="15">
      <c r="A11" s="239" t="s">
        <v>112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174"/>
      <c r="N11" s="174"/>
      <c r="O11" s="174"/>
    </row>
    <row r="13" spans="3:10" ht="15">
      <c r="C13" s="68" t="s">
        <v>94</v>
      </c>
      <c r="J13" s="10">
        <v>2015</v>
      </c>
    </row>
    <row r="15" spans="3:10" ht="15">
      <c r="C15" s="1" t="s">
        <v>11</v>
      </c>
      <c r="J15" s="6"/>
    </row>
    <row r="16" spans="3:16" ht="15">
      <c r="C16" s="237" t="s">
        <v>5</v>
      </c>
      <c r="D16" s="237"/>
      <c r="E16" s="237"/>
      <c r="F16" s="237"/>
      <c r="G16" s="237"/>
      <c r="H16" s="237"/>
      <c r="I16" s="237"/>
      <c r="J16" s="66" t="s">
        <v>104</v>
      </c>
      <c r="K16" s="29"/>
      <c r="L16" s="29"/>
      <c r="M16" s="29"/>
      <c r="N16" s="29"/>
      <c r="O16" s="29"/>
      <c r="P16" s="29"/>
    </row>
    <row r="17" spans="3:10" ht="15">
      <c r="C17" s="9" t="str">
        <f>Cultivos!A21</f>
        <v>TABLA 2.  SUPERFICIE PERDIDA POR DIFERENTES CAUSAS, SEGÚN FORMA  DE SIEMBRA O PLANTACIÓN DE CULTIVOS PERMANENTES</v>
      </c>
      <c r="D17" s="9"/>
      <c r="E17" s="9"/>
      <c r="F17" s="9"/>
      <c r="G17" s="9"/>
      <c r="H17" s="9"/>
      <c r="I17" s="9"/>
      <c r="J17" s="12" t="s">
        <v>104</v>
      </c>
    </row>
    <row r="18" spans="3:16" ht="15">
      <c r="C18" s="237" t="str">
        <f>Cultivos!A34</f>
        <v>TABLA 3.   SUPERFICIE PERDIDA POR DIFERENTES CAUSAS, SEGÚN FORMA  DE SIEMBRA O PLANTACIÓN DE CULTIVOS TRANSITORIOS.</v>
      </c>
      <c r="D18" s="237"/>
      <c r="E18" s="237"/>
      <c r="F18" s="237"/>
      <c r="G18" s="237"/>
      <c r="H18" s="237"/>
      <c r="I18" s="237"/>
      <c r="J18" s="66" t="s">
        <v>104</v>
      </c>
      <c r="K18" s="29"/>
      <c r="L18" s="29"/>
      <c r="M18" s="29"/>
      <c r="N18" s="29"/>
      <c r="O18" s="29"/>
      <c r="P18" s="29"/>
    </row>
    <row r="19" spans="3:10" ht="15">
      <c r="C19" s="9" t="str">
        <f>Cultivos!A46</f>
        <v>TABLA 4. SUPERFICIE DONDE SE PRÁCTICA LA ROTACIÓN DE CULTIVOS</v>
      </c>
      <c r="D19" s="9"/>
      <c r="E19" s="9"/>
      <c r="F19" s="9"/>
      <c r="G19" s="9"/>
      <c r="H19" s="9"/>
      <c r="I19" s="9"/>
      <c r="J19" s="12" t="s">
        <v>104</v>
      </c>
    </row>
    <row r="20" spans="3:16" ht="15">
      <c r="C20" s="237" t="str">
        <f>Cultivos!A58</f>
        <v>TABLA 5. USO DE SEMILLA POR SUPERFICIE Y TIPO DE SEMILLA USADA EN CULTIVOS PERMANENTES.</v>
      </c>
      <c r="D20" s="237"/>
      <c r="E20" s="237"/>
      <c r="F20" s="237"/>
      <c r="G20" s="237"/>
      <c r="H20" s="237"/>
      <c r="I20" s="237"/>
      <c r="J20" s="66" t="s">
        <v>104</v>
      </c>
      <c r="K20" s="29"/>
      <c r="L20" s="29"/>
      <c r="M20" s="29"/>
      <c r="N20" s="29"/>
      <c r="O20" s="29"/>
      <c r="P20" s="29"/>
    </row>
    <row r="21" spans="3:10" ht="15">
      <c r="C21" s="9" t="str">
        <f>Cultivos!A67</f>
        <v>TABLA 6.USO DE SEMILLA POR SUPERFICIE Y TIPO DE SEMILLA USADA EN CULTIVOS TRANSITORIOS</v>
      </c>
      <c r="D21" s="9"/>
      <c r="E21" s="9"/>
      <c r="F21" s="9"/>
      <c r="G21" s="9"/>
      <c r="H21" s="9"/>
      <c r="I21" s="9"/>
      <c r="J21" s="12" t="s">
        <v>104</v>
      </c>
    </row>
    <row r="22" spans="3:16" ht="15">
      <c r="C22" s="237" t="str">
        <f>Cultivos!A78</f>
        <v>TABLA 7. USO DE INSUMOS AGRÍCOLAS  (ORGÁNICOS Y QUÍMICOS), POR SUPERFICIE</v>
      </c>
      <c r="D22" s="237"/>
      <c r="E22" s="237"/>
      <c r="F22" s="237"/>
      <c r="G22" s="237"/>
      <c r="H22" s="237"/>
      <c r="I22" s="237"/>
      <c r="J22" s="66" t="s">
        <v>104</v>
      </c>
      <c r="K22" s="29"/>
      <c r="L22" s="29"/>
      <c r="M22" s="29"/>
      <c r="N22" s="29"/>
      <c r="O22" s="29"/>
      <c r="P22" s="29"/>
    </row>
    <row r="23" spans="3:10" ht="15">
      <c r="C23" s="9" t="str">
        <f>Cultivos!A93</f>
        <v>TABLA 8. USO DE AGROINSUMOS EN CULTIVOS PERMANENTES</v>
      </c>
      <c r="D23" s="9"/>
      <c r="E23" s="9"/>
      <c r="F23" s="9"/>
      <c r="G23" s="9"/>
      <c r="H23" s="9"/>
      <c r="I23" s="9"/>
      <c r="J23" s="12" t="s">
        <v>104</v>
      </c>
    </row>
    <row r="24" spans="3:16" ht="15">
      <c r="C24" s="237" t="str">
        <f>Cultivos!A104</f>
        <v>TABLA 9. USO DE AGROINSUMOS EN CULTIVOS TRANSITORIOS</v>
      </c>
      <c r="D24" s="237"/>
      <c r="E24" s="237"/>
      <c r="F24" s="237"/>
      <c r="G24" s="237"/>
      <c r="H24" s="237"/>
      <c r="I24" s="237"/>
      <c r="J24" s="66" t="s">
        <v>104</v>
      </c>
      <c r="K24" s="29"/>
      <c r="L24" s="29"/>
      <c r="M24" s="29"/>
      <c r="N24" s="29"/>
      <c r="O24" s="29"/>
      <c r="P24" s="29"/>
    </row>
    <row r="25" spans="3:10" ht="15">
      <c r="C25" s="9" t="str">
        <f>Cultivos!A115</f>
        <v>TABLA 10. USO DE INSUMOS  ORGÁNICOS Y QUÍMICOS POR CULTIVO</v>
      </c>
      <c r="D25" s="9"/>
      <c r="E25" s="9"/>
      <c r="F25" s="9"/>
      <c r="G25" s="9"/>
      <c r="H25" s="9"/>
      <c r="I25" s="9"/>
      <c r="J25" s="12" t="s">
        <v>104</v>
      </c>
    </row>
    <row r="26" spans="3:16" ht="15">
      <c r="C26" s="237" t="str">
        <f>Cultivos!A128</f>
        <v>TABLA 11. USO DE INSUMOS EN LA AGRICULTURA; PASTOS</v>
      </c>
      <c r="D26" s="237"/>
      <c r="E26" s="237"/>
      <c r="F26" s="237"/>
      <c r="G26" s="237"/>
      <c r="H26" s="237"/>
      <c r="I26" s="237"/>
      <c r="J26" s="66" t="s">
        <v>104</v>
      </c>
      <c r="K26" s="29"/>
      <c r="L26" s="29"/>
      <c r="M26" s="29"/>
      <c r="N26" s="29"/>
      <c r="O26" s="29"/>
      <c r="P26" s="29"/>
    </row>
    <row r="27" spans="3:10" ht="15">
      <c r="C27" s="9" t="str">
        <f>Cultivos!A144</f>
        <v>TABLA 12. USO DE INSUMOS EN LA AGRICULTURA; CULTIVOS PERMANENTES</v>
      </c>
      <c r="D27" s="9"/>
      <c r="E27" s="9"/>
      <c r="F27" s="9"/>
      <c r="G27" s="9"/>
      <c r="H27" s="9"/>
      <c r="I27" s="9"/>
      <c r="J27" s="12" t="s">
        <v>104</v>
      </c>
    </row>
    <row r="28" spans="3:16" ht="15">
      <c r="C28" s="237" t="str">
        <f>Cultivos!A159</f>
        <v>TABLA 13. USO DE INSUMOS EN LA AGRICULTURA; CULTIVOS TRANSITORIOS</v>
      </c>
      <c r="D28" s="237"/>
      <c r="E28" s="237"/>
      <c r="F28" s="237"/>
      <c r="G28" s="237"/>
      <c r="H28" s="237"/>
      <c r="I28" s="237"/>
      <c r="J28" s="66" t="s">
        <v>104</v>
      </c>
      <c r="K28" s="29"/>
      <c r="L28" s="29"/>
      <c r="M28" s="29"/>
      <c r="N28" s="29"/>
      <c r="O28" s="29"/>
      <c r="P28" s="29"/>
    </row>
    <row r="29" spans="3:10" ht="15">
      <c r="C29" s="9" t="str">
        <f>Cultivos!A174</f>
        <v>TABLA 14. USO DE PLAGUICIDAS EN CULTIVOS PERMANENTES  POR GRADO DE TOXICIDAD</v>
      </c>
      <c r="D29" s="9"/>
      <c r="E29" s="9"/>
      <c r="F29" s="9"/>
      <c r="G29" s="9"/>
      <c r="H29" s="9"/>
      <c r="I29" s="9"/>
      <c r="J29" s="12" t="s">
        <v>104</v>
      </c>
    </row>
    <row r="30" spans="3:16" ht="15">
      <c r="C30" s="238" t="str">
        <f>Cultivos!A187</f>
        <v>TABLA 15. USO DE PLAGUICIDAS EN CULTIVOS TRANSITORIOS POR GRADO DE TOXICIDAD</v>
      </c>
      <c r="D30" s="238"/>
      <c r="E30" s="238"/>
      <c r="F30" s="238"/>
      <c r="G30" s="238"/>
      <c r="H30" s="238"/>
      <c r="I30" s="238"/>
      <c r="J30" s="217" t="s">
        <v>104</v>
      </c>
      <c r="K30" s="29"/>
      <c r="L30" s="29"/>
      <c r="M30" s="29"/>
      <c r="N30" s="29"/>
      <c r="O30" s="29"/>
      <c r="P30" s="29"/>
    </row>
    <row r="31" spans="3:16" ht="15">
      <c r="C31" s="69"/>
      <c r="D31" s="69"/>
      <c r="E31" s="69"/>
      <c r="F31" s="69"/>
      <c r="G31" s="69"/>
      <c r="H31" s="69"/>
      <c r="I31" s="69"/>
      <c r="J31" s="216"/>
      <c r="K31" s="29"/>
      <c r="L31" s="29"/>
      <c r="M31" s="29"/>
      <c r="N31" s="29"/>
      <c r="O31" s="29"/>
      <c r="P31" s="29"/>
    </row>
    <row r="32" ht="15">
      <c r="J32" s="6"/>
    </row>
    <row r="33" spans="3:10" ht="15">
      <c r="C33" s="1" t="s">
        <v>102</v>
      </c>
      <c r="J33" s="6"/>
    </row>
    <row r="34" spans="3:10" ht="15">
      <c r="C34" s="204" t="str">
        <f>'Prácticas de la PP'!A10</f>
        <v>TABLA 16. CRITERIOS PARA COMPRA DE AGROQUÍMICOS</v>
      </c>
      <c r="D34" s="204"/>
      <c r="E34" s="204"/>
      <c r="F34" s="204"/>
      <c r="G34" s="204"/>
      <c r="H34" s="204"/>
      <c r="I34" s="9"/>
      <c r="J34" s="12" t="s">
        <v>104</v>
      </c>
    </row>
    <row r="35" spans="3:10" ht="15">
      <c r="C35" s="53" t="str">
        <f>'Prácticas de la PP'!A23</f>
        <v>TABLA 17. CRITERIOS PARA COMPRA DE AGROQUÍMICOS SEGÚN NIVEL DE INSTRUCCIÓN</v>
      </c>
      <c r="D35" s="53"/>
      <c r="E35" s="53"/>
      <c r="F35" s="53"/>
      <c r="G35" s="53"/>
      <c r="H35" s="53"/>
      <c r="J35" s="11" t="s">
        <v>104</v>
      </c>
    </row>
    <row r="36" spans="3:10" ht="15">
      <c r="C36" s="204" t="str">
        <f>'Prácticas de la PP'!A38</f>
        <v>TABLA 18. PERSONAS PRODUCTORAS QUE HAN RECIBIDO CAPACITACIONES TÉCNICAS</v>
      </c>
      <c r="D36" s="204"/>
      <c r="E36" s="204"/>
      <c r="F36" s="204"/>
      <c r="G36" s="204"/>
      <c r="H36" s="204"/>
      <c r="I36" s="9"/>
      <c r="J36" s="12" t="s">
        <v>104</v>
      </c>
    </row>
    <row r="37" spans="3:10" ht="15">
      <c r="C37" s="53" t="str">
        <f>'Prácticas de la PP'!A49</f>
        <v>TABLA 19. INFORMACIÓN QUE LA PP CONSIDERA QUE FALTA IMPARTIR</v>
      </c>
      <c r="D37" s="53"/>
      <c r="E37" s="53"/>
      <c r="F37" s="53"/>
      <c r="G37" s="53"/>
      <c r="H37" s="53"/>
      <c r="J37" s="11" t="s">
        <v>104</v>
      </c>
    </row>
    <row r="38" spans="3:10" ht="15">
      <c r="C38" s="204" t="str">
        <f>'Prácticas de la PP'!A62</f>
        <v>TABLA 20. MEDIOS PREFERIDOS POR LA PP PARA RECIBIR INFORMACIÓN</v>
      </c>
      <c r="D38" s="204"/>
      <c r="E38" s="204"/>
      <c r="F38" s="204"/>
      <c r="G38" s="204"/>
      <c r="H38" s="204"/>
      <c r="I38" s="9"/>
      <c r="J38" s="12" t="s">
        <v>104</v>
      </c>
    </row>
    <row r="39" spans="3:10" ht="15">
      <c r="C39" s="53" t="str">
        <f>'Prácticas de la PP'!A74</f>
        <v>TABLA 21. LUGAR DONDE LA PP ALMACENA LOS AGROQUÍMICOS</v>
      </c>
      <c r="D39" s="53"/>
      <c r="E39" s="53"/>
      <c r="F39" s="53"/>
      <c r="G39" s="53"/>
      <c r="H39" s="53"/>
      <c r="J39" s="11" t="s">
        <v>104</v>
      </c>
    </row>
    <row r="40" spans="3:20" ht="15.75">
      <c r="C40" s="209" t="s">
        <v>193</v>
      </c>
      <c r="D40" s="204"/>
      <c r="E40" s="204"/>
      <c r="F40" s="204"/>
      <c r="G40" s="204"/>
      <c r="H40" s="204"/>
      <c r="I40" s="9"/>
      <c r="J40" s="12" t="s">
        <v>104</v>
      </c>
      <c r="T40" s="44"/>
    </row>
    <row r="41" spans="3:10" ht="15">
      <c r="C41" s="206"/>
      <c r="D41" s="206"/>
      <c r="E41" s="206"/>
      <c r="F41" s="206"/>
      <c r="G41" s="206"/>
      <c r="H41" s="206"/>
      <c r="I41" s="206"/>
      <c r="J41" s="205"/>
    </row>
    <row r="42" ht="15">
      <c r="J42" s="6"/>
    </row>
    <row r="43" spans="3:10" ht="15">
      <c r="C43" s="218" t="s">
        <v>148</v>
      </c>
      <c r="D43" s="206"/>
      <c r="E43" s="206"/>
      <c r="F43" s="206"/>
      <c r="G43" s="206"/>
      <c r="H43" s="206"/>
      <c r="I43" s="206"/>
      <c r="J43" s="6"/>
    </row>
    <row r="44" spans="3:21" s="67" customFormat="1" ht="15.75">
      <c r="C44" s="206" t="s">
        <v>233</v>
      </c>
      <c r="D44" s="206"/>
      <c r="E44" s="206"/>
      <c r="F44" s="206"/>
      <c r="G44" s="206"/>
      <c r="H44" s="206"/>
      <c r="I44" s="206"/>
      <c r="J44" s="216" t="s">
        <v>104</v>
      </c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</row>
    <row r="45" spans="3:10" ht="15">
      <c r="C45" s="207" t="s">
        <v>234</v>
      </c>
      <c r="D45" s="207"/>
      <c r="E45" s="207"/>
      <c r="F45" s="207"/>
      <c r="G45" s="207"/>
      <c r="H45" s="207"/>
      <c r="I45" s="207"/>
      <c r="J45" s="12" t="s">
        <v>104</v>
      </c>
    </row>
    <row r="46" spans="3:10" s="67" customFormat="1" ht="15">
      <c r="C46" s="206" t="s">
        <v>235</v>
      </c>
      <c r="D46" s="208"/>
      <c r="E46" s="208"/>
      <c r="F46" s="208"/>
      <c r="G46" s="208"/>
      <c r="H46" s="208"/>
      <c r="I46" s="208"/>
      <c r="J46" s="66" t="s">
        <v>104</v>
      </c>
    </row>
    <row r="47" spans="3:10" ht="15">
      <c r="C47" s="207" t="s">
        <v>236</v>
      </c>
      <c r="D47" s="207"/>
      <c r="E47" s="207"/>
      <c r="F47" s="207"/>
      <c r="G47" s="207"/>
      <c r="H47" s="207"/>
      <c r="I47" s="207"/>
      <c r="J47" s="12" t="s">
        <v>104</v>
      </c>
    </row>
    <row r="48" spans="3:10" s="67" customFormat="1" ht="15">
      <c r="C48" s="206" t="s">
        <v>237</v>
      </c>
      <c r="D48" s="208"/>
      <c r="E48" s="208"/>
      <c r="F48" s="208"/>
      <c r="G48" s="208"/>
      <c r="H48" s="208"/>
      <c r="I48" s="208"/>
      <c r="J48" s="66" t="s">
        <v>104</v>
      </c>
    </row>
    <row r="49" spans="3:10" ht="15">
      <c r="C49" s="210" t="s">
        <v>238</v>
      </c>
      <c r="D49" s="210"/>
      <c r="E49" s="210"/>
      <c r="F49" s="210"/>
      <c r="G49" s="210"/>
      <c r="H49" s="210"/>
      <c r="I49" s="210"/>
      <c r="J49" s="211" t="s">
        <v>104</v>
      </c>
    </row>
    <row r="50" spans="3:10" s="67" customFormat="1" ht="15">
      <c r="C50" s="206" t="s">
        <v>239</v>
      </c>
      <c r="D50" s="208"/>
      <c r="E50" s="208"/>
      <c r="F50" s="208"/>
      <c r="G50" s="208"/>
      <c r="H50" s="208"/>
      <c r="I50" s="208"/>
      <c r="J50" s="66" t="s">
        <v>104</v>
      </c>
    </row>
    <row r="51" spans="3:10" ht="15">
      <c r="C51" s="207" t="s">
        <v>194</v>
      </c>
      <c r="D51" s="207"/>
      <c r="E51" s="207"/>
      <c r="F51" s="207"/>
      <c r="G51" s="207"/>
      <c r="H51" s="207"/>
      <c r="I51" s="207"/>
      <c r="J51" s="12" t="s">
        <v>104</v>
      </c>
    </row>
    <row r="52" spans="3:10" s="67" customFormat="1" ht="15">
      <c r="C52" s="206" t="s">
        <v>240</v>
      </c>
      <c r="D52" s="208"/>
      <c r="E52" s="208"/>
      <c r="F52" s="208"/>
      <c r="G52" s="208"/>
      <c r="H52" s="208"/>
      <c r="I52" s="208"/>
      <c r="J52" s="66" t="s">
        <v>104</v>
      </c>
    </row>
    <row r="53" spans="3:10" ht="15">
      <c r="C53" s="207" t="s">
        <v>241</v>
      </c>
      <c r="D53" s="207"/>
      <c r="E53" s="207"/>
      <c r="F53" s="207"/>
      <c r="G53" s="207"/>
      <c r="H53" s="207"/>
      <c r="I53" s="207"/>
      <c r="J53" s="12" t="s">
        <v>104</v>
      </c>
    </row>
    <row r="54" spans="3:10" s="67" customFormat="1" ht="15">
      <c r="C54" s="206" t="s">
        <v>242</v>
      </c>
      <c r="D54" s="208"/>
      <c r="E54" s="208"/>
      <c r="F54" s="208"/>
      <c r="G54" s="208"/>
      <c r="H54" s="208"/>
      <c r="I54" s="208"/>
      <c r="J54" s="66" t="s">
        <v>104</v>
      </c>
    </row>
    <row r="55" spans="3:10" ht="15">
      <c r="C55" s="207" t="s">
        <v>243</v>
      </c>
      <c r="D55" s="207"/>
      <c r="E55" s="207"/>
      <c r="F55" s="207"/>
      <c r="G55" s="207"/>
      <c r="H55" s="207"/>
      <c r="I55" s="207"/>
      <c r="J55" s="12" t="s">
        <v>104</v>
      </c>
    </row>
    <row r="56" ht="15">
      <c r="J56" s="6"/>
    </row>
    <row r="57" spans="3:10" ht="15">
      <c r="C57" s="1" t="s">
        <v>103</v>
      </c>
      <c r="J57" s="6"/>
    </row>
    <row r="58" spans="3:10" ht="15">
      <c r="C58" s="212" t="s">
        <v>244</v>
      </c>
      <c r="D58" s="53"/>
      <c r="E58" s="53"/>
      <c r="F58" s="53"/>
      <c r="G58" s="53"/>
      <c r="H58" s="53"/>
      <c r="I58" s="53"/>
      <c r="J58" s="11" t="s">
        <v>104</v>
      </c>
    </row>
    <row r="59" spans="3:10" ht="15">
      <c r="C59" s="215" t="s">
        <v>245</v>
      </c>
      <c r="D59" s="204"/>
      <c r="E59" s="204"/>
      <c r="F59" s="204"/>
      <c r="G59" s="204"/>
      <c r="H59" s="204"/>
      <c r="I59" s="204"/>
      <c r="J59" s="12" t="s">
        <v>104</v>
      </c>
    </row>
    <row r="60" spans="3:10" ht="15">
      <c r="C60" s="213" t="s">
        <v>246</v>
      </c>
      <c r="D60" s="53"/>
      <c r="E60" s="53"/>
      <c r="F60" s="53"/>
      <c r="G60" s="53"/>
      <c r="H60" s="53"/>
      <c r="I60" s="53"/>
      <c r="J60" s="11" t="s">
        <v>104</v>
      </c>
    </row>
    <row r="61" spans="3:10" ht="15">
      <c r="C61" s="204" t="s">
        <v>247</v>
      </c>
      <c r="D61" s="204"/>
      <c r="E61" s="204"/>
      <c r="F61" s="204"/>
      <c r="G61" s="204"/>
      <c r="H61" s="204"/>
      <c r="I61" s="204"/>
      <c r="J61" s="12" t="s">
        <v>104</v>
      </c>
    </row>
    <row r="62" spans="3:10" ht="15">
      <c r="C62" s="53" t="s">
        <v>248</v>
      </c>
      <c r="D62" s="53"/>
      <c r="E62" s="53"/>
      <c r="F62" s="53"/>
      <c r="G62" s="53"/>
      <c r="H62" s="53"/>
      <c r="I62" s="53"/>
      <c r="J62" s="11" t="s">
        <v>104</v>
      </c>
    </row>
    <row r="63" spans="3:10" ht="15">
      <c r="C63" s="204" t="s">
        <v>249</v>
      </c>
      <c r="D63" s="204"/>
      <c r="E63" s="204"/>
      <c r="F63" s="204"/>
      <c r="G63" s="204"/>
      <c r="H63" s="204"/>
      <c r="I63" s="204"/>
      <c r="J63" s="12" t="s">
        <v>104</v>
      </c>
    </row>
    <row r="64" spans="3:10" ht="15">
      <c r="C64" s="214" t="s">
        <v>250</v>
      </c>
      <c r="D64" s="53"/>
      <c r="E64" s="53"/>
      <c r="F64" s="53"/>
      <c r="G64" s="53"/>
      <c r="H64" s="53"/>
      <c r="I64" s="53"/>
      <c r="J64" s="11"/>
    </row>
    <row r="67" spans="3:9" ht="15">
      <c r="C67" s="241" t="s">
        <v>222</v>
      </c>
      <c r="D67" s="241"/>
      <c r="E67" s="241"/>
      <c r="F67" s="241"/>
      <c r="G67" s="241"/>
      <c r="H67" s="241"/>
      <c r="I67" s="241"/>
    </row>
    <row r="68" spans="3:10" ht="31.5" customHeight="1">
      <c r="C68" s="242" t="s">
        <v>251</v>
      </c>
      <c r="D68" s="242"/>
      <c r="E68" s="242"/>
      <c r="F68" s="242"/>
      <c r="G68" s="242"/>
      <c r="H68" s="242"/>
      <c r="I68" s="242"/>
      <c r="J68" s="217" t="s">
        <v>104</v>
      </c>
    </row>
    <row r="69" spans="3:10" ht="28.5" customHeight="1">
      <c r="C69" s="240" t="s">
        <v>252</v>
      </c>
      <c r="D69" s="240"/>
      <c r="E69" s="240"/>
      <c r="F69" s="240"/>
      <c r="G69" s="240"/>
      <c r="H69" s="240"/>
      <c r="I69" s="240"/>
      <c r="J69" s="12" t="s">
        <v>104</v>
      </c>
    </row>
  </sheetData>
  <sheetProtection/>
  <mergeCells count="15">
    <mergeCell ref="C69:I69"/>
    <mergeCell ref="C67:I67"/>
    <mergeCell ref="C68:I68"/>
    <mergeCell ref="C22:I22"/>
    <mergeCell ref="C24:I24"/>
    <mergeCell ref="C26:I26"/>
    <mergeCell ref="C28:I28"/>
    <mergeCell ref="C30:I30"/>
    <mergeCell ref="C20:I20"/>
    <mergeCell ref="C16:I16"/>
    <mergeCell ref="C18:I18"/>
    <mergeCell ref="A8:L8"/>
    <mergeCell ref="A9:L9"/>
    <mergeCell ref="A10:L10"/>
    <mergeCell ref="A11:L11"/>
  </mergeCells>
  <hyperlinks>
    <hyperlink ref="J18" location="Cultivos!A32" display="X"/>
    <hyperlink ref="J19" location="Cultivos!A43" display="X"/>
    <hyperlink ref="J20" location="Cultivos!A55" display="X"/>
    <hyperlink ref="J21" location="Cultivos!A66" display="X"/>
    <hyperlink ref="J35" location="'Prácticas de la PP'!A23" display="X"/>
    <hyperlink ref="J58" location="Agua!A9" display="X"/>
    <hyperlink ref="J59" location="Agua!A20" display="X"/>
    <hyperlink ref="J22" location="Cultivos!A80" display="X"/>
    <hyperlink ref="J25" location="Cultivos!A115" display="X"/>
    <hyperlink ref="J28" location="Cultivos!A161" display="X"/>
    <hyperlink ref="J23" location="Cultivos!A91" display="X"/>
    <hyperlink ref="J26" location="Cultivos!A131" display="X"/>
    <hyperlink ref="J29" location="Cultivos!A176" display="X"/>
    <hyperlink ref="J24" location="Cultivos!A102" display="X"/>
    <hyperlink ref="J27" location="Cultivos!A146" display="X"/>
    <hyperlink ref="J30" location="Cultivos!A191" display="X"/>
    <hyperlink ref="J36:J40" location="'Prácticas de la PP'!A31" display="X"/>
    <hyperlink ref="J34" location="'Prácticas de la PP'!A10" display="X"/>
    <hyperlink ref="J16:J17" location="Cultivos!A32" display="X"/>
    <hyperlink ref="J16" location="Cultivos!A10" display="X"/>
    <hyperlink ref="J17" location="Cultivos!A21" display="X"/>
    <hyperlink ref="J36" location="'Prácticas de la PP'!A38" display="X"/>
    <hyperlink ref="J37" location="'Prácticas de la PP'!A49" display="X"/>
    <hyperlink ref="J38" location="'Prácticas de la PP'!A62" display="X"/>
    <hyperlink ref="J39" location="'Prácticas de la PP'!A74" display="X"/>
    <hyperlink ref="J40" location="'Prácticas de la PP'!A87" display="X"/>
    <hyperlink ref="J45" location="'Preparación y aplicación'!A23" display="X"/>
    <hyperlink ref="J46" location="'Preparación y aplicación'!A35" display="X"/>
    <hyperlink ref="J47" location="'Preparación y aplicación'!A49" display="X"/>
    <hyperlink ref="J48" location="'Preparación y aplicación'!A60" display="X"/>
    <hyperlink ref="J49" location="'Preparación y aplicación'!A71" display="X"/>
    <hyperlink ref="J50" location="'Preparación y aplicación'!A82" display="X"/>
    <hyperlink ref="J51" location="'Preparación y aplicación'!A93" display="X"/>
    <hyperlink ref="J52" location="'Preparación y aplicación'!A105" display="X"/>
    <hyperlink ref="J53" location="'Preparación y aplicación'!A118" display="X"/>
    <hyperlink ref="J54" location="'Preparación y aplicación'!A131" display="X"/>
    <hyperlink ref="J55" location="'Preparación y aplicación'!A142" display="X"/>
    <hyperlink ref="J60:J63" location="Agua!A9" display="X"/>
    <hyperlink ref="J60" location="Agua!A34" display="X"/>
    <hyperlink ref="J61" location="Agua!A48" display="X"/>
    <hyperlink ref="J62" location="Agua!A62" display="X"/>
    <hyperlink ref="J63" location="Agua!A87" display="X"/>
    <hyperlink ref="J44" location="'Preparación y aplicación'!A10" display="X"/>
    <hyperlink ref="J68" location="'Emisiones de GEI'!A11" display="X"/>
    <hyperlink ref="J69" location="'Emisiones de GEI'!A26" display="X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D211"/>
  <sheetViews>
    <sheetView zoomScale="55" zoomScaleNormal="55" zoomScalePageLayoutView="0" workbookViewId="0" topLeftCell="A1">
      <selection activeCell="A173" sqref="A173:IV197"/>
    </sheetView>
  </sheetViews>
  <sheetFormatPr defaultColWidth="11.421875" defaultRowHeight="15"/>
  <cols>
    <col min="1" max="1" width="11.421875" style="2" customWidth="1"/>
    <col min="2" max="3" width="14.7109375" style="2" customWidth="1"/>
    <col min="4" max="23" width="22.57421875" style="2" customWidth="1"/>
    <col min="24" max="24" width="0" style="2" hidden="1" customWidth="1"/>
    <col min="25" max="25" width="11.421875" style="2" customWidth="1"/>
    <col min="26" max="26" width="0" style="2" hidden="1" customWidth="1"/>
    <col min="27" max="27" width="11.421875" style="2" customWidth="1"/>
    <col min="28" max="28" width="0" style="2" hidden="1" customWidth="1"/>
    <col min="29" max="16384" width="11.421875" style="2" customWidth="1"/>
  </cols>
  <sheetData>
    <row r="1" ht="67.5" customHeight="1"/>
    <row r="2" ht="15.75"/>
    <row r="4" spans="1:17" ht="15.75">
      <c r="A4" s="265" t="s">
        <v>6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</row>
    <row r="5" spans="1:17" ht="15.75">
      <c r="A5" s="265" t="s">
        <v>7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</row>
    <row r="6" spans="1:17" ht="15.75">
      <c r="A6" s="265" t="s">
        <v>111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</row>
    <row r="7" spans="1:17" ht="15.75">
      <c r="A7" s="265" t="s">
        <v>112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</row>
    <row r="8" spans="1:17" ht="15.7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</row>
    <row r="9" ht="15.75">
      <c r="B9" s="47"/>
    </row>
    <row r="10" spans="1:14" ht="15.75">
      <c r="A10" s="288" t="s">
        <v>5</v>
      </c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</row>
    <row r="11" spans="6:10" ht="15.75">
      <c r="F11" s="18"/>
      <c r="G11" s="73"/>
      <c r="H11" s="73"/>
      <c r="I11" s="81"/>
      <c r="J11" s="5"/>
    </row>
    <row r="12" spans="2:4" s="58" customFormat="1" ht="33" customHeight="1">
      <c r="B12" s="272" t="s">
        <v>0</v>
      </c>
      <c r="C12" s="272"/>
      <c r="D12" s="83" t="s">
        <v>110</v>
      </c>
    </row>
    <row r="13" spans="2:4" ht="15.75" customHeight="1">
      <c r="B13" s="273" t="s">
        <v>2</v>
      </c>
      <c r="C13" s="273"/>
      <c r="D13" s="138">
        <v>1578540.2579261635</v>
      </c>
    </row>
    <row r="14" spans="2:4" ht="18.75" customHeight="1">
      <c r="B14" s="274" t="s">
        <v>3</v>
      </c>
      <c r="C14" s="274"/>
      <c r="D14" s="138">
        <v>1218835.9907651842</v>
      </c>
    </row>
    <row r="15" spans="2:4" ht="18.75" customHeight="1">
      <c r="B15" s="274" t="s">
        <v>4</v>
      </c>
      <c r="C15" s="274"/>
      <c r="D15" s="138">
        <v>2617012.20152692</v>
      </c>
    </row>
    <row r="16" spans="2:4" ht="18.75" customHeight="1">
      <c r="B16" s="274" t="s">
        <v>9</v>
      </c>
      <c r="C16" s="274"/>
      <c r="D16" s="138">
        <v>5414388.450218268</v>
      </c>
    </row>
    <row r="17" spans="1:17" ht="15.75">
      <c r="A17" s="2" t="s">
        <v>201</v>
      </c>
      <c r="B17" s="27"/>
      <c r="C17" s="27"/>
      <c r="D17" s="24"/>
      <c r="E17" s="25"/>
      <c r="F17" s="26"/>
      <c r="G17" s="25"/>
      <c r="H17" s="26"/>
      <c r="I17" s="25"/>
      <c r="J17" s="26"/>
      <c r="K17" s="25"/>
      <c r="L17" s="26"/>
      <c r="M17" s="25"/>
      <c r="N17" s="26"/>
      <c r="O17" s="25"/>
      <c r="P17" s="26"/>
      <c r="Q17" s="25"/>
    </row>
    <row r="18" spans="1:17" ht="15.75">
      <c r="A18" s="2" t="s">
        <v>202</v>
      </c>
      <c r="B18" s="27"/>
      <c r="C18" s="27"/>
      <c r="D18" s="24"/>
      <c r="E18" s="25"/>
      <c r="F18" s="26"/>
      <c r="G18" s="25"/>
      <c r="H18" s="26"/>
      <c r="I18" s="25"/>
      <c r="J18" s="26"/>
      <c r="K18" s="25"/>
      <c r="L18" s="26"/>
      <c r="M18" s="25"/>
      <c r="N18" s="26"/>
      <c r="O18" s="25"/>
      <c r="P18" s="26"/>
      <c r="Q18" s="25"/>
    </row>
    <row r="19" spans="2:17" ht="15.75">
      <c r="B19" s="27"/>
      <c r="C19" s="27"/>
      <c r="D19" s="24"/>
      <c r="E19" s="25"/>
      <c r="F19" s="26"/>
      <c r="G19" s="25"/>
      <c r="H19" s="26"/>
      <c r="I19" s="25"/>
      <c r="J19" s="26"/>
      <c r="K19" s="25"/>
      <c r="L19" s="26"/>
      <c r="M19" s="25"/>
      <c r="N19" s="26"/>
      <c r="O19" s="25"/>
      <c r="P19" s="26"/>
      <c r="Q19" s="25"/>
    </row>
    <row r="21" spans="1:14" ht="15.75">
      <c r="A21" s="255" t="s">
        <v>177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</row>
    <row r="23" spans="2:17" s="58" customFormat="1" ht="15.75" customHeight="1">
      <c r="B23" s="289" t="s">
        <v>36</v>
      </c>
      <c r="C23" s="290"/>
      <c r="D23" s="282" t="s">
        <v>215</v>
      </c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</row>
    <row r="24" spans="2:17" s="58" customFormat="1" ht="45" customHeight="1">
      <c r="B24" s="291"/>
      <c r="C24" s="292"/>
      <c r="D24" s="266" t="s">
        <v>105</v>
      </c>
      <c r="E24" s="267"/>
      <c r="F24" s="266" t="s">
        <v>106</v>
      </c>
      <c r="G24" s="267"/>
      <c r="H24" s="266" t="s">
        <v>91</v>
      </c>
      <c r="I24" s="267"/>
      <c r="J24" s="266" t="s">
        <v>92</v>
      </c>
      <c r="K24" s="267"/>
      <c r="L24" s="266" t="s">
        <v>107</v>
      </c>
      <c r="M24" s="267"/>
      <c r="N24" s="266" t="s">
        <v>108</v>
      </c>
      <c r="O24" s="267"/>
      <c r="P24" s="266" t="s">
        <v>9</v>
      </c>
      <c r="Q24" s="267"/>
    </row>
    <row r="25" spans="2:17" ht="15.75">
      <c r="B25" s="293"/>
      <c r="C25" s="294"/>
      <c r="D25" s="116" t="s">
        <v>1</v>
      </c>
      <c r="E25" s="98" t="s">
        <v>18</v>
      </c>
      <c r="F25" s="116" t="s">
        <v>1</v>
      </c>
      <c r="G25" s="98" t="s">
        <v>18</v>
      </c>
      <c r="H25" s="116" t="s">
        <v>1</v>
      </c>
      <c r="I25" s="98" t="s">
        <v>18</v>
      </c>
      <c r="J25" s="116" t="s">
        <v>1</v>
      </c>
      <c r="K25" s="98" t="s">
        <v>18</v>
      </c>
      <c r="L25" s="116" t="s">
        <v>1</v>
      </c>
      <c r="M25" s="98" t="s">
        <v>18</v>
      </c>
      <c r="N25" s="116" t="s">
        <v>1</v>
      </c>
      <c r="O25" s="98" t="s">
        <v>18</v>
      </c>
      <c r="P25" s="116" t="s">
        <v>1</v>
      </c>
      <c r="Q25" s="98" t="s">
        <v>18</v>
      </c>
    </row>
    <row r="26" spans="2:17" s="15" customFormat="1" ht="15.75">
      <c r="B26" s="243" t="s">
        <v>93</v>
      </c>
      <c r="C26" s="243"/>
      <c r="D26" s="139">
        <v>2041.536768348373</v>
      </c>
      <c r="E26" s="140">
        <v>0.026262789402282744</v>
      </c>
      <c r="F26" s="141">
        <v>2645.703407668882</v>
      </c>
      <c r="G26" s="140">
        <v>0.034034925304197515</v>
      </c>
      <c r="H26" s="141">
        <v>36530.62183122191</v>
      </c>
      <c r="I26" s="140">
        <v>0.46993815774573394</v>
      </c>
      <c r="J26" s="141">
        <v>13700.338990252396</v>
      </c>
      <c r="K26" s="140">
        <v>0.1762442505172079</v>
      </c>
      <c r="L26" s="141">
        <v>1884.9134517159282</v>
      </c>
      <c r="M26" s="140">
        <v>0.024247951734904995</v>
      </c>
      <c r="N26" s="141">
        <v>20931.841159541647</v>
      </c>
      <c r="O26" s="140">
        <v>0.2692719252956746</v>
      </c>
      <c r="P26" s="141">
        <v>77734.955608749</v>
      </c>
      <c r="Q26" s="142">
        <v>1</v>
      </c>
    </row>
    <row r="27" spans="2:17" s="15" customFormat="1" ht="15.75">
      <c r="B27" s="243" t="s">
        <v>8</v>
      </c>
      <c r="C27" s="243"/>
      <c r="D27" s="139">
        <v>322.7439008907855</v>
      </c>
      <c r="E27" s="143">
        <v>0.02597670473078618</v>
      </c>
      <c r="F27" s="139">
        <v>277.834389914563</v>
      </c>
      <c r="G27" s="143">
        <v>0.022362070641610617</v>
      </c>
      <c r="H27" s="139">
        <v>5546.806384591431</v>
      </c>
      <c r="I27" s="143">
        <v>0.44644608698625604</v>
      </c>
      <c r="J27" s="139">
        <v>2934.5353713421564</v>
      </c>
      <c r="K27" s="143">
        <v>0.23619209736576485</v>
      </c>
      <c r="L27" s="139">
        <v>228.7845828055729</v>
      </c>
      <c r="M27" s="143">
        <v>0.018414196327470076</v>
      </c>
      <c r="N27" s="139">
        <v>3113.654204094882</v>
      </c>
      <c r="O27" s="143">
        <v>0.25060884394811206</v>
      </c>
      <c r="P27" s="139">
        <v>12424.358833639393</v>
      </c>
      <c r="Q27" s="143">
        <v>1</v>
      </c>
    </row>
    <row r="28" spans="2:17" s="15" customFormat="1" ht="15.75">
      <c r="B28" s="243" t="s">
        <v>9</v>
      </c>
      <c r="C28" s="243"/>
      <c r="D28" s="139">
        <f>SUM(D26:D27)</f>
        <v>2364.2806692391587</v>
      </c>
      <c r="E28" s="143">
        <f>D28/$P$28</f>
        <v>0.026223365648481378</v>
      </c>
      <c r="F28" s="139">
        <f>SUM(F26:F27)</f>
        <v>2923.537797583445</v>
      </c>
      <c r="G28" s="143">
        <f>F28/$P$28</f>
        <v>0.03242635345737438</v>
      </c>
      <c r="H28" s="139">
        <f>SUM(H26:H27)</f>
        <v>42077.42821581334</v>
      </c>
      <c r="I28" s="143">
        <f>H28/$P$28</f>
        <v>0.4667008447884853</v>
      </c>
      <c r="J28" s="139">
        <f>SUM(J26:J27)</f>
        <v>16634.874361594553</v>
      </c>
      <c r="K28" s="143">
        <f>J28/$P$28</f>
        <v>0.18450533330335162</v>
      </c>
      <c r="L28" s="139">
        <f>SUM(L26:L27)</f>
        <v>2113.698034521501</v>
      </c>
      <c r="M28" s="143">
        <f>L28/$P$28</f>
        <v>0.02344403401461254</v>
      </c>
      <c r="N28" s="139">
        <f>SUM(N26:N27)</f>
        <v>24045.495363636528</v>
      </c>
      <c r="O28" s="143">
        <f>N28/$P$28</f>
        <v>0.2667000687876963</v>
      </c>
      <c r="P28" s="139">
        <f>SUM(P26:P27)</f>
        <v>90159.3144423884</v>
      </c>
      <c r="Q28" s="143">
        <f>P28/$P$28</f>
        <v>1</v>
      </c>
    </row>
    <row r="29" spans="1:17" ht="15.75">
      <c r="A29" s="2" t="s">
        <v>201</v>
      </c>
      <c r="B29" s="27"/>
      <c r="C29" s="27"/>
      <c r="D29" s="24"/>
      <c r="E29" s="25"/>
      <c r="F29" s="26"/>
      <c r="G29" s="25"/>
      <c r="H29" s="26"/>
      <c r="I29" s="25"/>
      <c r="J29" s="26"/>
      <c r="K29" s="25"/>
      <c r="L29" s="26"/>
      <c r="M29" s="25"/>
      <c r="N29" s="26"/>
      <c r="O29" s="25"/>
      <c r="P29" s="26"/>
      <c r="Q29" s="25"/>
    </row>
    <row r="30" spans="1:17" ht="15.75">
      <c r="A30" s="2" t="s">
        <v>202</v>
      </c>
      <c r="B30" s="27"/>
      <c r="C30" s="27"/>
      <c r="D30" s="24"/>
      <c r="E30" s="25"/>
      <c r="F30" s="26"/>
      <c r="G30" s="25"/>
      <c r="H30" s="26"/>
      <c r="I30" s="25"/>
      <c r="J30" s="26"/>
      <c r="K30" s="25"/>
      <c r="L30" s="26"/>
      <c r="M30" s="25"/>
      <c r="N30" s="26"/>
      <c r="O30" s="25"/>
      <c r="P30" s="26"/>
      <c r="Q30" s="25"/>
    </row>
    <row r="31" spans="1:17" ht="15.75">
      <c r="A31" s="5"/>
      <c r="B31" s="27"/>
      <c r="C31" s="27"/>
      <c r="D31" s="24"/>
      <c r="E31" s="25"/>
      <c r="F31" s="26"/>
      <c r="G31" s="25"/>
      <c r="H31" s="26"/>
      <c r="I31" s="25"/>
      <c r="J31" s="26"/>
      <c r="K31" s="25"/>
      <c r="L31" s="26"/>
      <c r="M31" s="25"/>
      <c r="N31" s="26"/>
      <c r="O31" s="25"/>
      <c r="P31" s="26"/>
      <c r="Q31" s="25"/>
    </row>
    <row r="32" spans="1:17" ht="15.7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9" ht="15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</row>
    <row r="34" spans="1:19" ht="15" customHeight="1">
      <c r="A34" s="47" t="s">
        <v>178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</row>
    <row r="35" spans="2:19" ht="15.7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</row>
    <row r="36" spans="2:17" s="58" customFormat="1" ht="15.75" customHeight="1">
      <c r="B36" s="295" t="s">
        <v>135</v>
      </c>
      <c r="C36" s="295"/>
      <c r="D36" s="271" t="s">
        <v>214</v>
      </c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</row>
    <row r="37" spans="2:17" s="58" customFormat="1" ht="21" customHeight="1">
      <c r="B37" s="296"/>
      <c r="C37" s="296"/>
      <c r="D37" s="278" t="s">
        <v>105</v>
      </c>
      <c r="E37" s="278"/>
      <c r="F37" s="278" t="s">
        <v>106</v>
      </c>
      <c r="G37" s="278"/>
      <c r="H37" s="278" t="s">
        <v>91</v>
      </c>
      <c r="I37" s="278"/>
      <c r="J37" s="278" t="s">
        <v>92</v>
      </c>
      <c r="K37" s="278"/>
      <c r="L37" s="278" t="s">
        <v>107</v>
      </c>
      <c r="M37" s="278"/>
      <c r="N37" s="278" t="s">
        <v>108</v>
      </c>
      <c r="O37" s="278"/>
      <c r="P37" s="219" t="s">
        <v>9</v>
      </c>
      <c r="Q37" s="219"/>
    </row>
    <row r="38" spans="2:17" s="58" customFormat="1" ht="19.5" customHeight="1">
      <c r="B38" s="296"/>
      <c r="C38" s="296"/>
      <c r="D38" s="116" t="s">
        <v>1</v>
      </c>
      <c r="E38" s="233" t="s">
        <v>18</v>
      </c>
      <c r="F38" s="116" t="s">
        <v>1</v>
      </c>
      <c r="G38" s="233" t="s">
        <v>18</v>
      </c>
      <c r="H38" s="116" t="s">
        <v>1</v>
      </c>
      <c r="I38" s="233" t="s">
        <v>18</v>
      </c>
      <c r="J38" s="116" t="s">
        <v>1</v>
      </c>
      <c r="K38" s="233" t="s">
        <v>18</v>
      </c>
      <c r="L38" s="116" t="s">
        <v>1</v>
      </c>
      <c r="M38" s="233" t="s">
        <v>18</v>
      </c>
      <c r="N38" s="116" t="s">
        <v>1</v>
      </c>
      <c r="O38" s="233" t="s">
        <v>18</v>
      </c>
      <c r="P38" s="116" t="s">
        <v>1</v>
      </c>
      <c r="Q38" s="233" t="s">
        <v>18</v>
      </c>
    </row>
    <row r="39" spans="2:17" s="15" customFormat="1" ht="15.75">
      <c r="B39" s="287" t="s">
        <v>93</v>
      </c>
      <c r="C39" s="287"/>
      <c r="D39" s="144">
        <v>24371.049645970616</v>
      </c>
      <c r="E39" s="145">
        <v>0.3429763972654908</v>
      </c>
      <c r="F39" s="144">
        <v>3422.5214699336393</v>
      </c>
      <c r="G39" s="145">
        <v>0.04816551196495999</v>
      </c>
      <c r="H39" s="144">
        <v>21251.399035226365</v>
      </c>
      <c r="I39" s="145">
        <v>0.29907321940720544</v>
      </c>
      <c r="J39" s="144">
        <v>3232.1677924989704</v>
      </c>
      <c r="K39" s="145">
        <v>0.04548664423290995</v>
      </c>
      <c r="L39" s="144">
        <v>8907.255031883453</v>
      </c>
      <c r="M39" s="145">
        <v>0.12535275602564766</v>
      </c>
      <c r="N39" s="144">
        <v>9873.11955385656</v>
      </c>
      <c r="O39" s="145">
        <v>0.138945471103788</v>
      </c>
      <c r="P39" s="146">
        <v>71057.51252936947</v>
      </c>
      <c r="Q39" s="147">
        <v>1</v>
      </c>
    </row>
    <row r="40" spans="2:17" s="15" customFormat="1" ht="18.75" customHeight="1">
      <c r="B40" s="243" t="s">
        <v>8</v>
      </c>
      <c r="C40" s="243"/>
      <c r="D40" s="139">
        <v>9180.053762472962</v>
      </c>
      <c r="E40" s="143">
        <v>0.5391220762097717</v>
      </c>
      <c r="F40" s="139">
        <v>833.1253679026398</v>
      </c>
      <c r="G40" s="143">
        <v>0.04892741259564317</v>
      </c>
      <c r="H40" s="139">
        <v>2323.3167018388112</v>
      </c>
      <c r="I40" s="143">
        <v>0.13644270027137198</v>
      </c>
      <c r="J40" s="139">
        <v>563.6994674647358</v>
      </c>
      <c r="K40" s="143">
        <v>0.03310468926666333</v>
      </c>
      <c r="L40" s="139">
        <v>157.52899259059103</v>
      </c>
      <c r="M40" s="143">
        <v>0.009251291958206908</v>
      </c>
      <c r="N40" s="139">
        <v>3970.058778703986</v>
      </c>
      <c r="O40" s="143">
        <v>0.2331518296983424</v>
      </c>
      <c r="P40" s="139">
        <v>17027.783070973735</v>
      </c>
      <c r="Q40" s="143">
        <v>1</v>
      </c>
    </row>
    <row r="41" spans="2:17" s="15" customFormat="1" ht="18.75" customHeight="1">
      <c r="B41" s="243" t="s">
        <v>9</v>
      </c>
      <c r="C41" s="243"/>
      <c r="D41" s="139">
        <f>SUM(D39:D40)</f>
        <v>33551.10340844358</v>
      </c>
      <c r="E41" s="143">
        <f>D41/$P$41</f>
        <v>0.3808933509251101</v>
      </c>
      <c r="F41" s="139">
        <f>SUM(F39:F40)</f>
        <v>4255.646837836279</v>
      </c>
      <c r="G41" s="143">
        <f>F41/$P$41</f>
        <v>0.048312795101974976</v>
      </c>
      <c r="H41" s="139">
        <f>SUM(H39:H40)</f>
        <v>23574.715737065177</v>
      </c>
      <c r="I41" s="143">
        <f>H41/$P$41</f>
        <v>0.2676350868370512</v>
      </c>
      <c r="J41" s="139">
        <f>SUM(J39:J40)</f>
        <v>3795.867259963706</v>
      </c>
      <c r="K41" s="143">
        <f>J41/$P$41</f>
        <v>0.04309308646912137</v>
      </c>
      <c r="L41" s="139">
        <f>SUM(L39:L40)</f>
        <v>9064.784024474044</v>
      </c>
      <c r="M41" s="143">
        <f>L41/$P$41</f>
        <v>0.10290916279151051</v>
      </c>
      <c r="N41" s="139">
        <f>SUM(N39:N40)</f>
        <v>13843.178332560547</v>
      </c>
      <c r="O41" s="143">
        <f>N41/$P$41</f>
        <v>0.1571565178752333</v>
      </c>
      <c r="P41" s="139">
        <f>SUM(P39:P40)</f>
        <v>88085.2956003432</v>
      </c>
      <c r="Q41" s="143">
        <f>P41/$P$41</f>
        <v>1</v>
      </c>
    </row>
    <row r="42" spans="1:17" ht="15.75">
      <c r="A42" s="2" t="s">
        <v>201</v>
      </c>
      <c r="B42" s="27"/>
      <c r="C42" s="27"/>
      <c r="D42" s="24"/>
      <c r="E42" s="25"/>
      <c r="F42" s="26"/>
      <c r="G42" s="25"/>
      <c r="H42" s="26"/>
      <c r="I42" s="25"/>
      <c r="J42" s="26"/>
      <c r="K42" s="25"/>
      <c r="L42" s="26"/>
      <c r="M42" s="25"/>
      <c r="N42" s="26"/>
      <c r="O42" s="25"/>
      <c r="P42" s="26"/>
      <c r="Q42" s="25"/>
    </row>
    <row r="43" spans="1:17" ht="15.75">
      <c r="A43" s="2" t="s">
        <v>202</v>
      </c>
      <c r="B43" s="27"/>
      <c r="C43" s="27"/>
      <c r="D43" s="24"/>
      <c r="E43" s="25"/>
      <c r="F43" s="26"/>
      <c r="G43" s="25"/>
      <c r="H43" s="26"/>
      <c r="I43" s="25"/>
      <c r="J43" s="26"/>
      <c r="K43" s="25"/>
      <c r="L43" s="26"/>
      <c r="M43" s="25"/>
      <c r="N43" s="26"/>
      <c r="O43" s="25"/>
      <c r="P43" s="26"/>
      <c r="Q43" s="25"/>
    </row>
    <row r="44" spans="2:17" ht="15.75">
      <c r="B44" s="27"/>
      <c r="C44" s="27"/>
      <c r="D44" s="24"/>
      <c r="E44" s="25"/>
      <c r="F44" s="26"/>
      <c r="G44" s="25"/>
      <c r="H44" s="26"/>
      <c r="I44" s="25"/>
      <c r="J44" s="26"/>
      <c r="K44" s="25"/>
      <c r="L44" s="26"/>
      <c r="M44" s="25"/>
      <c r="N44" s="26"/>
      <c r="O44" s="25"/>
      <c r="P44" s="26"/>
      <c r="Q44" s="25"/>
    </row>
    <row r="46" ht="15.75">
      <c r="A46" s="47" t="s">
        <v>179</v>
      </c>
    </row>
    <row r="47" spans="2:5" ht="15.75">
      <c r="B47" s="5"/>
      <c r="C47" s="5"/>
      <c r="D47" s="5"/>
      <c r="E47" s="5"/>
    </row>
    <row r="48" spans="2:6" ht="21" customHeight="1">
      <c r="B48" s="280" t="s">
        <v>109</v>
      </c>
      <c r="C48" s="280"/>
      <c r="D48" s="280"/>
      <c r="E48" s="280"/>
      <c r="F48" s="28"/>
    </row>
    <row r="49" spans="2:5" ht="15.75">
      <c r="B49" s="301" t="s">
        <v>187</v>
      </c>
      <c r="C49" s="301"/>
      <c r="D49" s="279" t="s">
        <v>1</v>
      </c>
      <c r="E49" s="279"/>
    </row>
    <row r="50" spans="2:5" ht="15.75">
      <c r="B50" s="301"/>
      <c r="C50" s="301"/>
      <c r="D50" s="220" t="s">
        <v>28</v>
      </c>
      <c r="E50" s="220" t="s">
        <v>29</v>
      </c>
    </row>
    <row r="51" spans="2:5" ht="15.75">
      <c r="B51" s="302" t="s">
        <v>13</v>
      </c>
      <c r="C51" s="302"/>
      <c r="D51" s="141">
        <v>222074.93342916467</v>
      </c>
      <c r="E51" s="148">
        <v>0.18220247441966841</v>
      </c>
    </row>
    <row r="52" spans="2:5" ht="15.75">
      <c r="B52" s="302" t="s">
        <v>14</v>
      </c>
      <c r="C52" s="302"/>
      <c r="D52" s="149">
        <v>996761.0573360241</v>
      </c>
      <c r="E52" s="148">
        <v>0.8177975255803354</v>
      </c>
    </row>
    <row r="53" spans="2:5" ht="15.75">
      <c r="B53" s="297" t="s">
        <v>9</v>
      </c>
      <c r="C53" s="297"/>
      <c r="D53" s="150">
        <v>1218835.9907651842</v>
      </c>
      <c r="E53" s="151">
        <v>1</v>
      </c>
    </row>
    <row r="54" spans="1:5" ht="15.75">
      <c r="A54" s="2" t="s">
        <v>201</v>
      </c>
      <c r="B54" s="84"/>
      <c r="C54" s="84"/>
      <c r="D54" s="7"/>
      <c r="E54" s="7"/>
    </row>
    <row r="55" spans="1:30" ht="15.75">
      <c r="A55" s="2" t="s">
        <v>202</v>
      </c>
      <c r="AD55" s="85"/>
    </row>
    <row r="56" ht="15.75">
      <c r="AD56" s="85"/>
    </row>
    <row r="57" ht="15.75">
      <c r="AD57" s="85"/>
    </row>
    <row r="58" spans="1:30" ht="15.75">
      <c r="A58" s="47" t="s">
        <v>210</v>
      </c>
      <c r="AD58" s="85"/>
    </row>
    <row r="59" ht="15.75">
      <c r="AD59" s="85"/>
    </row>
    <row r="60" spans="2:30" ht="54.75" customHeight="1">
      <c r="B60" s="281" t="s">
        <v>219</v>
      </c>
      <c r="C60" s="281"/>
      <c r="D60" s="156" t="s">
        <v>205</v>
      </c>
      <c r="E60" s="156" t="s">
        <v>209</v>
      </c>
      <c r="F60" s="156" t="s">
        <v>207</v>
      </c>
      <c r="G60" s="156" t="s">
        <v>208</v>
      </c>
      <c r="H60" s="14"/>
      <c r="I60" s="14"/>
      <c r="J60" s="14"/>
      <c r="K60" s="86"/>
      <c r="L60" s="86"/>
      <c r="M60" s="86"/>
      <c r="N60" s="14"/>
      <c r="AD60" s="85"/>
    </row>
    <row r="61" spans="2:30" ht="15.75">
      <c r="B61" s="275" t="s">
        <v>93</v>
      </c>
      <c r="C61" s="275"/>
      <c r="D61" s="155">
        <v>588704</v>
      </c>
      <c r="E61" s="155">
        <v>527976</v>
      </c>
      <c r="F61" s="155">
        <v>195580</v>
      </c>
      <c r="G61" s="155">
        <v>45204</v>
      </c>
      <c r="H61" s="14"/>
      <c r="I61" s="14"/>
      <c r="J61" s="14"/>
      <c r="K61" s="87"/>
      <c r="L61" s="87"/>
      <c r="M61" s="87"/>
      <c r="N61" s="14"/>
      <c r="AD61" s="85"/>
    </row>
    <row r="62" spans="2:30" ht="15.75">
      <c r="B62" s="256" t="s">
        <v>8</v>
      </c>
      <c r="C62" s="256"/>
      <c r="D62" s="152">
        <v>146254</v>
      </c>
      <c r="E62" s="152">
        <v>62138</v>
      </c>
      <c r="F62" s="152">
        <v>11713</v>
      </c>
      <c r="G62" s="153">
        <v>971</v>
      </c>
      <c r="H62" s="14"/>
      <c r="I62" s="14"/>
      <c r="J62" s="14"/>
      <c r="K62" s="87"/>
      <c r="L62" s="87"/>
      <c r="M62" s="87"/>
      <c r="N62" s="14"/>
      <c r="AD62" s="85"/>
    </row>
    <row r="63" spans="2:30" ht="15.75">
      <c r="B63" s="300" t="s">
        <v>10</v>
      </c>
      <c r="C63" s="300"/>
      <c r="D63" s="154">
        <v>734957</v>
      </c>
      <c r="E63" s="154">
        <v>590114</v>
      </c>
      <c r="F63" s="154">
        <v>207293</v>
      </c>
      <c r="G63" s="154">
        <v>46175</v>
      </c>
      <c r="H63" s="14"/>
      <c r="I63" s="14"/>
      <c r="J63" s="14"/>
      <c r="K63" s="14"/>
      <c r="L63" s="14"/>
      <c r="M63" s="14"/>
      <c r="N63" s="14"/>
      <c r="AD63" s="85"/>
    </row>
    <row r="64" spans="1:30" ht="15.75">
      <c r="A64" s="2" t="s">
        <v>201</v>
      </c>
      <c r="AD64" s="85"/>
    </row>
    <row r="65" spans="1:30" ht="15.75">
      <c r="A65" s="2" t="s">
        <v>202</v>
      </c>
      <c r="AD65" s="85"/>
    </row>
    <row r="66" ht="15.75">
      <c r="AD66" s="85"/>
    </row>
    <row r="67" ht="15.75">
      <c r="A67" s="47" t="s">
        <v>211</v>
      </c>
    </row>
    <row r="68" ht="15.75">
      <c r="A68" s="47"/>
    </row>
    <row r="69" spans="1:11" ht="15" customHeight="1">
      <c r="A69" s="14"/>
      <c r="B69" s="14"/>
      <c r="C69" s="88"/>
      <c r="D69" s="88"/>
      <c r="E69" s="88"/>
      <c r="F69" s="88"/>
      <c r="G69" s="88"/>
      <c r="H69" s="88"/>
      <c r="I69" s="88"/>
      <c r="J69" s="88"/>
      <c r="K69" s="88"/>
    </row>
    <row r="70" spans="2:11" ht="45" customHeight="1">
      <c r="B70" s="262" t="s">
        <v>219</v>
      </c>
      <c r="C70" s="262"/>
      <c r="D70" s="221" t="s">
        <v>205</v>
      </c>
      <c r="E70" s="221" t="s">
        <v>209</v>
      </c>
      <c r="F70" s="221" t="s">
        <v>206</v>
      </c>
      <c r="G70" s="221" t="s">
        <v>207</v>
      </c>
      <c r="H70" s="221" t="s">
        <v>208</v>
      </c>
      <c r="I70" s="86"/>
      <c r="J70" s="86"/>
      <c r="K70" s="86"/>
    </row>
    <row r="71" spans="2:30" s="90" customFormat="1" ht="16.5" customHeight="1">
      <c r="B71" s="256" t="s">
        <v>93</v>
      </c>
      <c r="C71" s="256"/>
      <c r="D71" s="152">
        <v>405587</v>
      </c>
      <c r="E71" s="152">
        <v>256365</v>
      </c>
      <c r="F71" s="152">
        <v>406642</v>
      </c>
      <c r="G71" s="152">
        <v>8446</v>
      </c>
      <c r="H71" s="152">
        <v>18554</v>
      </c>
      <c r="I71" s="91"/>
      <c r="J71" s="91"/>
      <c r="K71" s="91"/>
      <c r="AD71" s="92"/>
    </row>
    <row r="72" spans="2:11" s="90" customFormat="1" ht="16.5" customHeight="1">
      <c r="B72" s="256" t="s">
        <v>8</v>
      </c>
      <c r="C72" s="256"/>
      <c r="D72" s="152">
        <v>100675</v>
      </c>
      <c r="E72" s="152">
        <v>6717</v>
      </c>
      <c r="F72" s="152">
        <v>15143</v>
      </c>
      <c r="G72" s="153">
        <v>141</v>
      </c>
      <c r="H72" s="153">
        <v>567</v>
      </c>
      <c r="I72" s="91"/>
      <c r="J72" s="91"/>
      <c r="K72" s="91"/>
    </row>
    <row r="73" spans="2:11" s="93" customFormat="1" ht="16.5" customHeight="1">
      <c r="B73" s="256" t="s">
        <v>9</v>
      </c>
      <c r="C73" s="256"/>
      <c r="D73" s="152">
        <v>506261</v>
      </c>
      <c r="E73" s="152">
        <v>263081</v>
      </c>
      <c r="F73" s="152">
        <v>421785</v>
      </c>
      <c r="G73" s="152">
        <v>8587</v>
      </c>
      <c r="H73" s="152">
        <v>19121</v>
      </c>
      <c r="I73" s="91"/>
      <c r="J73" s="91"/>
      <c r="K73" s="91"/>
    </row>
    <row r="74" spans="1:14" ht="15.75">
      <c r="A74" s="2" t="s">
        <v>201</v>
      </c>
      <c r="N74" s="94"/>
    </row>
    <row r="75" spans="1:14" ht="15.75">
      <c r="A75" s="2" t="s">
        <v>202</v>
      </c>
      <c r="N75" s="94"/>
    </row>
    <row r="76" ht="15.75">
      <c r="N76" s="94"/>
    </row>
    <row r="77" ht="15.75">
      <c r="N77" s="94"/>
    </row>
    <row r="78" spans="1:14" ht="15.75">
      <c r="A78" s="47" t="s">
        <v>170</v>
      </c>
      <c r="N78" s="94"/>
    </row>
    <row r="79" spans="1:14" ht="15.75">
      <c r="A79" s="47"/>
      <c r="N79" s="94"/>
    </row>
    <row r="80" ht="15.75">
      <c r="N80" s="94"/>
    </row>
    <row r="81" spans="2:14" s="58" customFormat="1" ht="21.75" customHeight="1">
      <c r="B81" s="268" t="s">
        <v>36</v>
      </c>
      <c r="C81" s="269"/>
      <c r="D81" s="269"/>
      <c r="E81" s="270"/>
      <c r="F81" s="95"/>
      <c r="G81" s="268" t="s">
        <v>135</v>
      </c>
      <c r="H81" s="269"/>
      <c r="I81" s="269"/>
      <c r="J81" s="234"/>
      <c r="N81" s="96"/>
    </row>
    <row r="82" spans="2:14" s="58" customFormat="1" ht="18" customHeight="1">
      <c r="B82" s="257" t="s">
        <v>187</v>
      </c>
      <c r="C82" s="257"/>
      <c r="D82" s="257" t="s">
        <v>1</v>
      </c>
      <c r="E82" s="257"/>
      <c r="F82" s="95"/>
      <c r="G82" s="276" t="s">
        <v>187</v>
      </c>
      <c r="H82" s="268" t="s">
        <v>1</v>
      </c>
      <c r="I82" s="270"/>
      <c r="N82" s="96"/>
    </row>
    <row r="83" spans="2:14" s="58" customFormat="1" ht="20.25" customHeight="1">
      <c r="B83" s="257"/>
      <c r="C83" s="257"/>
      <c r="D83" s="80" t="s">
        <v>28</v>
      </c>
      <c r="E83" s="80" t="s">
        <v>138</v>
      </c>
      <c r="F83" s="95"/>
      <c r="G83" s="277"/>
      <c r="H83" s="80" t="s">
        <v>28</v>
      </c>
      <c r="I83" s="80" t="s">
        <v>138</v>
      </c>
      <c r="N83" s="96"/>
    </row>
    <row r="84" spans="2:14" ht="30" customHeight="1">
      <c r="B84" s="260" t="s">
        <v>124</v>
      </c>
      <c r="C84" s="261"/>
      <c r="D84" s="132">
        <v>34683.4804262116</v>
      </c>
      <c r="E84" s="129">
        <v>0.02197186942306923</v>
      </c>
      <c r="F84" s="97"/>
      <c r="G84" s="157" t="s">
        <v>124</v>
      </c>
      <c r="H84" s="132">
        <v>48344.04729974689</v>
      </c>
      <c r="I84" s="129">
        <v>0.03966411204299626</v>
      </c>
      <c r="K84" s="32"/>
      <c r="L84" s="94"/>
      <c r="N84" s="94"/>
    </row>
    <row r="85" spans="2:14" ht="30" customHeight="1">
      <c r="B85" s="260" t="s">
        <v>125</v>
      </c>
      <c r="C85" s="261"/>
      <c r="D85" s="132">
        <v>784576.4665271775</v>
      </c>
      <c r="E85" s="129">
        <v>0.49702658046740683</v>
      </c>
      <c r="F85" s="32"/>
      <c r="G85" s="157" t="s">
        <v>125</v>
      </c>
      <c r="H85" s="132">
        <v>908554.378864948</v>
      </c>
      <c r="I85" s="129">
        <v>0.7454279211877829</v>
      </c>
      <c r="K85" s="32"/>
      <c r="L85" s="94"/>
      <c r="N85" s="94"/>
    </row>
    <row r="86" spans="2:14" ht="36.75" customHeight="1">
      <c r="B86" s="260" t="s">
        <v>126</v>
      </c>
      <c r="C86" s="261"/>
      <c r="D86" s="132">
        <v>167313.83780982404</v>
      </c>
      <c r="E86" s="129">
        <v>0.10599275943056156</v>
      </c>
      <c r="F86" s="32"/>
      <c r="G86" s="157" t="s">
        <v>126</v>
      </c>
      <c r="H86" s="132">
        <v>97910.16843910827</v>
      </c>
      <c r="I86" s="129">
        <v>0.08033088059505021</v>
      </c>
      <c r="K86" s="32"/>
      <c r="L86" s="94"/>
      <c r="N86" s="94"/>
    </row>
    <row r="87" spans="2:14" ht="30" customHeight="1">
      <c r="B87" s="260" t="s">
        <v>127</v>
      </c>
      <c r="C87" s="261"/>
      <c r="D87" s="132">
        <v>591966.4731629463</v>
      </c>
      <c r="E87" s="129">
        <v>0.37500879067896226</v>
      </c>
      <c r="F87" s="32"/>
      <c r="G87" s="157" t="s">
        <v>127</v>
      </c>
      <c r="H87" s="132">
        <v>164027.3961613876</v>
      </c>
      <c r="I87" s="129">
        <v>0.1345770861741705</v>
      </c>
      <c r="K87" s="32"/>
      <c r="L87" s="94"/>
      <c r="N87" s="94"/>
    </row>
    <row r="88" spans="2:14" ht="30" customHeight="1">
      <c r="B88" s="260" t="s">
        <v>9</v>
      </c>
      <c r="C88" s="261"/>
      <c r="D88" s="132">
        <v>1578540.2579261595</v>
      </c>
      <c r="E88" s="129">
        <v>1</v>
      </c>
      <c r="F88" s="32"/>
      <c r="G88" s="157" t="s">
        <v>9</v>
      </c>
      <c r="H88" s="132">
        <v>1218835.990765191</v>
      </c>
      <c r="I88" s="129">
        <v>1</v>
      </c>
      <c r="K88" s="94"/>
      <c r="L88" s="94"/>
      <c r="N88" s="94"/>
    </row>
    <row r="89" spans="1:14" ht="15.75">
      <c r="A89" s="2" t="s">
        <v>201</v>
      </c>
      <c r="N89" s="94"/>
    </row>
    <row r="90" spans="1:14" ht="15.75">
      <c r="A90" s="2" t="s">
        <v>202</v>
      </c>
      <c r="N90" s="94"/>
    </row>
    <row r="91" ht="15.75">
      <c r="N91" s="94"/>
    </row>
    <row r="92" ht="15.75">
      <c r="N92" s="94"/>
    </row>
    <row r="93" ht="15.75">
      <c r="A93" s="47" t="s">
        <v>171</v>
      </c>
    </row>
    <row r="95" spans="2:10" ht="21.75" customHeight="1">
      <c r="B95" s="284" t="s">
        <v>217</v>
      </c>
      <c r="C95" s="284"/>
      <c r="D95" s="284"/>
      <c r="E95" s="284"/>
      <c r="F95" s="284"/>
      <c r="G95" s="284"/>
      <c r="H95" s="284"/>
      <c r="I95" s="284"/>
      <c r="J95" s="284"/>
    </row>
    <row r="96" spans="2:10" s="58" customFormat="1" ht="45.75" customHeight="1">
      <c r="B96" s="285" t="s">
        <v>219</v>
      </c>
      <c r="C96" s="286"/>
      <c r="D96" s="98" t="s">
        <v>220</v>
      </c>
      <c r="E96" s="98" t="s">
        <v>216</v>
      </c>
      <c r="F96" s="98" t="s">
        <v>118</v>
      </c>
      <c r="G96" s="98" t="s">
        <v>119</v>
      </c>
      <c r="H96" s="98" t="s">
        <v>137</v>
      </c>
      <c r="I96" s="98" t="s">
        <v>120</v>
      </c>
      <c r="J96" s="98" t="s">
        <v>121</v>
      </c>
    </row>
    <row r="97" spans="2:12" ht="18.75" customHeight="1">
      <c r="B97" s="259" t="s">
        <v>93</v>
      </c>
      <c r="C97" s="259"/>
      <c r="D97" s="132">
        <v>1357464.4914577894</v>
      </c>
      <c r="E97" s="132">
        <v>616531.8922171766</v>
      </c>
      <c r="F97" s="132">
        <v>24642.287380780825</v>
      </c>
      <c r="G97" s="132">
        <v>591889.6048363958</v>
      </c>
      <c r="H97" s="132">
        <v>620739.6426631071</v>
      </c>
      <c r="I97" s="132">
        <v>8307.257604140943</v>
      </c>
      <c r="J97" s="132">
        <v>612432.3850589662</v>
      </c>
      <c r="K97" s="32"/>
      <c r="L97" s="32"/>
    </row>
    <row r="98" spans="2:12" ht="18.75" customHeight="1">
      <c r="B98" s="259" t="s">
        <v>8</v>
      </c>
      <c r="C98" s="259"/>
      <c r="D98" s="132">
        <v>221075.76646837787</v>
      </c>
      <c r="E98" s="132">
        <v>63349.28657285374</v>
      </c>
      <c r="F98" s="132">
        <v>8823.679316855707</v>
      </c>
      <c r="G98" s="132">
        <v>54525.60725599804</v>
      </c>
      <c r="H98" s="132">
        <v>69991.67319721039</v>
      </c>
      <c r="I98" s="132" t="s">
        <v>122</v>
      </c>
      <c r="J98" s="132">
        <v>69991.67319721039</v>
      </c>
      <c r="K98" s="32"/>
      <c r="L98" s="32"/>
    </row>
    <row r="99" spans="2:12" ht="18.75" customHeight="1">
      <c r="B99" s="259" t="s">
        <v>9</v>
      </c>
      <c r="C99" s="259"/>
      <c r="D99" s="132">
        <v>1578540.2579261668</v>
      </c>
      <c r="E99" s="132">
        <v>679881.1787900325</v>
      </c>
      <c r="F99" s="132">
        <v>33465.96669763655</v>
      </c>
      <c r="G99" s="132">
        <v>646415.212092396</v>
      </c>
      <c r="H99" s="132">
        <v>690731.3158603158</v>
      </c>
      <c r="I99" s="132">
        <v>8307.257604140943</v>
      </c>
      <c r="J99" s="132">
        <v>682424.0582561749</v>
      </c>
      <c r="K99" s="32"/>
      <c r="L99" s="32"/>
    </row>
    <row r="100" spans="1:12" ht="15.75">
      <c r="A100" s="2" t="s">
        <v>201</v>
      </c>
      <c r="D100" s="94"/>
      <c r="E100" s="94"/>
      <c r="F100" s="94"/>
      <c r="G100" s="94"/>
      <c r="H100" s="94"/>
      <c r="I100" s="94"/>
      <c r="J100" s="94"/>
      <c r="K100" s="32"/>
      <c r="L100" s="32"/>
    </row>
    <row r="101" spans="1:12" ht="15.75">
      <c r="A101" s="2" t="s">
        <v>202</v>
      </c>
      <c r="D101" s="94"/>
      <c r="E101" s="94"/>
      <c r="F101" s="94"/>
      <c r="G101" s="94"/>
      <c r="H101" s="94"/>
      <c r="I101" s="94"/>
      <c r="J101" s="94"/>
      <c r="K101" s="32"/>
      <c r="L101" s="32"/>
    </row>
    <row r="102" spans="4:12" ht="15.75">
      <c r="D102" s="94"/>
      <c r="E102" s="94"/>
      <c r="F102" s="94"/>
      <c r="G102" s="94"/>
      <c r="H102" s="94"/>
      <c r="I102" s="94"/>
      <c r="J102" s="94"/>
      <c r="K102" s="32"/>
      <c r="L102" s="32"/>
    </row>
    <row r="103" spans="4:12" ht="15.75">
      <c r="D103" s="94"/>
      <c r="E103" s="94"/>
      <c r="F103" s="94"/>
      <c r="G103" s="94"/>
      <c r="H103" s="94"/>
      <c r="I103" s="94"/>
      <c r="J103" s="94"/>
      <c r="K103" s="32"/>
      <c r="L103" s="32"/>
    </row>
    <row r="104" ht="15.75">
      <c r="A104" s="47" t="s">
        <v>172</v>
      </c>
    </row>
    <row r="105" ht="15.75">
      <c r="A105" s="47"/>
    </row>
    <row r="106" spans="2:10" ht="21.75" customHeight="1">
      <c r="B106" s="284" t="s">
        <v>218</v>
      </c>
      <c r="C106" s="284"/>
      <c r="D106" s="284"/>
      <c r="E106" s="284"/>
      <c r="F106" s="284"/>
      <c r="G106" s="284"/>
      <c r="H106" s="284"/>
      <c r="I106" s="284"/>
      <c r="J106" s="284"/>
    </row>
    <row r="107" spans="2:10" ht="45.75" customHeight="1">
      <c r="B107" s="285" t="s">
        <v>219</v>
      </c>
      <c r="C107" s="286"/>
      <c r="D107" s="98" t="s">
        <v>204</v>
      </c>
      <c r="E107" s="98" t="s">
        <v>136</v>
      </c>
      <c r="F107" s="98" t="s">
        <v>118</v>
      </c>
      <c r="G107" s="98" t="s">
        <v>119</v>
      </c>
      <c r="H107" s="98" t="s">
        <v>137</v>
      </c>
      <c r="I107" s="98" t="s">
        <v>120</v>
      </c>
      <c r="J107" s="98" t="s">
        <v>121</v>
      </c>
    </row>
    <row r="108" spans="1:13" ht="17.25" customHeight="1">
      <c r="A108" s="32"/>
      <c r="B108" s="298" t="s">
        <v>93</v>
      </c>
      <c r="C108" s="299"/>
      <c r="D108" s="132">
        <v>1095593.2585616566</v>
      </c>
      <c r="E108" s="132">
        <v>871244.153855936</v>
      </c>
      <c r="F108" s="132">
        <v>24815.39037522507</v>
      </c>
      <c r="G108" s="132">
        <v>846428.7634807109</v>
      </c>
      <c r="H108" s="132">
        <v>851355.2831589684</v>
      </c>
      <c r="I108" s="132">
        <v>2446.2819139482963</v>
      </c>
      <c r="J108" s="132">
        <v>848909.0012450202</v>
      </c>
      <c r="K108" s="32"/>
      <c r="L108" s="32"/>
      <c r="M108" s="32"/>
    </row>
    <row r="109" spans="1:13" ht="17.25" customHeight="1">
      <c r="A109" s="32"/>
      <c r="B109" s="298" t="s">
        <v>8</v>
      </c>
      <c r="C109" s="299"/>
      <c r="D109" s="132">
        <v>123242.73220353047</v>
      </c>
      <c r="E109" s="132">
        <v>57729.866537195536</v>
      </c>
      <c r="F109" s="132">
        <v>23463.0061320569</v>
      </c>
      <c r="G109" s="132">
        <v>34266.860405138636</v>
      </c>
      <c r="H109" s="132">
        <v>35817.54564581166</v>
      </c>
      <c r="I109" s="132">
        <v>23.822244673033367</v>
      </c>
      <c r="J109" s="132">
        <v>35793.723401138624</v>
      </c>
      <c r="K109" s="32"/>
      <c r="L109" s="32"/>
      <c r="M109" s="32"/>
    </row>
    <row r="110" spans="2:13" ht="17.25" customHeight="1">
      <c r="B110" s="298" t="s">
        <v>9</v>
      </c>
      <c r="C110" s="299"/>
      <c r="D110" s="132">
        <v>1218835.990765188</v>
      </c>
      <c r="E110" s="132">
        <v>928974.0203931315</v>
      </c>
      <c r="F110" s="132">
        <v>48278.39650728203</v>
      </c>
      <c r="G110" s="132">
        <v>880695.6238858495</v>
      </c>
      <c r="H110" s="132">
        <v>887172.8288047775</v>
      </c>
      <c r="I110" s="132">
        <v>2470.10415862133</v>
      </c>
      <c r="J110" s="132">
        <v>884702.7246461562</v>
      </c>
      <c r="K110" s="32"/>
      <c r="L110" s="32"/>
      <c r="M110" s="32"/>
    </row>
    <row r="111" spans="1:13" ht="15.75">
      <c r="A111" s="2" t="s">
        <v>201</v>
      </c>
      <c r="D111" s="94"/>
      <c r="E111" s="94"/>
      <c r="F111" s="94"/>
      <c r="G111" s="94"/>
      <c r="H111" s="94"/>
      <c r="I111" s="94"/>
      <c r="J111" s="94"/>
      <c r="K111" s="32"/>
      <c r="L111" s="32"/>
      <c r="M111" s="32"/>
    </row>
    <row r="112" spans="1:13" ht="15.75">
      <c r="A112" s="2" t="s">
        <v>202</v>
      </c>
      <c r="D112" s="94"/>
      <c r="E112" s="94"/>
      <c r="F112" s="94"/>
      <c r="G112" s="94"/>
      <c r="H112" s="94"/>
      <c r="I112" s="94"/>
      <c r="J112" s="94"/>
      <c r="K112" s="32"/>
      <c r="L112" s="32"/>
      <c r="M112" s="32"/>
    </row>
    <row r="113" spans="4:13" ht="15.75">
      <c r="D113" s="94"/>
      <c r="E113" s="94"/>
      <c r="F113" s="94"/>
      <c r="G113" s="94"/>
      <c r="H113" s="94"/>
      <c r="I113" s="94"/>
      <c r="J113" s="94"/>
      <c r="K113" s="32"/>
      <c r="L113" s="32"/>
      <c r="M113" s="32"/>
    </row>
    <row r="114" spans="4:13" ht="15.75">
      <c r="D114" s="94"/>
      <c r="E114" s="94"/>
      <c r="F114" s="94"/>
      <c r="G114" s="94"/>
      <c r="H114" s="94"/>
      <c r="I114" s="94"/>
      <c r="J114" s="94"/>
      <c r="K114" s="32"/>
      <c r="L114" s="32"/>
      <c r="M114" s="32"/>
    </row>
    <row r="115" spans="1:13" ht="15.75">
      <c r="A115" s="99" t="s">
        <v>175</v>
      </c>
      <c r="D115" s="94"/>
      <c r="E115" s="94"/>
      <c r="F115" s="94"/>
      <c r="G115" s="94"/>
      <c r="H115" s="94"/>
      <c r="I115" s="94"/>
      <c r="J115" s="94"/>
      <c r="K115" s="32"/>
      <c r="L115" s="32"/>
      <c r="M115" s="32"/>
    </row>
    <row r="116" spans="4:13" ht="15.75">
      <c r="D116" s="94"/>
      <c r="E116" s="94"/>
      <c r="F116" s="94"/>
      <c r="G116" s="94"/>
      <c r="H116" s="94"/>
      <c r="I116" s="94"/>
      <c r="J116" s="94"/>
      <c r="K116" s="32"/>
      <c r="L116" s="32"/>
      <c r="M116" s="32"/>
    </row>
    <row r="117" spans="2:6" s="58" customFormat="1" ht="27" customHeight="1">
      <c r="B117" s="257" t="s">
        <v>0</v>
      </c>
      <c r="C117" s="257"/>
      <c r="D117" s="282" t="s">
        <v>203</v>
      </c>
      <c r="E117" s="283"/>
      <c r="F117" s="283"/>
    </row>
    <row r="118" spans="2:6" s="58" customFormat="1" ht="57" customHeight="1">
      <c r="B118" s="257"/>
      <c r="C118" s="257"/>
      <c r="D118" s="100" t="s">
        <v>173</v>
      </c>
      <c r="E118" s="100" t="s">
        <v>174</v>
      </c>
      <c r="F118" s="158" t="s">
        <v>9</v>
      </c>
    </row>
    <row r="119" spans="2:12" ht="22.5" customHeight="1">
      <c r="B119" s="106" t="s">
        <v>4</v>
      </c>
      <c r="C119" s="106"/>
      <c r="D119" s="132">
        <v>67144.45442806349</v>
      </c>
      <c r="E119" s="132">
        <v>606571.4254257372</v>
      </c>
      <c r="F119" s="132">
        <v>673715.8798538006</v>
      </c>
      <c r="G119" s="32"/>
      <c r="H119" s="32"/>
      <c r="I119" s="32"/>
      <c r="J119" s="32"/>
      <c r="K119" s="32"/>
      <c r="L119" s="32"/>
    </row>
    <row r="120" spans="2:9" ht="22.5" customHeight="1">
      <c r="B120" s="106" t="s">
        <v>36</v>
      </c>
      <c r="C120" s="106"/>
      <c r="D120" s="132">
        <v>34683.4804262116</v>
      </c>
      <c r="E120" s="132">
        <v>784576.4665271775</v>
      </c>
      <c r="F120" s="132">
        <v>819259.9469533891</v>
      </c>
      <c r="G120" s="32"/>
      <c r="H120" s="32"/>
      <c r="I120" s="32"/>
    </row>
    <row r="121" spans="2:9" ht="22.5" customHeight="1">
      <c r="B121" s="106" t="s">
        <v>3</v>
      </c>
      <c r="C121" s="106"/>
      <c r="D121" s="132">
        <v>48344.04729974689</v>
      </c>
      <c r="E121" s="132">
        <v>908554.378864948</v>
      </c>
      <c r="F121" s="132">
        <v>956898.426164695</v>
      </c>
      <c r="G121" s="32"/>
      <c r="H121" s="32"/>
      <c r="I121" s="32"/>
    </row>
    <row r="122" spans="2:8" ht="22.5" customHeight="1">
      <c r="B122" s="263" t="s">
        <v>9</v>
      </c>
      <c r="C122" s="106" t="s">
        <v>28</v>
      </c>
      <c r="D122" s="132">
        <v>150171.98215402197</v>
      </c>
      <c r="E122" s="132">
        <v>2299702.270817863</v>
      </c>
      <c r="F122" s="132">
        <v>2449874.252971885</v>
      </c>
      <c r="G122" s="32"/>
      <c r="H122" s="32"/>
    </row>
    <row r="123" spans="2:6" ht="22.5" customHeight="1">
      <c r="B123" s="264"/>
      <c r="C123" s="106" t="s">
        <v>29</v>
      </c>
      <c r="D123" s="129">
        <v>0.061297832724211</v>
      </c>
      <c r="E123" s="129">
        <v>0.938702167275789</v>
      </c>
      <c r="F123" s="129">
        <v>1</v>
      </c>
    </row>
    <row r="124" spans="1:6" ht="15.75">
      <c r="A124" s="2" t="s">
        <v>201</v>
      </c>
      <c r="B124" s="101"/>
      <c r="C124" s="102"/>
      <c r="D124" s="103"/>
      <c r="E124" s="103"/>
      <c r="F124" s="103"/>
    </row>
    <row r="125" spans="1:6" ht="15.75">
      <c r="A125" s="2" t="s">
        <v>202</v>
      </c>
      <c r="B125" s="101"/>
      <c r="C125" s="102"/>
      <c r="D125" s="103"/>
      <c r="E125" s="103"/>
      <c r="F125" s="103"/>
    </row>
    <row r="126" spans="2:6" ht="15.75">
      <c r="B126" s="101"/>
      <c r="C126" s="102"/>
      <c r="D126" s="103"/>
      <c r="E126" s="103"/>
      <c r="F126" s="103"/>
    </row>
    <row r="127" spans="2:6" ht="15.75">
      <c r="B127" s="101"/>
      <c r="C127" s="102"/>
      <c r="D127" s="103"/>
      <c r="E127" s="103"/>
      <c r="F127" s="103"/>
    </row>
    <row r="128" spans="1:6" ht="15.75">
      <c r="A128" s="47" t="s">
        <v>176</v>
      </c>
      <c r="B128" s="101"/>
      <c r="C128" s="102"/>
      <c r="D128" s="103"/>
      <c r="E128" s="103"/>
      <c r="F128" s="103"/>
    </row>
    <row r="129" spans="1:6" ht="15.75">
      <c r="A129" s="47"/>
      <c r="B129" s="101"/>
      <c r="C129" s="102"/>
      <c r="D129" s="103"/>
      <c r="E129" s="103"/>
      <c r="F129" s="103"/>
    </row>
    <row r="130" spans="2:6" s="58" customFormat="1" ht="30" customHeight="1">
      <c r="B130" s="257" t="s">
        <v>35</v>
      </c>
      <c r="C130" s="257"/>
      <c r="D130" s="282" t="s">
        <v>203</v>
      </c>
      <c r="E130" s="283"/>
      <c r="F130" s="283"/>
    </row>
    <row r="131" spans="2:6" s="58" customFormat="1" ht="31.5">
      <c r="B131" s="257"/>
      <c r="C131" s="257"/>
      <c r="D131" s="100" t="s">
        <v>173</v>
      </c>
      <c r="E131" s="100" t="s">
        <v>174</v>
      </c>
      <c r="F131" s="130" t="s">
        <v>9</v>
      </c>
    </row>
    <row r="132" spans="2:8" ht="19.5" customHeight="1">
      <c r="B132" s="259" t="s">
        <v>37</v>
      </c>
      <c r="C132" s="259"/>
      <c r="D132" s="132">
        <v>199.92369303767393</v>
      </c>
      <c r="E132" s="132">
        <v>396992.1951420871</v>
      </c>
      <c r="F132" s="132">
        <v>397192.11883512477</v>
      </c>
      <c r="G132" s="32"/>
      <c r="H132" s="32"/>
    </row>
    <row r="133" spans="2:8" ht="19.5" customHeight="1">
      <c r="B133" s="259" t="s">
        <v>38</v>
      </c>
      <c r="C133" s="259"/>
      <c r="D133" s="132">
        <v>3061.686280842203</v>
      </c>
      <c r="E133" s="132">
        <v>5569.094559435298</v>
      </c>
      <c r="F133" s="132">
        <v>8630.7808402775</v>
      </c>
      <c r="G133" s="32"/>
      <c r="H133" s="32"/>
    </row>
    <row r="134" spans="2:8" ht="19.5" customHeight="1">
      <c r="B134" s="259" t="s">
        <v>39</v>
      </c>
      <c r="C134" s="259"/>
      <c r="D134" s="132">
        <v>2087.4424021455657</v>
      </c>
      <c r="E134" s="132">
        <v>15016.974027369364</v>
      </c>
      <c r="F134" s="132">
        <v>17104.41642951493</v>
      </c>
      <c r="G134" s="32"/>
      <c r="H134" s="32"/>
    </row>
    <row r="135" spans="2:8" ht="19.5" customHeight="1">
      <c r="B135" s="259" t="s">
        <v>40</v>
      </c>
      <c r="C135" s="259"/>
      <c r="D135" s="132">
        <v>1930.5870777888867</v>
      </c>
      <c r="E135" s="132">
        <v>62718.474367792114</v>
      </c>
      <c r="F135" s="132">
        <v>64649.061445581</v>
      </c>
      <c r="G135" s="32"/>
      <c r="H135" s="32"/>
    </row>
    <row r="136" spans="2:8" ht="19.5" customHeight="1">
      <c r="B136" s="259" t="s">
        <v>41</v>
      </c>
      <c r="C136" s="259"/>
      <c r="D136" s="132">
        <v>12522.672612292137</v>
      </c>
      <c r="E136" s="132">
        <v>12908.694987614046</v>
      </c>
      <c r="F136" s="132">
        <v>25431.36759990618</v>
      </c>
      <c r="G136" s="32"/>
      <c r="H136" s="32"/>
    </row>
    <row r="137" spans="2:12" ht="19.5" customHeight="1">
      <c r="B137" s="259" t="s">
        <v>42</v>
      </c>
      <c r="C137" s="259"/>
      <c r="D137" s="132">
        <v>47342.14236195703</v>
      </c>
      <c r="E137" s="132">
        <v>113365.99234143924</v>
      </c>
      <c r="F137" s="132">
        <v>160708.13470339627</v>
      </c>
      <c r="G137" s="32"/>
      <c r="H137" s="32"/>
      <c r="I137" s="104"/>
      <c r="J137" s="94"/>
      <c r="K137" s="32"/>
      <c r="L137" s="32"/>
    </row>
    <row r="138" spans="2:9" ht="19.5" customHeight="1">
      <c r="B138" s="259" t="s">
        <v>10</v>
      </c>
      <c r="C138" s="113" t="s">
        <v>28</v>
      </c>
      <c r="D138" s="132">
        <v>67144.4544280635</v>
      </c>
      <c r="E138" s="132">
        <v>606571.4254257372</v>
      </c>
      <c r="F138" s="132">
        <v>673715.8798538006</v>
      </c>
      <c r="H138" s="94"/>
      <c r="I138" s="94"/>
    </row>
    <row r="139" spans="2:12" ht="19.5" customHeight="1">
      <c r="B139" s="259"/>
      <c r="C139" s="113" t="s">
        <v>29</v>
      </c>
      <c r="D139" s="129">
        <v>0.09966286447431542</v>
      </c>
      <c r="E139" s="129">
        <v>0.9003371355256846</v>
      </c>
      <c r="F139" s="129">
        <v>1</v>
      </c>
      <c r="H139" s="105"/>
      <c r="I139" s="105"/>
      <c r="J139" s="105"/>
      <c r="K139" s="105"/>
      <c r="L139" s="105"/>
    </row>
    <row r="140" spans="1:6" ht="15.75">
      <c r="A140" s="2" t="s">
        <v>201</v>
      </c>
      <c r="D140" s="105"/>
      <c r="E140" s="105"/>
      <c r="F140" s="105"/>
    </row>
    <row r="141" spans="1:6" ht="15.75">
      <c r="A141" s="2" t="s">
        <v>202</v>
      </c>
      <c r="D141" s="105"/>
      <c r="E141" s="105"/>
      <c r="F141" s="105"/>
    </row>
    <row r="142" spans="4:6" ht="15.75">
      <c r="D142" s="105"/>
      <c r="E142" s="105"/>
      <c r="F142" s="105"/>
    </row>
    <row r="143" spans="4:6" ht="15.75">
      <c r="D143" s="105"/>
      <c r="E143" s="105"/>
      <c r="F143" s="105"/>
    </row>
    <row r="144" spans="1:6" ht="15.75">
      <c r="A144" s="47" t="s">
        <v>180</v>
      </c>
      <c r="D144" s="105"/>
      <c r="E144" s="105"/>
      <c r="F144" s="105"/>
    </row>
    <row r="145" spans="4:6" ht="15.75">
      <c r="D145" s="105"/>
      <c r="E145" s="105"/>
      <c r="F145" s="105"/>
    </row>
    <row r="146" spans="2:6" s="58" customFormat="1" ht="33.75" customHeight="1">
      <c r="B146" s="257" t="s">
        <v>67</v>
      </c>
      <c r="C146" s="257"/>
      <c r="D146" s="282" t="s">
        <v>203</v>
      </c>
      <c r="E146" s="283"/>
      <c r="F146" s="283"/>
    </row>
    <row r="147" spans="2:6" s="58" customFormat="1" ht="33" customHeight="1">
      <c r="B147" s="257"/>
      <c r="C147" s="257"/>
      <c r="D147" s="100" t="s">
        <v>173</v>
      </c>
      <c r="E147" s="100" t="s">
        <v>174</v>
      </c>
      <c r="F147" s="158" t="s">
        <v>9</v>
      </c>
    </row>
    <row r="148" spans="2:8" ht="22.5" customHeight="1">
      <c r="B148" s="260" t="s">
        <v>30</v>
      </c>
      <c r="C148" s="261"/>
      <c r="D148" s="132">
        <v>5282.82007218154</v>
      </c>
      <c r="E148" s="132">
        <v>106450.44177663205</v>
      </c>
      <c r="F148" s="132">
        <v>111733.26184881359</v>
      </c>
      <c r="G148" s="32"/>
      <c r="H148" s="32"/>
    </row>
    <row r="149" spans="2:8" ht="22.5" customHeight="1">
      <c r="B149" s="260" t="s">
        <v>31</v>
      </c>
      <c r="C149" s="261"/>
      <c r="D149" s="132">
        <v>2833.4233689262624</v>
      </c>
      <c r="E149" s="132">
        <v>109438.95365522428</v>
      </c>
      <c r="F149" s="132">
        <v>112272.37702415054</v>
      </c>
      <c r="G149" s="32"/>
      <c r="H149" s="32"/>
    </row>
    <row r="150" spans="2:8" ht="35.25" customHeight="1">
      <c r="B150" s="260" t="s">
        <v>32</v>
      </c>
      <c r="C150" s="261"/>
      <c r="D150" s="132">
        <v>1118.985865573346</v>
      </c>
      <c r="E150" s="132">
        <v>60993.61818232394</v>
      </c>
      <c r="F150" s="132">
        <v>62112.60404789729</v>
      </c>
      <c r="G150" s="32"/>
      <c r="H150" s="32"/>
    </row>
    <row r="151" spans="2:8" ht="38.25" customHeight="1">
      <c r="B151" s="260" t="s">
        <v>33</v>
      </c>
      <c r="C151" s="261"/>
      <c r="D151" s="132">
        <v>5101.49456663584</v>
      </c>
      <c r="E151" s="132">
        <v>265153.79646606685</v>
      </c>
      <c r="F151" s="132">
        <v>270255.29103270266</v>
      </c>
      <c r="G151" s="32"/>
      <c r="H151" s="32"/>
    </row>
    <row r="152" spans="2:6" ht="21" customHeight="1">
      <c r="B152" s="260" t="s">
        <v>34</v>
      </c>
      <c r="C152" s="261"/>
      <c r="D152" s="132">
        <v>20346.756552894614</v>
      </c>
      <c r="E152" s="132">
        <v>242539.6564469303</v>
      </c>
      <c r="F152" s="132">
        <v>262886.4129998249</v>
      </c>
    </row>
    <row r="153" spans="2:6" ht="21" customHeight="1">
      <c r="B153" s="259" t="s">
        <v>10</v>
      </c>
      <c r="C153" s="113" t="s">
        <v>28</v>
      </c>
      <c r="D153" s="132">
        <v>34683.4804262116</v>
      </c>
      <c r="E153" s="132">
        <v>784576.4665271775</v>
      </c>
      <c r="F153" s="132">
        <v>819259.9469533891</v>
      </c>
    </row>
    <row r="154" spans="2:6" ht="21" customHeight="1">
      <c r="B154" s="259"/>
      <c r="C154" s="113" t="s">
        <v>29</v>
      </c>
      <c r="D154" s="129">
        <v>0.0423351349656361</v>
      </c>
      <c r="E154" s="129">
        <v>0.9576648650343639</v>
      </c>
      <c r="F154" s="129">
        <v>1</v>
      </c>
    </row>
    <row r="155" spans="1:6" ht="15.75">
      <c r="A155" s="2" t="s">
        <v>201</v>
      </c>
      <c r="D155" s="105"/>
      <c r="E155" s="105"/>
      <c r="F155" s="105"/>
    </row>
    <row r="156" spans="1:6" ht="15.75">
      <c r="A156" s="2" t="s">
        <v>202</v>
      </c>
      <c r="D156" s="105"/>
      <c r="E156" s="105"/>
      <c r="F156" s="105"/>
    </row>
    <row r="157" spans="4:6" ht="15.75">
      <c r="D157" s="105"/>
      <c r="E157" s="105"/>
      <c r="F157" s="105"/>
    </row>
    <row r="158" spans="4:6" ht="15.75">
      <c r="D158" s="105"/>
      <c r="E158" s="105"/>
      <c r="F158" s="105"/>
    </row>
    <row r="159" spans="1:6" ht="15.75">
      <c r="A159" s="47" t="s">
        <v>181</v>
      </c>
      <c r="D159" s="105"/>
      <c r="E159" s="105"/>
      <c r="F159" s="105"/>
    </row>
    <row r="160" spans="1:6" ht="15.75">
      <c r="A160" s="47"/>
      <c r="D160" s="105"/>
      <c r="E160" s="105"/>
      <c r="F160" s="105"/>
    </row>
    <row r="161" spans="2:6" s="58" customFormat="1" ht="24.75" customHeight="1">
      <c r="B161" s="257" t="s">
        <v>3</v>
      </c>
      <c r="C161" s="257"/>
      <c r="D161" s="282" t="s">
        <v>203</v>
      </c>
      <c r="E161" s="283"/>
      <c r="F161" s="283"/>
    </row>
    <row r="162" spans="2:6" s="58" customFormat="1" ht="52.5" customHeight="1">
      <c r="B162" s="257"/>
      <c r="C162" s="257"/>
      <c r="D162" s="100" t="s">
        <v>173</v>
      </c>
      <c r="E162" s="100" t="s">
        <v>174</v>
      </c>
      <c r="F162" s="158" t="s">
        <v>9</v>
      </c>
    </row>
    <row r="163" spans="2:8" ht="23.25" customHeight="1">
      <c r="B163" s="258" t="s">
        <v>23</v>
      </c>
      <c r="C163" s="258"/>
      <c r="D163" s="132">
        <v>32.22351955934515</v>
      </c>
      <c r="E163" s="132">
        <v>348371.6856756052</v>
      </c>
      <c r="F163" s="132">
        <v>348403.90919516457</v>
      </c>
      <c r="G163" s="32"/>
      <c r="H163" s="32"/>
    </row>
    <row r="164" spans="2:8" ht="23.25" customHeight="1">
      <c r="B164" s="258" t="s">
        <v>24</v>
      </c>
      <c r="C164" s="258"/>
      <c r="D164" s="132">
        <v>993.6004991976552</v>
      </c>
      <c r="E164" s="132">
        <v>400637.53930102626</v>
      </c>
      <c r="F164" s="132">
        <v>401631.13980022393</v>
      </c>
      <c r="G164" s="32"/>
      <c r="H164" s="32"/>
    </row>
    <row r="165" spans="2:8" ht="23.25" customHeight="1">
      <c r="B165" s="258" t="s">
        <v>25</v>
      </c>
      <c r="C165" s="258"/>
      <c r="D165" s="132">
        <v>2342.807263255981</v>
      </c>
      <c r="E165" s="132">
        <v>15168.257429416146</v>
      </c>
      <c r="F165" s="132">
        <v>17511.064692672127</v>
      </c>
      <c r="G165" s="32"/>
      <c r="H165" s="32"/>
    </row>
    <row r="166" spans="2:8" ht="23.25" customHeight="1">
      <c r="B166" s="258" t="s">
        <v>26</v>
      </c>
      <c r="C166" s="258"/>
      <c r="D166" s="132" t="s">
        <v>122</v>
      </c>
      <c r="E166" s="132">
        <v>21859.441307448444</v>
      </c>
      <c r="F166" s="132">
        <v>21859.441307448444</v>
      </c>
      <c r="G166" s="32"/>
      <c r="H166" s="32"/>
    </row>
    <row r="167" spans="2:7" ht="23.25" customHeight="1">
      <c r="B167" s="258" t="s">
        <v>27</v>
      </c>
      <c r="C167" s="258"/>
      <c r="D167" s="132">
        <v>44975.41601773391</v>
      </c>
      <c r="E167" s="132">
        <v>122517.455151452</v>
      </c>
      <c r="F167" s="132">
        <v>167492.8711691859</v>
      </c>
      <c r="G167" s="32"/>
    </row>
    <row r="168" spans="2:6" ht="23.25" customHeight="1">
      <c r="B168" s="258" t="s">
        <v>10</v>
      </c>
      <c r="C168" s="131" t="s">
        <v>28</v>
      </c>
      <c r="D168" s="132">
        <v>48344.04729974689</v>
      </c>
      <c r="E168" s="132">
        <v>908554.378864948</v>
      </c>
      <c r="F168" s="132">
        <v>956898.426164695</v>
      </c>
    </row>
    <row r="169" spans="2:6" ht="23.25" customHeight="1">
      <c r="B169" s="258"/>
      <c r="C169" s="131" t="s">
        <v>29</v>
      </c>
      <c r="D169" s="129">
        <v>0.05052160812251794</v>
      </c>
      <c r="E169" s="129">
        <v>0.9494783918774821</v>
      </c>
      <c r="F169" s="129">
        <v>1</v>
      </c>
    </row>
    <row r="170" ht="15.75">
      <c r="A170" s="2" t="s">
        <v>201</v>
      </c>
    </row>
    <row r="171" ht="15.75">
      <c r="A171" s="2" t="s">
        <v>202</v>
      </c>
    </row>
    <row r="174" spans="1:10" ht="15.75">
      <c r="A174" s="255" t="s">
        <v>184</v>
      </c>
      <c r="B174" s="255"/>
      <c r="C174" s="255"/>
      <c r="D174" s="255"/>
      <c r="E174" s="255"/>
      <c r="F174" s="255"/>
      <c r="G174" s="255"/>
      <c r="H174" s="255"/>
      <c r="I174" s="255"/>
      <c r="J174" s="255"/>
    </row>
    <row r="175" spans="1:10" ht="15.75">
      <c r="A175" s="223"/>
      <c r="B175" s="223"/>
      <c r="C175" s="223"/>
      <c r="D175" s="223"/>
      <c r="E175" s="223"/>
      <c r="F175" s="223"/>
      <c r="G175" s="223"/>
      <c r="H175" s="223"/>
      <c r="I175" s="223"/>
      <c r="J175" s="223"/>
    </row>
    <row r="176" spans="1:14" ht="16.5" thickBot="1">
      <c r="A176" s="223"/>
      <c r="B176" s="248" t="s">
        <v>232</v>
      </c>
      <c r="C176" s="249" t="s">
        <v>227</v>
      </c>
      <c r="D176" s="250"/>
      <c r="E176" s="251" t="s">
        <v>228</v>
      </c>
      <c r="F176" s="252"/>
      <c r="G176" s="253" t="s">
        <v>229</v>
      </c>
      <c r="H176" s="254"/>
      <c r="I176" s="251" t="s">
        <v>230</v>
      </c>
      <c r="J176" s="252"/>
      <c r="K176" s="244" t="s">
        <v>231</v>
      </c>
      <c r="L176" s="245"/>
      <c r="M176" s="244" t="s">
        <v>9</v>
      </c>
      <c r="N176" s="245"/>
    </row>
    <row r="177" spans="1:14" ht="15.75">
      <c r="A177" s="223"/>
      <c r="B177" s="248"/>
      <c r="C177" s="224" t="s">
        <v>28</v>
      </c>
      <c r="D177" s="224" t="s">
        <v>138</v>
      </c>
      <c r="E177" s="227" t="s">
        <v>28</v>
      </c>
      <c r="F177" s="227" t="s">
        <v>138</v>
      </c>
      <c r="G177" s="227" t="s">
        <v>28</v>
      </c>
      <c r="H177" s="227" t="s">
        <v>138</v>
      </c>
      <c r="I177" s="227" t="s">
        <v>28</v>
      </c>
      <c r="J177" s="227" t="s">
        <v>138</v>
      </c>
      <c r="K177" s="227" t="s">
        <v>28</v>
      </c>
      <c r="L177" s="227" t="s">
        <v>138</v>
      </c>
      <c r="M177" s="227" t="s">
        <v>28</v>
      </c>
      <c r="N177" s="227" t="s">
        <v>138</v>
      </c>
    </row>
    <row r="178" spans="1:14" ht="15.75">
      <c r="A178" s="223"/>
      <c r="B178" s="229" t="s">
        <v>223</v>
      </c>
      <c r="C178" s="228">
        <v>207</v>
      </c>
      <c r="D178" s="363">
        <v>0.05864022662889519</v>
      </c>
      <c r="E178" s="228">
        <v>1004</v>
      </c>
      <c r="F178" s="363">
        <v>0.28441926345609064</v>
      </c>
      <c r="G178" s="228">
        <v>621</v>
      </c>
      <c r="H178" s="363">
        <v>0.17592067988668558</v>
      </c>
      <c r="I178" s="228">
        <v>1373</v>
      </c>
      <c r="J178" s="363">
        <v>0.3889518413597734</v>
      </c>
      <c r="K178" s="228">
        <v>325</v>
      </c>
      <c r="L178" s="363">
        <v>0.09206798866855523</v>
      </c>
      <c r="M178" s="228">
        <f>SUM(C178,E178,G178,I178,K178)</f>
        <v>3530</v>
      </c>
      <c r="N178" s="363">
        <v>0.09206798866855523</v>
      </c>
    </row>
    <row r="179" spans="1:14" ht="15.75">
      <c r="A179" s="223"/>
      <c r="B179" s="229" t="s">
        <v>224</v>
      </c>
      <c r="C179" s="228">
        <v>177</v>
      </c>
      <c r="D179" s="363">
        <v>0.06998813760379596</v>
      </c>
      <c r="E179" s="228">
        <v>684</v>
      </c>
      <c r="F179" s="363">
        <v>0.2704626334519573</v>
      </c>
      <c r="G179" s="228">
        <v>602</v>
      </c>
      <c r="H179" s="363">
        <v>0.2380387504942665</v>
      </c>
      <c r="I179" s="228">
        <v>800</v>
      </c>
      <c r="J179" s="363">
        <v>0.3163305654408857</v>
      </c>
      <c r="K179" s="228">
        <v>266</v>
      </c>
      <c r="L179" s="363">
        <v>0.1051799130090945</v>
      </c>
      <c r="M179" s="228">
        <f>SUM(C179,E179,G179,I179,K179)</f>
        <v>2529</v>
      </c>
      <c r="N179" s="363">
        <v>0.1051799130090945</v>
      </c>
    </row>
    <row r="180" spans="1:14" ht="15.75">
      <c r="A180" s="223"/>
      <c r="B180" s="229" t="s">
        <v>225</v>
      </c>
      <c r="C180" s="228">
        <v>62</v>
      </c>
      <c r="D180" s="363">
        <v>0.03301384451544196</v>
      </c>
      <c r="E180" s="228">
        <v>477</v>
      </c>
      <c r="F180" s="363">
        <v>0.2539936102236422</v>
      </c>
      <c r="G180" s="228">
        <v>466</v>
      </c>
      <c r="H180" s="363">
        <v>0.24813631522896698</v>
      </c>
      <c r="I180" s="228">
        <v>693</v>
      </c>
      <c r="J180" s="363">
        <v>0.3690095846645367</v>
      </c>
      <c r="K180" s="228">
        <v>180</v>
      </c>
      <c r="L180" s="363">
        <v>0.09584664536741214</v>
      </c>
      <c r="M180" s="228">
        <f>SUM(C180,E180,G180,I180,K180)</f>
        <v>1878</v>
      </c>
      <c r="N180" s="363">
        <v>0.09584664536741214</v>
      </c>
    </row>
    <row r="181" spans="1:14" ht="28.5" customHeight="1">
      <c r="A181" s="223"/>
      <c r="B181" s="229" t="s">
        <v>226</v>
      </c>
      <c r="C181" s="228">
        <v>27</v>
      </c>
      <c r="D181" s="363">
        <v>0.07356948228882834</v>
      </c>
      <c r="E181" s="228">
        <v>69</v>
      </c>
      <c r="F181" s="363">
        <v>0.1880108991825613</v>
      </c>
      <c r="G181" s="228">
        <v>111</v>
      </c>
      <c r="H181" s="363">
        <v>0.3024523160762943</v>
      </c>
      <c r="I181" s="228">
        <v>128</v>
      </c>
      <c r="J181" s="363">
        <v>0.3487738419618529</v>
      </c>
      <c r="K181" s="228">
        <v>32</v>
      </c>
      <c r="L181" s="363">
        <v>0.08719346049046323</v>
      </c>
      <c r="M181" s="228">
        <f>SUM(C181,E181,G181,I181,K181)</f>
        <v>367</v>
      </c>
      <c r="N181" s="363">
        <v>0.08719346049046323</v>
      </c>
    </row>
    <row r="182" spans="1:14" ht="15.75">
      <c r="A182" s="223"/>
      <c r="B182" s="229" t="s">
        <v>9</v>
      </c>
      <c r="C182" s="228">
        <f>SUM(C178:C181)</f>
        <v>473</v>
      </c>
      <c r="D182" s="363">
        <f>C182/$M$182</f>
        <v>0.056960500963391135</v>
      </c>
      <c r="E182" s="228">
        <f>SUM(E178:E181)</f>
        <v>2234</v>
      </c>
      <c r="F182" s="363">
        <f>E182/$M$182</f>
        <v>0.2690269749518304</v>
      </c>
      <c r="G182" s="228">
        <f>SUM(G178:G181)</f>
        <v>1800</v>
      </c>
      <c r="H182" s="363">
        <f>G182/$M$182</f>
        <v>0.21676300578034682</v>
      </c>
      <c r="I182" s="228">
        <f>SUM(I178:I181)</f>
        <v>2994</v>
      </c>
      <c r="J182" s="363">
        <f>I182/$M$182</f>
        <v>0.36054913294797686</v>
      </c>
      <c r="K182" s="228">
        <f>SUM(K178:K181)</f>
        <v>803</v>
      </c>
      <c r="L182" s="363">
        <f>K182/$M$182</f>
        <v>0.09670038535645473</v>
      </c>
      <c r="M182" s="228">
        <f>SUM(M178:M181)</f>
        <v>8304</v>
      </c>
      <c r="N182" s="363">
        <f>M182/$M$182</f>
        <v>1</v>
      </c>
    </row>
    <row r="183" ht="15.75">
      <c r="A183" s="2" t="s">
        <v>201</v>
      </c>
    </row>
    <row r="184" ht="15.75">
      <c r="A184" s="2" t="s">
        <v>202</v>
      </c>
    </row>
    <row r="187" spans="1:10" ht="15.75">
      <c r="A187" s="255" t="s">
        <v>183</v>
      </c>
      <c r="B187" s="255"/>
      <c r="C187" s="255"/>
      <c r="D187" s="255"/>
      <c r="E187" s="255"/>
      <c r="F187" s="255"/>
      <c r="G187" s="255"/>
      <c r="H187" s="255"/>
      <c r="I187" s="255"/>
      <c r="J187" s="255"/>
    </row>
    <row r="188" spans="1:14" ht="15.75">
      <c r="A188" s="223"/>
      <c r="B188" s="248" t="s">
        <v>232</v>
      </c>
      <c r="C188" s="246" t="s">
        <v>227</v>
      </c>
      <c r="D188" s="247"/>
      <c r="E188" s="246" t="s">
        <v>228</v>
      </c>
      <c r="F188" s="247"/>
      <c r="G188" s="246" t="s">
        <v>229</v>
      </c>
      <c r="H188" s="247"/>
      <c r="I188" s="246" t="s">
        <v>230</v>
      </c>
      <c r="J188" s="247"/>
      <c r="K188" s="246" t="s">
        <v>231</v>
      </c>
      <c r="L188" s="247"/>
      <c r="M188" s="246" t="s">
        <v>9</v>
      </c>
      <c r="N188" s="247"/>
    </row>
    <row r="189" spans="1:14" ht="15.75">
      <c r="A189" s="223"/>
      <c r="B189" s="248"/>
      <c r="C189" s="222" t="s">
        <v>28</v>
      </c>
      <c r="D189" s="222" t="s">
        <v>138</v>
      </c>
      <c r="E189" s="222" t="s">
        <v>28</v>
      </c>
      <c r="F189" s="222" t="s">
        <v>138</v>
      </c>
      <c r="G189" s="222" t="s">
        <v>28</v>
      </c>
      <c r="H189" s="222" t="s">
        <v>138</v>
      </c>
      <c r="I189" s="222" t="s">
        <v>28</v>
      </c>
      <c r="J189" s="222" t="s">
        <v>138</v>
      </c>
      <c r="K189" s="222" t="s">
        <v>28</v>
      </c>
      <c r="L189" s="222" t="s">
        <v>138</v>
      </c>
      <c r="M189" s="231" t="s">
        <v>28</v>
      </c>
      <c r="N189" s="231" t="s">
        <v>138</v>
      </c>
    </row>
    <row r="190" spans="1:14" ht="15.75">
      <c r="A190" s="223"/>
      <c r="B190" s="226" t="s">
        <v>223</v>
      </c>
      <c r="C190" s="230">
        <v>537</v>
      </c>
      <c r="D190" s="364">
        <v>0.07317073170731708</v>
      </c>
      <c r="E190" s="230">
        <v>2184</v>
      </c>
      <c r="F190" s="364">
        <v>0.29758822727892087</v>
      </c>
      <c r="G190" s="230">
        <v>1516</v>
      </c>
      <c r="H190" s="364">
        <v>0.20656765226870147</v>
      </c>
      <c r="I190" s="230">
        <v>2400</v>
      </c>
      <c r="J190" s="364">
        <v>0.32702002997683605</v>
      </c>
      <c r="K190" s="230">
        <v>702</v>
      </c>
      <c r="L190" s="364">
        <v>0.09565335876822456</v>
      </c>
      <c r="M190" s="230">
        <f>SUM(C190,E190,G190,I190,K190)</f>
        <v>7339</v>
      </c>
      <c r="N190" s="364">
        <v>0.09565335876822456</v>
      </c>
    </row>
    <row r="191" spans="1:14" ht="15.75">
      <c r="A191" s="223"/>
      <c r="B191" s="226" t="s">
        <v>224</v>
      </c>
      <c r="C191" s="230">
        <v>863</v>
      </c>
      <c r="D191" s="364">
        <v>0.10642495992107534</v>
      </c>
      <c r="E191" s="230">
        <v>2520</v>
      </c>
      <c r="F191" s="364">
        <v>0.31076581576026635</v>
      </c>
      <c r="G191" s="230">
        <v>2073</v>
      </c>
      <c r="H191" s="364">
        <v>0.25564187939326677</v>
      </c>
      <c r="I191" s="230">
        <v>1854</v>
      </c>
      <c r="J191" s="364">
        <v>0.2286348501664817</v>
      </c>
      <c r="K191" s="230">
        <v>799</v>
      </c>
      <c r="L191" s="364">
        <v>0.09853249475890985</v>
      </c>
      <c r="M191" s="230">
        <f>SUM(C191,E191,G191,I191,K191)</f>
        <v>8109</v>
      </c>
      <c r="N191" s="364">
        <v>0.09853249475890985</v>
      </c>
    </row>
    <row r="192" spans="1:14" ht="15.75">
      <c r="A192" s="223"/>
      <c r="B192" s="226" t="s">
        <v>225</v>
      </c>
      <c r="C192" s="230">
        <v>358</v>
      </c>
      <c r="D192" s="364">
        <v>0.06964980544747082</v>
      </c>
      <c r="E192" s="230">
        <v>1350</v>
      </c>
      <c r="F192" s="364">
        <v>0.26264591439688717</v>
      </c>
      <c r="G192" s="230">
        <v>1476</v>
      </c>
      <c r="H192" s="364">
        <v>0.28715953307393</v>
      </c>
      <c r="I192" s="230">
        <v>1460</v>
      </c>
      <c r="J192" s="364">
        <v>0.2840466926070039</v>
      </c>
      <c r="K192" s="230">
        <v>496</v>
      </c>
      <c r="L192" s="364">
        <v>0.09649805447470816</v>
      </c>
      <c r="M192" s="230">
        <f>SUM(C192,E192,G192,I192,K192)</f>
        <v>5140</v>
      </c>
      <c r="N192" s="364">
        <v>0.09649805447470816</v>
      </c>
    </row>
    <row r="193" spans="1:14" ht="30">
      <c r="A193" s="223"/>
      <c r="B193" s="226" t="s">
        <v>226</v>
      </c>
      <c r="C193" s="230">
        <v>213</v>
      </c>
      <c r="D193" s="364">
        <v>0.09560143626570916</v>
      </c>
      <c r="E193" s="230">
        <v>682</v>
      </c>
      <c r="F193" s="364">
        <v>0.30610412926391384</v>
      </c>
      <c r="G193" s="230">
        <v>652</v>
      </c>
      <c r="H193" s="364">
        <v>0.2926391382405745</v>
      </c>
      <c r="I193" s="230">
        <v>397</v>
      </c>
      <c r="J193" s="364">
        <v>0.1781867145421903</v>
      </c>
      <c r="K193" s="230">
        <v>284</v>
      </c>
      <c r="L193" s="364">
        <v>0.12746858168761221</v>
      </c>
      <c r="M193" s="230">
        <f>SUM(C193,E193,G193,I193,K193)</f>
        <v>2228</v>
      </c>
      <c r="N193" s="364">
        <v>0.12746858168761221</v>
      </c>
    </row>
    <row r="194" spans="1:14" ht="15.75">
      <c r="A194" s="232"/>
      <c r="B194" s="229" t="s">
        <v>9</v>
      </c>
      <c r="C194" s="228">
        <f>SUM(C190:C193)</f>
        <v>1971</v>
      </c>
      <c r="D194" s="363">
        <f>C194/$M$194</f>
        <v>0.0863867461430575</v>
      </c>
      <c r="E194" s="228">
        <f>SUM(E190:E193)</f>
        <v>6736</v>
      </c>
      <c r="F194" s="363">
        <f>E194/$M$194</f>
        <v>0.2952314165497896</v>
      </c>
      <c r="G194" s="228">
        <f>SUM(G190:G193)</f>
        <v>5717</v>
      </c>
      <c r="H194" s="363">
        <f>G194/$M$194</f>
        <v>0.2505697755960729</v>
      </c>
      <c r="I194" s="228">
        <f>SUM(I190:I193)</f>
        <v>6111</v>
      </c>
      <c r="J194" s="363">
        <f>I194/$M$194</f>
        <v>0.26783835904628334</v>
      </c>
      <c r="K194" s="228">
        <f>SUM(K190:K193)</f>
        <v>2281</v>
      </c>
      <c r="L194" s="363">
        <f>K194/$M$194</f>
        <v>0.09997370266479663</v>
      </c>
      <c r="M194" s="228">
        <f>SUM(M190:M193)</f>
        <v>22816</v>
      </c>
      <c r="N194" s="363">
        <f>M194/$M$194</f>
        <v>1</v>
      </c>
    </row>
    <row r="195" ht="15.75">
      <c r="A195" s="2" t="s">
        <v>201</v>
      </c>
    </row>
    <row r="196" ht="15.75">
      <c r="A196" s="2" t="s">
        <v>202</v>
      </c>
    </row>
    <row r="208" ht="27.75" customHeight="1"/>
    <row r="209" spans="2:12" ht="25.5" customHeight="1">
      <c r="B209"/>
      <c r="C209"/>
      <c r="D209"/>
      <c r="E209"/>
      <c r="F209"/>
      <c r="G209"/>
      <c r="H209"/>
      <c r="I209"/>
      <c r="J209"/>
      <c r="K209"/>
      <c r="L209"/>
    </row>
    <row r="210" spans="2:12" ht="15" customHeight="1">
      <c r="B210"/>
      <c r="C210"/>
      <c r="D210"/>
      <c r="E210"/>
      <c r="F210"/>
      <c r="G210"/>
      <c r="H210"/>
      <c r="I210"/>
      <c r="J210"/>
      <c r="K210"/>
      <c r="L210"/>
    </row>
    <row r="211" spans="2:12" ht="15.75">
      <c r="B211"/>
      <c r="C211"/>
      <c r="D211"/>
      <c r="E211"/>
      <c r="F211"/>
      <c r="G211"/>
      <c r="H211"/>
      <c r="I211"/>
      <c r="J211"/>
      <c r="K211"/>
      <c r="L211"/>
    </row>
  </sheetData>
  <sheetProtection/>
  <mergeCells count="114">
    <mergeCell ref="B49:C50"/>
    <mergeCell ref="D82:E82"/>
    <mergeCell ref="D146:F146"/>
    <mergeCell ref="D161:F161"/>
    <mergeCell ref="D23:Q23"/>
    <mergeCell ref="N24:O24"/>
    <mergeCell ref="L24:M24"/>
    <mergeCell ref="F24:G24"/>
    <mergeCell ref="B51:C51"/>
    <mergeCell ref="B52:C52"/>
    <mergeCell ref="B53:C53"/>
    <mergeCell ref="B133:C133"/>
    <mergeCell ref="B110:C110"/>
    <mergeCell ref="B87:C87"/>
    <mergeCell ref="B99:C99"/>
    <mergeCell ref="B107:C107"/>
    <mergeCell ref="B108:C108"/>
    <mergeCell ref="B106:J106"/>
    <mergeCell ref="B109:C109"/>
    <mergeCell ref="B63:C63"/>
    <mergeCell ref="B15:C15"/>
    <mergeCell ref="B40:C40"/>
    <mergeCell ref="F37:G37"/>
    <mergeCell ref="H37:I37"/>
    <mergeCell ref="J37:K37"/>
    <mergeCell ref="B23:C25"/>
    <mergeCell ref="B36:C38"/>
    <mergeCell ref="J24:K24"/>
    <mergeCell ref="H24:I24"/>
    <mergeCell ref="D24:E24"/>
    <mergeCell ref="A4:Q4"/>
    <mergeCell ref="N37:O37"/>
    <mergeCell ref="B26:C26"/>
    <mergeCell ref="B27:C27"/>
    <mergeCell ref="B39:C39"/>
    <mergeCell ref="D36:K36"/>
    <mergeCell ref="A10:N10"/>
    <mergeCell ref="A21:N21"/>
    <mergeCell ref="B16:C16"/>
    <mergeCell ref="D37:E37"/>
    <mergeCell ref="B151:C151"/>
    <mergeCell ref="B152:C152"/>
    <mergeCell ref="B166:C166"/>
    <mergeCell ref="B137:C137"/>
    <mergeCell ref="B98:C98"/>
    <mergeCell ref="B117:C118"/>
    <mergeCell ref="B149:C149"/>
    <mergeCell ref="B148:C148"/>
    <mergeCell ref="B161:C162"/>
    <mergeCell ref="B163:C163"/>
    <mergeCell ref="A174:J174"/>
    <mergeCell ref="B165:C165"/>
    <mergeCell ref="B167:C167"/>
    <mergeCell ref="B84:C84"/>
    <mergeCell ref="B138:B139"/>
    <mergeCell ref="B150:C150"/>
    <mergeCell ref="D117:F117"/>
    <mergeCell ref="D130:F130"/>
    <mergeCell ref="B95:J95"/>
    <mergeCell ref="B96:C96"/>
    <mergeCell ref="G82:G83"/>
    <mergeCell ref="H82:I82"/>
    <mergeCell ref="L37:M37"/>
    <mergeCell ref="B88:C88"/>
    <mergeCell ref="B73:C73"/>
    <mergeCell ref="D49:E49"/>
    <mergeCell ref="G81:I81"/>
    <mergeCell ref="B48:E48"/>
    <mergeCell ref="B62:C62"/>
    <mergeCell ref="B60:C60"/>
    <mergeCell ref="A5:Q5"/>
    <mergeCell ref="A6:Q6"/>
    <mergeCell ref="A7:Q7"/>
    <mergeCell ref="P24:Q24"/>
    <mergeCell ref="B81:E81"/>
    <mergeCell ref="L36:Q36"/>
    <mergeCell ref="B12:C12"/>
    <mergeCell ref="B13:C13"/>
    <mergeCell ref="B14:C14"/>
    <mergeCell ref="B61:C61"/>
    <mergeCell ref="B86:C86"/>
    <mergeCell ref="B70:C70"/>
    <mergeCell ref="B122:B123"/>
    <mergeCell ref="B136:C136"/>
    <mergeCell ref="B130:C131"/>
    <mergeCell ref="B132:C132"/>
    <mergeCell ref="B134:C134"/>
    <mergeCell ref="B135:C135"/>
    <mergeCell ref="K176:L176"/>
    <mergeCell ref="B71:C71"/>
    <mergeCell ref="B72:C72"/>
    <mergeCell ref="B82:C83"/>
    <mergeCell ref="B146:C147"/>
    <mergeCell ref="B168:B169"/>
    <mergeCell ref="B153:B154"/>
    <mergeCell ref="B164:C164"/>
    <mergeCell ref="B97:C97"/>
    <mergeCell ref="B85:C85"/>
    <mergeCell ref="B188:B189"/>
    <mergeCell ref="C176:D176"/>
    <mergeCell ref="E176:F176"/>
    <mergeCell ref="G176:H176"/>
    <mergeCell ref="I176:J176"/>
    <mergeCell ref="A187:J187"/>
    <mergeCell ref="B28:C28"/>
    <mergeCell ref="B41:C41"/>
    <mergeCell ref="M176:N176"/>
    <mergeCell ref="M188:N188"/>
    <mergeCell ref="K188:L188"/>
    <mergeCell ref="I188:J188"/>
    <mergeCell ref="G188:H188"/>
    <mergeCell ref="E188:F188"/>
    <mergeCell ref="C188:D188"/>
    <mergeCell ref="B176:B177"/>
  </mergeCells>
  <printOptions/>
  <pageMargins left="0.7" right="0.7" top="0.75" bottom="0.75" header="0.3" footer="0.3"/>
  <pageSetup horizontalDpi="600" verticalDpi="600" orientation="portrait" r:id="rId2"/>
  <ignoredErrors>
    <ignoredError sqref="E28:P28 E41:O41 D182:M182 D194:M194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S101"/>
  <sheetViews>
    <sheetView zoomScale="85" zoomScaleNormal="85" zoomScalePageLayoutView="0" workbookViewId="0" topLeftCell="A73">
      <selection activeCell="A9" sqref="A9"/>
    </sheetView>
  </sheetViews>
  <sheetFormatPr defaultColWidth="11.421875" defaultRowHeight="15"/>
  <cols>
    <col min="1" max="1" width="11.421875" style="2" customWidth="1"/>
    <col min="2" max="2" width="13.140625" style="2" customWidth="1"/>
    <col min="3" max="3" width="14.140625" style="2" bestFit="1" customWidth="1"/>
    <col min="4" max="6" width="18.00390625" style="2" bestFit="1" customWidth="1"/>
    <col min="7" max="7" width="11.28125" style="2" bestFit="1" customWidth="1"/>
    <col min="8" max="8" width="16.140625" style="2" customWidth="1"/>
    <col min="9" max="12" width="15.421875" style="2" bestFit="1" customWidth="1"/>
    <col min="13" max="13" width="11.28125" style="2" bestFit="1" customWidth="1"/>
    <col min="14" max="14" width="12.8515625" style="2" customWidth="1"/>
    <col min="15" max="15" width="11.28125" style="2" bestFit="1" customWidth="1"/>
    <col min="16" max="16" width="16.57421875" style="2" bestFit="1" customWidth="1"/>
    <col min="17" max="17" width="13.421875" style="2" bestFit="1" customWidth="1"/>
    <col min="18" max="18" width="14.00390625" style="2" bestFit="1" customWidth="1"/>
    <col min="19" max="16384" width="11.421875" style="2" customWidth="1"/>
  </cols>
  <sheetData>
    <row r="1" ht="67.5" customHeight="1"/>
    <row r="2" ht="15.75"/>
    <row r="3" spans="1:14" ht="15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9" ht="15.75">
      <c r="A4" s="265" t="s">
        <v>6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44"/>
      <c r="O4" s="44"/>
      <c r="P4" s="44"/>
      <c r="Q4" s="44"/>
      <c r="R4" s="44"/>
      <c r="S4" s="44"/>
    </row>
    <row r="5" spans="1:19" ht="15.75">
      <c r="A5" s="265" t="s">
        <v>7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44"/>
      <c r="O5" s="44"/>
      <c r="P5" s="44"/>
      <c r="Q5" s="44"/>
      <c r="R5" s="44"/>
      <c r="S5" s="44"/>
    </row>
    <row r="6" spans="1:19" ht="15.75">
      <c r="A6" s="265" t="s">
        <v>111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44"/>
      <c r="O6" s="44"/>
      <c r="P6" s="44"/>
      <c r="Q6" s="44"/>
      <c r="R6" s="44"/>
      <c r="S6" s="44"/>
    </row>
    <row r="7" spans="1:19" ht="15.75">
      <c r="A7" s="265" t="s">
        <v>112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44"/>
      <c r="O7" s="44"/>
      <c r="P7" s="44"/>
      <c r="Q7" s="44"/>
      <c r="R7" s="44"/>
      <c r="S7" s="44"/>
    </row>
    <row r="8" spans="1:14" ht="15.7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10" spans="1:19" ht="15.75">
      <c r="A10" s="44" t="s">
        <v>185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1" spans="13:15" ht="15.75">
      <c r="M11" s="5"/>
      <c r="N11" s="5"/>
      <c r="O11" s="5"/>
    </row>
    <row r="12" spans="2:14" s="58" customFormat="1" ht="15" customHeight="1">
      <c r="B12" s="305" t="s">
        <v>16</v>
      </c>
      <c r="C12" s="305"/>
      <c r="D12" s="304" t="s">
        <v>113</v>
      </c>
      <c r="E12" s="304"/>
      <c r="M12" s="59"/>
      <c r="N12" s="59"/>
    </row>
    <row r="13" spans="2:14" s="58" customFormat="1" ht="15.75">
      <c r="B13" s="305"/>
      <c r="C13" s="305"/>
      <c r="D13" s="60" t="s">
        <v>17</v>
      </c>
      <c r="E13" s="60" t="s">
        <v>18</v>
      </c>
      <c r="M13" s="59"/>
      <c r="N13" s="59"/>
    </row>
    <row r="14" spans="1:14" ht="15" customHeight="1">
      <c r="A14" s="3"/>
      <c r="B14" s="306" t="s">
        <v>19</v>
      </c>
      <c r="C14" s="306"/>
      <c r="D14" s="159">
        <v>2705</v>
      </c>
      <c r="E14" s="160">
        <v>0.22228613690525104</v>
      </c>
      <c r="L14" s="3"/>
      <c r="M14" s="3"/>
      <c r="N14" s="3"/>
    </row>
    <row r="15" spans="1:14" ht="15.75">
      <c r="A15" s="14"/>
      <c r="B15" s="306" t="s">
        <v>43</v>
      </c>
      <c r="C15" s="306"/>
      <c r="D15" s="159">
        <v>1757</v>
      </c>
      <c r="E15" s="160">
        <v>0.14438326896211687</v>
      </c>
      <c r="L15" s="14"/>
      <c r="M15" s="14"/>
      <c r="N15" s="14"/>
    </row>
    <row r="16" spans="1:14" ht="15.75">
      <c r="A16" s="14"/>
      <c r="B16" s="306" t="s">
        <v>21</v>
      </c>
      <c r="C16" s="306"/>
      <c r="D16" s="159">
        <v>4177</v>
      </c>
      <c r="E16" s="160">
        <v>0.3432492398718054</v>
      </c>
      <c r="L16" s="14"/>
      <c r="M16" s="14"/>
      <c r="N16" s="14"/>
    </row>
    <row r="17" spans="1:14" ht="15.75">
      <c r="A17" s="14"/>
      <c r="B17" s="306" t="s">
        <v>44</v>
      </c>
      <c r="C17" s="306"/>
      <c r="D17" s="159">
        <v>3530</v>
      </c>
      <c r="E17" s="160">
        <v>0.2900813542608267</v>
      </c>
      <c r="L17" s="14"/>
      <c r="M17" s="14"/>
      <c r="N17" s="14"/>
    </row>
    <row r="18" spans="1:14" ht="15.75" customHeight="1">
      <c r="A18" s="14"/>
      <c r="B18" s="306" t="s">
        <v>9</v>
      </c>
      <c r="C18" s="306"/>
      <c r="D18" s="159">
        <f>SUM(D14:D17)</f>
        <v>12169</v>
      </c>
      <c r="E18" s="161">
        <f>SUM(E14:E17)</f>
        <v>1</v>
      </c>
      <c r="L18" s="14"/>
      <c r="M18" s="14"/>
      <c r="N18" s="14"/>
    </row>
    <row r="19" spans="1:14" ht="15.75">
      <c r="A19" s="2" t="s">
        <v>201</v>
      </c>
      <c r="B19" s="14"/>
      <c r="C19" s="14"/>
      <c r="D19" s="14"/>
      <c r="E19" s="14"/>
      <c r="F19" s="303"/>
      <c r="G19" s="303"/>
      <c r="H19" s="13"/>
      <c r="I19" s="14"/>
      <c r="J19" s="14"/>
      <c r="K19" s="14"/>
      <c r="L19" s="14"/>
      <c r="M19" s="14"/>
      <c r="N19" s="14"/>
    </row>
    <row r="20" spans="1:14" ht="15.75">
      <c r="A20" s="2" t="s">
        <v>202</v>
      </c>
      <c r="B20" s="14"/>
      <c r="C20" s="14"/>
      <c r="D20" s="14"/>
      <c r="E20" s="14"/>
      <c r="F20" s="73"/>
      <c r="G20" s="73"/>
      <c r="H20" s="13"/>
      <c r="I20" s="14"/>
      <c r="J20" s="14"/>
      <c r="K20" s="14"/>
      <c r="L20" s="14"/>
      <c r="M20" s="14"/>
      <c r="N20" s="14"/>
    </row>
    <row r="21" spans="2:14" ht="15.75">
      <c r="B21" s="14"/>
      <c r="C21" s="14"/>
      <c r="D21" s="14"/>
      <c r="E21" s="14"/>
      <c r="F21" s="73"/>
      <c r="G21" s="73"/>
      <c r="H21" s="13"/>
      <c r="I21" s="14"/>
      <c r="J21" s="14"/>
      <c r="K21" s="14"/>
      <c r="L21" s="14"/>
      <c r="M21" s="14"/>
      <c r="N21" s="14"/>
    </row>
    <row r="22" spans="2:14" ht="15.75">
      <c r="B22" s="14"/>
      <c r="C22" s="14"/>
      <c r="D22" s="14"/>
      <c r="E22" s="14"/>
      <c r="F22" s="73"/>
      <c r="G22" s="73"/>
      <c r="H22" s="13"/>
      <c r="I22" s="14"/>
      <c r="J22" s="14"/>
      <c r="K22" s="14"/>
      <c r="L22" s="14"/>
      <c r="M22" s="14"/>
      <c r="N22" s="14"/>
    </row>
    <row r="23" spans="1:14" ht="15.75">
      <c r="A23" s="47" t="s">
        <v>186</v>
      </c>
      <c r="B23" s="14"/>
      <c r="C23" s="14"/>
      <c r="D23" s="14"/>
      <c r="E23" s="14"/>
      <c r="F23" s="73"/>
      <c r="G23" s="73"/>
      <c r="H23" s="13"/>
      <c r="I23" s="14"/>
      <c r="J23" s="14"/>
      <c r="K23" s="14"/>
      <c r="L23" s="14"/>
      <c r="M23" s="14"/>
      <c r="N23" s="14"/>
    </row>
    <row r="24" spans="2:14" ht="15.75">
      <c r="B24" s="14"/>
      <c r="C24" s="14"/>
      <c r="D24" s="14"/>
      <c r="E24" s="14"/>
      <c r="F24" s="73"/>
      <c r="G24" s="73"/>
      <c r="H24" s="13"/>
      <c r="I24" s="14"/>
      <c r="J24" s="14"/>
      <c r="K24" s="14"/>
      <c r="L24" s="14"/>
      <c r="M24" s="14"/>
      <c r="N24" s="14"/>
    </row>
    <row r="25" spans="1:14" s="58" customFormat="1" ht="15.75" customHeight="1">
      <c r="A25" s="61"/>
      <c r="B25" s="304" t="s">
        <v>182</v>
      </c>
      <c r="C25" s="304"/>
      <c r="D25" s="304" t="s">
        <v>123</v>
      </c>
      <c r="E25" s="304"/>
      <c r="F25" s="304"/>
      <c r="G25" s="304"/>
      <c r="H25" s="304"/>
      <c r="I25" s="304"/>
      <c r="J25" s="304"/>
      <c r="K25" s="304"/>
      <c r="L25" s="304"/>
      <c r="M25" s="304"/>
      <c r="N25" s="61"/>
    </row>
    <row r="26" spans="1:14" s="58" customFormat="1" ht="15.75" customHeight="1">
      <c r="A26" s="61"/>
      <c r="B26" s="304"/>
      <c r="C26" s="304"/>
      <c r="D26" s="304" t="s">
        <v>19</v>
      </c>
      <c r="E26" s="304"/>
      <c r="F26" s="304" t="s">
        <v>20</v>
      </c>
      <c r="G26" s="304"/>
      <c r="H26" s="304" t="s">
        <v>21</v>
      </c>
      <c r="I26" s="304"/>
      <c r="J26" s="304" t="s">
        <v>22</v>
      </c>
      <c r="K26" s="304"/>
      <c r="L26" s="304" t="s">
        <v>9</v>
      </c>
      <c r="M26" s="304"/>
      <c r="N26" s="61"/>
    </row>
    <row r="27" spans="1:14" s="58" customFormat="1" ht="15.75">
      <c r="A27" s="61"/>
      <c r="B27" s="304"/>
      <c r="C27" s="304"/>
      <c r="D27" s="70" t="s">
        <v>28</v>
      </c>
      <c r="E27" s="70" t="s">
        <v>29</v>
      </c>
      <c r="F27" s="70" t="s">
        <v>28</v>
      </c>
      <c r="G27" s="70" t="s">
        <v>29</v>
      </c>
      <c r="H27" s="70" t="s">
        <v>28</v>
      </c>
      <c r="I27" s="70" t="s">
        <v>29</v>
      </c>
      <c r="J27" s="70" t="s">
        <v>28</v>
      </c>
      <c r="K27" s="70" t="s">
        <v>29</v>
      </c>
      <c r="L27" s="70" t="s">
        <v>28</v>
      </c>
      <c r="M27" s="70" t="s">
        <v>29</v>
      </c>
      <c r="N27" s="61"/>
    </row>
    <row r="28" spans="1:14" ht="18.75" customHeight="1">
      <c r="A28" s="14"/>
      <c r="B28" s="307" t="s">
        <v>45</v>
      </c>
      <c r="C28" s="308"/>
      <c r="D28" s="128">
        <v>395</v>
      </c>
      <c r="E28" s="129">
        <v>0.30431432973805855</v>
      </c>
      <c r="F28" s="133">
        <v>151</v>
      </c>
      <c r="G28" s="129">
        <v>0.11633281972265022</v>
      </c>
      <c r="H28" s="128">
        <v>410</v>
      </c>
      <c r="I28" s="129">
        <v>0.31587057010785824</v>
      </c>
      <c r="J28" s="128">
        <v>342</v>
      </c>
      <c r="K28" s="129">
        <v>0.26348228043143296</v>
      </c>
      <c r="L28" s="128">
        <v>1298</v>
      </c>
      <c r="M28" s="129">
        <v>1</v>
      </c>
      <c r="N28" s="14"/>
    </row>
    <row r="29" spans="1:14" ht="21.75" customHeight="1">
      <c r="A29" s="14"/>
      <c r="B29" s="307" t="s">
        <v>46</v>
      </c>
      <c r="C29" s="308"/>
      <c r="D29" s="128">
        <v>1710</v>
      </c>
      <c r="E29" s="129">
        <v>0.2565256525652565</v>
      </c>
      <c r="F29" s="133">
        <v>928</v>
      </c>
      <c r="G29" s="129">
        <v>0.1392139213921392</v>
      </c>
      <c r="H29" s="128">
        <v>2402</v>
      </c>
      <c r="I29" s="129">
        <v>0.3603360336033603</v>
      </c>
      <c r="J29" s="128">
        <v>1626</v>
      </c>
      <c r="K29" s="129">
        <v>0.24392439243924394</v>
      </c>
      <c r="L29" s="128">
        <v>6666</v>
      </c>
      <c r="M29" s="129">
        <v>1</v>
      </c>
      <c r="N29" s="14"/>
    </row>
    <row r="30" spans="1:14" ht="30" customHeight="1">
      <c r="A30" s="14"/>
      <c r="B30" s="307" t="s">
        <v>47</v>
      </c>
      <c r="C30" s="308"/>
      <c r="D30" s="128">
        <v>356</v>
      </c>
      <c r="E30" s="129">
        <v>0.17649975210708974</v>
      </c>
      <c r="F30" s="133">
        <v>315</v>
      </c>
      <c r="G30" s="129">
        <v>0.15617253346554288</v>
      </c>
      <c r="H30" s="128">
        <v>683</v>
      </c>
      <c r="I30" s="129">
        <v>0.338621715418939</v>
      </c>
      <c r="J30" s="128">
        <v>663</v>
      </c>
      <c r="K30" s="129">
        <v>0.32870599900842834</v>
      </c>
      <c r="L30" s="128">
        <v>2017</v>
      </c>
      <c r="M30" s="129">
        <v>1</v>
      </c>
      <c r="N30" s="14"/>
    </row>
    <row r="31" spans="1:14" ht="15.75">
      <c r="A31" s="14"/>
      <c r="B31" s="307" t="s">
        <v>48</v>
      </c>
      <c r="C31" s="308"/>
      <c r="D31" s="128">
        <v>228</v>
      </c>
      <c r="E31" s="129">
        <v>0.10993249758919962</v>
      </c>
      <c r="F31" s="133">
        <v>345</v>
      </c>
      <c r="G31" s="129">
        <v>0.16634522661523626</v>
      </c>
      <c r="H31" s="128">
        <v>650</v>
      </c>
      <c r="I31" s="129">
        <v>0.313404050144648</v>
      </c>
      <c r="J31" s="128">
        <v>851</v>
      </c>
      <c r="K31" s="129">
        <v>0.4103182256509161</v>
      </c>
      <c r="L31" s="128">
        <v>2074</v>
      </c>
      <c r="M31" s="129">
        <v>1</v>
      </c>
      <c r="N31" s="14"/>
    </row>
    <row r="32" spans="1:14" ht="15.75">
      <c r="A32" s="14"/>
      <c r="B32" s="307" t="s">
        <v>49</v>
      </c>
      <c r="C32" s="308"/>
      <c r="D32" s="128">
        <v>14</v>
      </c>
      <c r="E32" s="129">
        <v>0.14583333333333334</v>
      </c>
      <c r="F32" s="133">
        <v>10</v>
      </c>
      <c r="G32" s="129">
        <v>0.10416666666666666</v>
      </c>
      <c r="H32" s="128">
        <v>28</v>
      </c>
      <c r="I32" s="129">
        <v>0.2916666666666667</v>
      </c>
      <c r="J32" s="128">
        <v>44</v>
      </c>
      <c r="K32" s="129">
        <v>0.45833333333333337</v>
      </c>
      <c r="L32" s="128">
        <v>96</v>
      </c>
      <c r="M32" s="129">
        <v>1</v>
      </c>
      <c r="N32" s="14"/>
    </row>
    <row r="33" spans="1:13" ht="15.75">
      <c r="A33" s="14"/>
      <c r="B33" s="307" t="s">
        <v>9</v>
      </c>
      <c r="C33" s="308"/>
      <c r="D33" s="128">
        <v>2703</v>
      </c>
      <c r="E33" s="129">
        <v>0.22245082709242037</v>
      </c>
      <c r="F33" s="128">
        <v>1749</v>
      </c>
      <c r="G33" s="129">
        <v>0.1439387704715661</v>
      </c>
      <c r="H33" s="128">
        <v>4173</v>
      </c>
      <c r="I33" s="129">
        <v>0.3434285244012838</v>
      </c>
      <c r="J33" s="128">
        <v>3526</v>
      </c>
      <c r="K33" s="129">
        <v>0.29018187803472967</v>
      </c>
      <c r="L33" s="128">
        <v>12151</v>
      </c>
      <c r="M33" s="129">
        <v>1</v>
      </c>
    </row>
    <row r="34" spans="1:13" ht="15.75">
      <c r="A34" s="2" t="s">
        <v>201</v>
      </c>
      <c r="B34" s="14"/>
      <c r="C34" s="14"/>
      <c r="D34" s="14"/>
      <c r="E34" s="5"/>
      <c r="F34" s="5"/>
      <c r="G34" s="5"/>
      <c r="H34" s="5"/>
      <c r="I34" s="5"/>
      <c r="J34" s="5"/>
      <c r="K34" s="5"/>
      <c r="L34" s="5"/>
      <c r="M34" s="5"/>
    </row>
    <row r="35" spans="1:4" ht="15" customHeight="1">
      <c r="A35" s="2" t="s">
        <v>202</v>
      </c>
      <c r="B35" s="14"/>
      <c r="C35" s="14"/>
      <c r="D35" s="14"/>
    </row>
    <row r="36" spans="2:4" ht="15" customHeight="1">
      <c r="B36" s="14"/>
      <c r="C36" s="14"/>
      <c r="D36" s="14"/>
    </row>
    <row r="37" spans="2:4" ht="15" customHeight="1">
      <c r="B37" s="14"/>
      <c r="C37" s="14"/>
      <c r="D37" s="14"/>
    </row>
    <row r="38" spans="1:19" ht="15.75">
      <c r="A38" s="44" t="s">
        <v>189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</row>
    <row r="40" spans="2:12" s="58" customFormat="1" ht="33" customHeight="1">
      <c r="B40" s="327" t="s">
        <v>187</v>
      </c>
      <c r="C40" s="315" t="s">
        <v>52</v>
      </c>
      <c r="D40" s="315"/>
      <c r="H40" s="59"/>
      <c r="L40" s="59"/>
    </row>
    <row r="41" spans="2:4" s="58" customFormat="1" ht="15.75">
      <c r="B41" s="328"/>
      <c r="C41" s="167" t="s">
        <v>28</v>
      </c>
      <c r="D41" s="167" t="s">
        <v>29</v>
      </c>
    </row>
    <row r="42" spans="2:4" ht="15.75">
      <c r="B42" s="173" t="s">
        <v>50</v>
      </c>
      <c r="C42" s="154">
        <v>2772</v>
      </c>
      <c r="D42" s="168">
        <v>0.2275</v>
      </c>
    </row>
    <row r="43" spans="2:4" ht="15.75">
      <c r="B43" s="173" t="s">
        <v>51</v>
      </c>
      <c r="C43" s="154">
        <v>9411</v>
      </c>
      <c r="D43" s="168">
        <v>0.7725</v>
      </c>
    </row>
    <row r="44" spans="2:4" ht="15.75">
      <c r="B44" s="173" t="s">
        <v>9</v>
      </c>
      <c r="C44" s="154">
        <v>12183</v>
      </c>
      <c r="D44" s="172">
        <v>1</v>
      </c>
    </row>
    <row r="45" ht="15.75">
      <c r="A45" s="2" t="s">
        <v>201</v>
      </c>
    </row>
    <row r="46" ht="15.75">
      <c r="A46" s="2" t="s">
        <v>202</v>
      </c>
    </row>
    <row r="49" spans="1:19" ht="15.75">
      <c r="A49" s="44" t="s">
        <v>190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</row>
    <row r="50" spans="1:19" ht="15.7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spans="1:19" ht="30.75" customHeight="1">
      <c r="A51" s="71"/>
      <c r="B51" s="281" t="s">
        <v>58</v>
      </c>
      <c r="C51" s="281"/>
      <c r="D51" s="326" t="s">
        <v>57</v>
      </c>
      <c r="E51" s="326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</row>
    <row r="52" spans="1:19" ht="15.75">
      <c r="A52" s="71"/>
      <c r="B52" s="281"/>
      <c r="C52" s="281"/>
      <c r="D52" s="156" t="s">
        <v>28</v>
      </c>
      <c r="E52" s="156" t="s">
        <v>29</v>
      </c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</row>
    <row r="53" spans="1:19" ht="19.5" customHeight="1">
      <c r="A53" s="71"/>
      <c r="B53" s="323" t="s">
        <v>53</v>
      </c>
      <c r="C53" s="323"/>
      <c r="D53" s="164">
        <v>6183</v>
      </c>
      <c r="E53" s="165">
        <v>0.5083</v>
      </c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</row>
    <row r="54" spans="1:19" ht="19.5" customHeight="1">
      <c r="A54" s="71"/>
      <c r="B54" s="324" t="s">
        <v>54</v>
      </c>
      <c r="C54" s="324"/>
      <c r="D54" s="154">
        <v>2788</v>
      </c>
      <c r="E54" s="162">
        <v>0.2292</v>
      </c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</row>
    <row r="55" spans="1:19" ht="33" customHeight="1">
      <c r="A55" s="71"/>
      <c r="B55" s="324" t="s">
        <v>55</v>
      </c>
      <c r="C55" s="324"/>
      <c r="D55" s="154">
        <v>2807</v>
      </c>
      <c r="E55" s="162">
        <v>0.2307</v>
      </c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</row>
    <row r="56" spans="1:19" ht="19.5" customHeight="1">
      <c r="A56" s="71"/>
      <c r="B56" s="324" t="s">
        <v>56</v>
      </c>
      <c r="C56" s="324"/>
      <c r="D56" s="163">
        <v>387</v>
      </c>
      <c r="E56" s="162">
        <v>0.0318</v>
      </c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</row>
    <row r="57" spans="1:19" ht="19.5" customHeight="1">
      <c r="A57" s="71"/>
      <c r="B57" s="324" t="s">
        <v>9</v>
      </c>
      <c r="C57" s="324"/>
      <c r="D57" s="154">
        <v>12165</v>
      </c>
      <c r="E57" s="162">
        <v>1</v>
      </c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</row>
    <row r="58" ht="15.75">
      <c r="A58" s="2" t="s">
        <v>201</v>
      </c>
    </row>
    <row r="59" ht="15.75">
      <c r="A59" s="2" t="s">
        <v>202</v>
      </c>
    </row>
    <row r="62" spans="1:19" ht="15.75">
      <c r="A62" s="44" t="s">
        <v>191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</row>
    <row r="64" spans="2:5" s="58" customFormat="1" ht="15.75">
      <c r="B64" s="309" t="s">
        <v>62</v>
      </c>
      <c r="C64" s="310"/>
      <c r="D64" s="313" t="s">
        <v>57</v>
      </c>
      <c r="E64" s="314"/>
    </row>
    <row r="65" spans="2:5" s="58" customFormat="1" ht="15.75">
      <c r="B65" s="311"/>
      <c r="C65" s="312"/>
      <c r="D65" s="167" t="s">
        <v>28</v>
      </c>
      <c r="E65" s="167" t="s">
        <v>29</v>
      </c>
    </row>
    <row r="66" spans="2:5" ht="15.75">
      <c r="B66" s="317" t="s">
        <v>59</v>
      </c>
      <c r="C66" s="317"/>
      <c r="D66" s="169">
        <v>10512</v>
      </c>
      <c r="E66" s="170">
        <v>0.8642</v>
      </c>
    </row>
    <row r="67" spans="2:5" ht="32.25" customHeight="1">
      <c r="B67" s="317" t="s">
        <v>60</v>
      </c>
      <c r="C67" s="317"/>
      <c r="D67" s="133">
        <v>875</v>
      </c>
      <c r="E67" s="170">
        <v>0.0719</v>
      </c>
    </row>
    <row r="68" spans="2:5" ht="15.75">
      <c r="B68" s="317" t="s">
        <v>61</v>
      </c>
      <c r="C68" s="317"/>
      <c r="D68" s="133">
        <v>777</v>
      </c>
      <c r="E68" s="170">
        <v>0.0639</v>
      </c>
    </row>
    <row r="69" spans="2:5" ht="15.75">
      <c r="B69" s="317" t="s">
        <v>9</v>
      </c>
      <c r="C69" s="317"/>
      <c r="D69" s="169">
        <v>12164</v>
      </c>
      <c r="E69" s="171">
        <v>1</v>
      </c>
    </row>
    <row r="70" ht="15.75">
      <c r="A70" s="2" t="s">
        <v>201</v>
      </c>
    </row>
    <row r="71" ht="15.75">
      <c r="A71" s="2" t="s">
        <v>202</v>
      </c>
    </row>
    <row r="74" spans="1:19" ht="15.75">
      <c r="A74" s="44" t="s">
        <v>192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</row>
    <row r="76" spans="2:5" s="58" customFormat="1" ht="15.75">
      <c r="B76" s="309" t="s">
        <v>74</v>
      </c>
      <c r="C76" s="310"/>
      <c r="D76" s="304" t="s">
        <v>57</v>
      </c>
      <c r="E76" s="304"/>
    </row>
    <row r="77" spans="2:5" s="58" customFormat="1" ht="15.75">
      <c r="B77" s="311"/>
      <c r="C77" s="312"/>
      <c r="D77" s="167" t="s">
        <v>28</v>
      </c>
      <c r="E77" s="167" t="s">
        <v>29</v>
      </c>
    </row>
    <row r="78" spans="2:5" ht="33" customHeight="1">
      <c r="B78" s="318" t="s">
        <v>63</v>
      </c>
      <c r="C78" s="318"/>
      <c r="D78" s="154">
        <v>6019</v>
      </c>
      <c r="E78" s="168">
        <v>0.4948</v>
      </c>
    </row>
    <row r="79" spans="2:5" ht="32.25" customHeight="1">
      <c r="B79" s="318" t="s">
        <v>64</v>
      </c>
      <c r="C79" s="318"/>
      <c r="D79" s="154">
        <v>2108</v>
      </c>
      <c r="E79" s="168">
        <v>0.1733</v>
      </c>
    </row>
    <row r="80" spans="2:5" ht="34.5" customHeight="1">
      <c r="B80" s="318" t="s">
        <v>65</v>
      </c>
      <c r="C80" s="318"/>
      <c r="D80" s="154">
        <v>3474</v>
      </c>
      <c r="E80" s="168">
        <v>0.2856</v>
      </c>
    </row>
    <row r="81" spans="2:5" ht="24.75" customHeight="1">
      <c r="B81" s="318" t="s">
        <v>66</v>
      </c>
      <c r="C81" s="318"/>
      <c r="D81" s="163">
        <v>563</v>
      </c>
      <c r="E81" s="168">
        <v>0.0463</v>
      </c>
    </row>
    <row r="82" spans="2:5" ht="15.75">
      <c r="B82" s="318" t="s">
        <v>9</v>
      </c>
      <c r="C82" s="318"/>
      <c r="D82" s="154">
        <v>12164</v>
      </c>
      <c r="E82" s="168">
        <v>1</v>
      </c>
    </row>
    <row r="83" ht="15.75">
      <c r="A83" s="2" t="s">
        <v>201</v>
      </c>
    </row>
    <row r="84" ht="15" customHeight="1">
      <c r="A84" s="2" t="s">
        <v>202</v>
      </c>
    </row>
    <row r="85" ht="15" customHeight="1"/>
    <row r="86" ht="15" customHeight="1"/>
    <row r="87" spans="1:9" ht="15" customHeight="1">
      <c r="A87" s="255" t="s">
        <v>193</v>
      </c>
      <c r="B87" s="255"/>
      <c r="C87" s="255"/>
      <c r="D87" s="255"/>
      <c r="E87" s="255"/>
      <c r="F87" s="255"/>
      <c r="G87" s="255"/>
      <c r="H87" s="255"/>
      <c r="I87" s="255"/>
    </row>
    <row r="88" ht="15" customHeight="1"/>
    <row r="89" spans="2:13" s="52" customFormat="1" ht="29.25" customHeight="1">
      <c r="B89" s="319" t="s">
        <v>182</v>
      </c>
      <c r="C89" s="320"/>
      <c r="D89" s="315" t="s">
        <v>66</v>
      </c>
      <c r="E89" s="315"/>
      <c r="F89" s="315" t="s">
        <v>64</v>
      </c>
      <c r="G89" s="315"/>
      <c r="H89" s="315" t="s">
        <v>63</v>
      </c>
      <c r="I89" s="315"/>
      <c r="J89" s="315" t="s">
        <v>65</v>
      </c>
      <c r="K89" s="315"/>
      <c r="L89" s="315" t="s">
        <v>140</v>
      </c>
      <c r="M89" s="315"/>
    </row>
    <row r="90" spans="2:13" s="52" customFormat="1" ht="15" customHeight="1">
      <c r="B90" s="321"/>
      <c r="C90" s="322"/>
      <c r="D90" s="76" t="s">
        <v>28</v>
      </c>
      <c r="E90" s="76" t="s">
        <v>29</v>
      </c>
      <c r="F90" s="76" t="s">
        <v>28</v>
      </c>
      <c r="G90" s="76" t="s">
        <v>29</v>
      </c>
      <c r="H90" s="76" t="s">
        <v>28</v>
      </c>
      <c r="I90" s="76" t="s">
        <v>29</v>
      </c>
      <c r="J90" s="76" t="s">
        <v>28</v>
      </c>
      <c r="K90" s="76" t="s">
        <v>29</v>
      </c>
      <c r="L90" s="76" t="s">
        <v>28</v>
      </c>
      <c r="M90" s="76" t="s">
        <v>29</v>
      </c>
    </row>
    <row r="91" spans="2:13" s="33" customFormat="1" ht="18.75" customHeight="1">
      <c r="B91" s="316" t="s">
        <v>45</v>
      </c>
      <c r="C91" s="316"/>
      <c r="D91" s="166">
        <v>77</v>
      </c>
      <c r="E91" s="142">
        <v>0.05941358024691359</v>
      </c>
      <c r="F91" s="127">
        <v>283</v>
      </c>
      <c r="G91" s="142">
        <v>0.21836419753086422</v>
      </c>
      <c r="H91" s="166">
        <v>422</v>
      </c>
      <c r="I91" s="142">
        <v>0.3256172839506173</v>
      </c>
      <c r="J91" s="166">
        <v>514</v>
      </c>
      <c r="K91" s="142">
        <v>0.3966049382716049</v>
      </c>
      <c r="L91" s="166">
        <v>1296</v>
      </c>
      <c r="M91" s="142">
        <v>1</v>
      </c>
    </row>
    <row r="92" spans="2:13" s="33" customFormat="1" ht="33" customHeight="1">
      <c r="B92" s="316" t="s">
        <v>46</v>
      </c>
      <c r="C92" s="316"/>
      <c r="D92" s="166">
        <v>345</v>
      </c>
      <c r="E92" s="142">
        <v>0.05177070828331333</v>
      </c>
      <c r="F92" s="127">
        <v>1340</v>
      </c>
      <c r="G92" s="142">
        <v>0.20108043217286917</v>
      </c>
      <c r="H92" s="166">
        <v>2886</v>
      </c>
      <c r="I92" s="142">
        <v>0.4330732292917167</v>
      </c>
      <c r="J92" s="166">
        <v>2093</v>
      </c>
      <c r="K92" s="142">
        <v>0.31407563025210083</v>
      </c>
      <c r="L92" s="166">
        <v>6664</v>
      </c>
      <c r="M92" s="142">
        <v>1</v>
      </c>
    </row>
    <row r="93" spans="2:13" s="33" customFormat="1" ht="34.5" customHeight="1">
      <c r="B93" s="316" t="s">
        <v>47</v>
      </c>
      <c r="C93" s="316"/>
      <c r="D93" s="166">
        <v>67</v>
      </c>
      <c r="E93" s="142">
        <v>0.03321764997521071</v>
      </c>
      <c r="F93" s="127">
        <v>326</v>
      </c>
      <c r="G93" s="142">
        <v>0.16162617749132377</v>
      </c>
      <c r="H93" s="166">
        <v>1070</v>
      </c>
      <c r="I93" s="142">
        <v>0.5304908279623203</v>
      </c>
      <c r="J93" s="166">
        <v>554</v>
      </c>
      <c r="K93" s="142">
        <v>0.2746653445711453</v>
      </c>
      <c r="L93" s="166">
        <v>2017</v>
      </c>
      <c r="M93" s="142">
        <v>1</v>
      </c>
    </row>
    <row r="94" spans="2:13" s="33" customFormat="1" ht="18.75" customHeight="1">
      <c r="B94" s="316" t="s">
        <v>48</v>
      </c>
      <c r="C94" s="316"/>
      <c r="D94" s="166">
        <v>70</v>
      </c>
      <c r="E94" s="142">
        <v>0.03376748673420164</v>
      </c>
      <c r="F94" s="127">
        <v>141</v>
      </c>
      <c r="G94" s="142">
        <v>0.06801736613603473</v>
      </c>
      <c r="H94" s="166">
        <v>1561</v>
      </c>
      <c r="I94" s="142">
        <v>0.7530149541726966</v>
      </c>
      <c r="J94" s="166">
        <v>301</v>
      </c>
      <c r="K94" s="142">
        <v>0.14520019295706704</v>
      </c>
      <c r="L94" s="166">
        <v>2073</v>
      </c>
      <c r="M94" s="142">
        <v>1</v>
      </c>
    </row>
    <row r="95" spans="2:13" s="33" customFormat="1" ht="18.75" customHeight="1">
      <c r="B95" s="316" t="s">
        <v>49</v>
      </c>
      <c r="C95" s="316"/>
      <c r="D95" s="166">
        <v>3</v>
      </c>
      <c r="E95" s="142">
        <v>0.03125</v>
      </c>
      <c r="F95" s="127">
        <v>9</v>
      </c>
      <c r="G95" s="142">
        <v>0.09375</v>
      </c>
      <c r="H95" s="166">
        <v>74</v>
      </c>
      <c r="I95" s="142">
        <v>0.7708333333333333</v>
      </c>
      <c r="J95" s="166">
        <v>10</v>
      </c>
      <c r="K95" s="142">
        <v>0.10416666666666666</v>
      </c>
      <c r="L95" s="166">
        <v>96</v>
      </c>
      <c r="M95" s="142">
        <v>1</v>
      </c>
    </row>
    <row r="96" spans="2:13" s="33" customFormat="1" ht="18.75" customHeight="1">
      <c r="B96" s="316" t="s">
        <v>9</v>
      </c>
      <c r="C96" s="316"/>
      <c r="D96" s="166">
        <v>562</v>
      </c>
      <c r="E96" s="142">
        <v>0.04627037707887371</v>
      </c>
      <c r="F96" s="166">
        <v>2099</v>
      </c>
      <c r="G96" s="142">
        <v>0.1728140951753664</v>
      </c>
      <c r="H96" s="166">
        <v>6013</v>
      </c>
      <c r="I96" s="142">
        <v>0.4950601020912234</v>
      </c>
      <c r="J96" s="166">
        <v>3472</v>
      </c>
      <c r="K96" s="142">
        <v>0.2858554256545365</v>
      </c>
      <c r="L96" s="166">
        <v>12146</v>
      </c>
      <c r="M96" s="142">
        <v>1</v>
      </c>
    </row>
    <row r="97" s="33" customFormat="1" ht="15.75" customHeight="1">
      <c r="A97" s="2" t="s">
        <v>201</v>
      </c>
    </row>
    <row r="98" s="33" customFormat="1" ht="15.75" customHeight="1">
      <c r="A98" s="2" t="s">
        <v>202</v>
      </c>
    </row>
    <row r="99" s="33" customFormat="1" ht="15.75" customHeight="1">
      <c r="A99" s="2"/>
    </row>
    <row r="100" ht="27.75" customHeight="1"/>
    <row r="101" spans="1:10" ht="14.25" customHeight="1">
      <c r="A101" s="325"/>
      <c r="B101" s="325"/>
      <c r="C101" s="325"/>
      <c r="D101" s="325"/>
      <c r="E101" s="325"/>
      <c r="F101" s="325"/>
      <c r="G101" s="325"/>
      <c r="H101" s="325"/>
      <c r="I101" s="325"/>
      <c r="J101" s="325"/>
    </row>
  </sheetData>
  <sheetProtection/>
  <mergeCells count="62">
    <mergeCell ref="A4:M4"/>
    <mergeCell ref="A5:M5"/>
    <mergeCell ref="A6:M6"/>
    <mergeCell ref="A7:M7"/>
    <mergeCell ref="B51:C51"/>
    <mergeCell ref="B52:C52"/>
    <mergeCell ref="D51:E51"/>
    <mergeCell ref="L26:M26"/>
    <mergeCell ref="C40:D40"/>
    <mergeCell ref="B40:B41"/>
    <mergeCell ref="A101:J101"/>
    <mergeCell ref="B56:C56"/>
    <mergeCell ref="B57:C57"/>
    <mergeCell ref="A87:I87"/>
    <mergeCell ref="B92:C92"/>
    <mergeCell ref="B96:C96"/>
    <mergeCell ref="B82:C82"/>
    <mergeCell ref="B93:C93"/>
    <mergeCell ref="B94:C94"/>
    <mergeCell ref="B95:C95"/>
    <mergeCell ref="B66:C66"/>
    <mergeCell ref="F89:G89"/>
    <mergeCell ref="H89:I89"/>
    <mergeCell ref="B79:C79"/>
    <mergeCell ref="B80:C80"/>
    <mergeCell ref="B81:C81"/>
    <mergeCell ref="B67:C67"/>
    <mergeCell ref="J89:K89"/>
    <mergeCell ref="L89:M89"/>
    <mergeCell ref="B91:C91"/>
    <mergeCell ref="B68:C68"/>
    <mergeCell ref="B69:C69"/>
    <mergeCell ref="B78:C78"/>
    <mergeCell ref="D76:E76"/>
    <mergeCell ref="B76:C77"/>
    <mergeCell ref="B89:C90"/>
    <mergeCell ref="D89:E89"/>
    <mergeCell ref="B30:C30"/>
    <mergeCell ref="B31:C31"/>
    <mergeCell ref="B32:C32"/>
    <mergeCell ref="B33:C33"/>
    <mergeCell ref="B64:C65"/>
    <mergeCell ref="D64:E64"/>
    <mergeCell ref="B53:C53"/>
    <mergeCell ref="B54:C54"/>
    <mergeCell ref="B55:C55"/>
    <mergeCell ref="B28:C28"/>
    <mergeCell ref="B29:C29"/>
    <mergeCell ref="B25:C27"/>
    <mergeCell ref="B18:C18"/>
    <mergeCell ref="D25:M25"/>
    <mergeCell ref="D26:E26"/>
    <mergeCell ref="F26:G26"/>
    <mergeCell ref="H26:I26"/>
    <mergeCell ref="J26:K26"/>
    <mergeCell ref="F19:G19"/>
    <mergeCell ref="D12:E12"/>
    <mergeCell ref="B12:C13"/>
    <mergeCell ref="B14:C14"/>
    <mergeCell ref="B15:C15"/>
    <mergeCell ref="B16:C16"/>
    <mergeCell ref="B17:C1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S153"/>
  <sheetViews>
    <sheetView zoomScalePageLayoutView="0" workbookViewId="0" topLeftCell="B133">
      <selection activeCell="G143" sqref="G143"/>
    </sheetView>
  </sheetViews>
  <sheetFormatPr defaultColWidth="11.421875" defaultRowHeight="15"/>
  <cols>
    <col min="2" max="2" width="12.421875" style="0" customWidth="1"/>
    <col min="3" max="3" width="12.00390625" style="0" customWidth="1"/>
    <col min="4" max="4" width="13.57421875" style="0" bestFit="1" customWidth="1"/>
    <col min="5" max="5" width="10.00390625" style="0" bestFit="1" customWidth="1"/>
  </cols>
  <sheetData>
    <row r="1" ht="78.75" customHeight="1"/>
    <row r="4" spans="1:19" ht="15">
      <c r="A4" s="338" t="s">
        <v>6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174"/>
      <c r="N4" s="174"/>
      <c r="O4" s="174"/>
      <c r="P4" s="174"/>
      <c r="Q4" s="174"/>
      <c r="R4" s="174"/>
      <c r="S4" s="174"/>
    </row>
    <row r="5" spans="1:19" ht="15">
      <c r="A5" s="338" t="s">
        <v>7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174"/>
      <c r="N5" s="174"/>
      <c r="O5" s="174"/>
      <c r="P5" s="174"/>
      <c r="Q5" s="174"/>
      <c r="R5" s="174"/>
      <c r="S5" s="174"/>
    </row>
    <row r="6" spans="1:19" ht="15">
      <c r="A6" s="338" t="s">
        <v>111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174"/>
      <c r="N6" s="174"/>
      <c r="O6" s="174"/>
      <c r="P6" s="174"/>
      <c r="Q6" s="174"/>
      <c r="R6" s="174"/>
      <c r="S6" s="174"/>
    </row>
    <row r="7" spans="1:19" ht="15">
      <c r="A7" s="338" t="s">
        <v>112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174"/>
      <c r="N7" s="174"/>
      <c r="O7" s="174"/>
      <c r="P7" s="174"/>
      <c r="Q7" s="174"/>
      <c r="R7" s="174"/>
      <c r="S7" s="174"/>
    </row>
    <row r="8" spans="1:19" ht="1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10" spans="1:19" ht="15">
      <c r="A10" s="1" t="s">
        <v>233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5" s="55" customFormat="1" ht="15.75" customHeight="1">
      <c r="B12" s="332" t="s">
        <v>141</v>
      </c>
      <c r="C12" s="332"/>
      <c r="D12" s="329" t="s">
        <v>114</v>
      </c>
      <c r="E12" s="329"/>
    </row>
    <row r="13" spans="2:5" s="55" customFormat="1" ht="15">
      <c r="B13" s="332"/>
      <c r="C13" s="332"/>
      <c r="D13" s="57" t="s">
        <v>28</v>
      </c>
      <c r="E13" s="57" t="s">
        <v>29</v>
      </c>
    </row>
    <row r="14" spans="1:19" ht="15.75">
      <c r="A14" s="2"/>
      <c r="B14" s="330" t="s">
        <v>68</v>
      </c>
      <c r="C14" s="330"/>
      <c r="D14" s="178">
        <v>5636</v>
      </c>
      <c r="E14" s="179">
        <v>0.4634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5.75">
      <c r="A15" s="2"/>
      <c r="B15" s="330" t="s">
        <v>69</v>
      </c>
      <c r="C15" s="330"/>
      <c r="D15" s="178">
        <v>4504</v>
      </c>
      <c r="E15" s="179">
        <v>0.3703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5.75">
      <c r="A16" s="2"/>
      <c r="B16" s="330" t="s">
        <v>70</v>
      </c>
      <c r="C16" s="330"/>
      <c r="D16" s="178">
        <v>1621</v>
      </c>
      <c r="E16" s="179">
        <v>0.1333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5.75">
      <c r="A17" s="2"/>
      <c r="B17" s="330" t="s">
        <v>117</v>
      </c>
      <c r="C17" s="330"/>
      <c r="D17" s="180">
        <v>401</v>
      </c>
      <c r="E17" s="179">
        <v>0.033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5.75">
      <c r="A18" s="2"/>
      <c r="B18" s="330" t="s">
        <v>9</v>
      </c>
      <c r="C18" s="330"/>
      <c r="D18" s="178">
        <v>12162</v>
      </c>
      <c r="E18" s="179">
        <v>1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5.75">
      <c r="A19" t="s">
        <v>139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5.75">
      <c r="A20" t="s">
        <v>147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2:19" ht="15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2:19" ht="15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5.75">
      <c r="A23" s="1" t="s">
        <v>234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</row>
    <row r="24" spans="1:19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2:5" s="55" customFormat="1" ht="15">
      <c r="B25" s="332" t="s">
        <v>115</v>
      </c>
      <c r="C25" s="332"/>
      <c r="D25" s="329" t="s">
        <v>57</v>
      </c>
      <c r="E25" s="329"/>
    </row>
    <row r="26" spans="2:5" s="55" customFormat="1" ht="15">
      <c r="B26" s="332"/>
      <c r="C26" s="332"/>
      <c r="D26" s="57" t="s">
        <v>28</v>
      </c>
      <c r="E26" s="57" t="s">
        <v>29</v>
      </c>
    </row>
    <row r="27" spans="1:19" ht="15.75">
      <c r="A27" s="2"/>
      <c r="B27" s="336" t="s">
        <v>71</v>
      </c>
      <c r="C27" s="336"/>
      <c r="D27" s="178">
        <v>9756</v>
      </c>
      <c r="E27" s="179">
        <v>0.8018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5.75">
      <c r="A28" s="2"/>
      <c r="B28" s="336" t="s">
        <v>72</v>
      </c>
      <c r="C28" s="336"/>
      <c r="D28" s="178">
        <v>1221</v>
      </c>
      <c r="E28" s="179">
        <v>0.1004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5.75">
      <c r="A29" s="2"/>
      <c r="B29" s="336" t="s">
        <v>73</v>
      </c>
      <c r="C29" s="336"/>
      <c r="D29" s="178">
        <v>1190</v>
      </c>
      <c r="E29" s="179">
        <v>0.0978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5.75">
      <c r="A30" s="2"/>
      <c r="B30" s="336" t="s">
        <v>15</v>
      </c>
      <c r="C30" s="336"/>
      <c r="D30" s="178">
        <v>12167</v>
      </c>
      <c r="E30" s="179">
        <v>1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5.75">
      <c r="A31" t="s">
        <v>139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s="17" customFormat="1" ht="15.75">
      <c r="A32" t="s">
        <v>188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s="17" customFormat="1" ht="15.75">
      <c r="A33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s="17" customFormat="1" ht="15.75">
      <c r="A34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s="17" customFormat="1" ht="15.75">
      <c r="A35" s="1" t="s">
        <v>235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 s="17" customFormat="1" ht="15.75" customHeight="1">
      <c r="A36" s="18"/>
      <c r="B36" s="36"/>
      <c r="C36" s="36"/>
      <c r="D36" s="37"/>
      <c r="E36" s="37"/>
      <c r="F36" s="37"/>
      <c r="G36" s="37"/>
      <c r="H36" s="37"/>
      <c r="I36" s="37"/>
      <c r="J36" s="37"/>
      <c r="K36" s="37"/>
      <c r="L36" s="18"/>
      <c r="M36" s="18"/>
      <c r="N36" s="18"/>
      <c r="O36" s="18"/>
      <c r="P36" s="18"/>
      <c r="Q36" s="18"/>
      <c r="R36" s="18"/>
      <c r="S36" s="18"/>
    </row>
    <row r="37" spans="2:11" s="63" customFormat="1" ht="21" customHeight="1">
      <c r="B37" s="332" t="s">
        <v>128</v>
      </c>
      <c r="C37" s="332"/>
      <c r="D37" s="329" t="s">
        <v>73</v>
      </c>
      <c r="E37" s="329"/>
      <c r="F37" s="329" t="s">
        <v>72</v>
      </c>
      <c r="G37" s="329"/>
      <c r="H37" s="329" t="s">
        <v>71</v>
      </c>
      <c r="I37" s="329"/>
      <c r="J37" s="329" t="s">
        <v>9</v>
      </c>
      <c r="K37" s="329"/>
    </row>
    <row r="38" spans="2:11" s="64" customFormat="1" ht="18" customHeight="1">
      <c r="B38" s="332"/>
      <c r="C38" s="332"/>
      <c r="D38" s="57" t="s">
        <v>28</v>
      </c>
      <c r="E38" s="57" t="s">
        <v>29</v>
      </c>
      <c r="F38" s="57" t="s">
        <v>28</v>
      </c>
      <c r="G38" s="57" t="s">
        <v>29</v>
      </c>
      <c r="H38" s="57" t="s">
        <v>28</v>
      </c>
      <c r="I38" s="57" t="s">
        <v>29</v>
      </c>
      <c r="J38" s="57" t="s">
        <v>28</v>
      </c>
      <c r="K38" s="57" t="s">
        <v>29</v>
      </c>
    </row>
    <row r="39" spans="1:19" s="35" customFormat="1" ht="15.75">
      <c r="A39" s="34"/>
      <c r="B39" s="331" t="s">
        <v>45</v>
      </c>
      <c r="C39" s="331"/>
      <c r="D39" s="182">
        <v>44</v>
      </c>
      <c r="E39" s="176">
        <v>0.03392444101773323</v>
      </c>
      <c r="F39" s="183">
        <v>61</v>
      </c>
      <c r="G39" s="176">
        <v>0.04703161141094834</v>
      </c>
      <c r="H39" s="183">
        <v>1192</v>
      </c>
      <c r="I39" s="176">
        <v>0.9190439475713184</v>
      </c>
      <c r="J39" s="183">
        <v>1297</v>
      </c>
      <c r="K39" s="176">
        <v>1</v>
      </c>
      <c r="L39" s="34"/>
      <c r="M39" s="34"/>
      <c r="N39" s="34"/>
      <c r="O39" s="34"/>
      <c r="P39" s="34"/>
      <c r="Q39" s="34"/>
      <c r="R39" s="34"/>
      <c r="S39" s="34"/>
    </row>
    <row r="40" spans="1:19" s="35" customFormat="1" ht="15.75">
      <c r="A40" s="34"/>
      <c r="B40" s="333" t="s">
        <v>46</v>
      </c>
      <c r="C40" s="333"/>
      <c r="D40" s="184">
        <v>159</v>
      </c>
      <c r="E40" s="177">
        <v>0.023852385238523854</v>
      </c>
      <c r="F40" s="185">
        <v>459</v>
      </c>
      <c r="G40" s="177">
        <v>0.06885688568856886</v>
      </c>
      <c r="H40" s="185">
        <v>6048</v>
      </c>
      <c r="I40" s="177">
        <v>0.9072907290729073</v>
      </c>
      <c r="J40" s="185">
        <v>6666</v>
      </c>
      <c r="K40" s="177">
        <v>1</v>
      </c>
      <c r="L40" s="34"/>
      <c r="M40" s="34"/>
      <c r="N40" s="34"/>
      <c r="O40" s="34"/>
      <c r="P40" s="34"/>
      <c r="Q40" s="34"/>
      <c r="R40" s="34"/>
      <c r="S40" s="34"/>
    </row>
    <row r="41" spans="1:19" s="35" customFormat="1" ht="25.5" customHeight="1">
      <c r="A41" s="34"/>
      <c r="B41" s="333" t="s">
        <v>47</v>
      </c>
      <c r="C41" s="333"/>
      <c r="D41" s="184">
        <v>160</v>
      </c>
      <c r="E41" s="177">
        <v>0.07932573128408528</v>
      </c>
      <c r="F41" s="185">
        <v>239</v>
      </c>
      <c r="G41" s="177">
        <v>0.11849281110560238</v>
      </c>
      <c r="H41" s="185">
        <v>1618</v>
      </c>
      <c r="I41" s="177">
        <v>0.8021814576103123</v>
      </c>
      <c r="J41" s="185">
        <v>2017</v>
      </c>
      <c r="K41" s="177">
        <v>1</v>
      </c>
      <c r="L41" s="34"/>
      <c r="M41" s="34"/>
      <c r="N41" s="34"/>
      <c r="O41" s="34"/>
      <c r="P41" s="34"/>
      <c r="Q41" s="34"/>
      <c r="R41" s="34"/>
      <c r="S41" s="34"/>
    </row>
    <row r="42" spans="1:19" s="35" customFormat="1" ht="15.75">
      <c r="A42" s="34"/>
      <c r="B42" s="333" t="s">
        <v>48</v>
      </c>
      <c r="C42" s="333"/>
      <c r="D42" s="184">
        <v>779</v>
      </c>
      <c r="E42" s="177">
        <v>0.3757838880849011</v>
      </c>
      <c r="F42" s="185">
        <v>433</v>
      </c>
      <c r="G42" s="177">
        <v>0.20887602508441871</v>
      </c>
      <c r="H42" s="185">
        <v>861</v>
      </c>
      <c r="I42" s="177">
        <v>0.4153400868306802</v>
      </c>
      <c r="J42" s="185">
        <v>2073</v>
      </c>
      <c r="K42" s="177">
        <v>1</v>
      </c>
      <c r="L42" s="34"/>
      <c r="M42" s="34"/>
      <c r="N42" s="34"/>
      <c r="O42" s="34"/>
      <c r="P42" s="34"/>
      <c r="Q42" s="34"/>
      <c r="R42" s="34"/>
      <c r="S42" s="34"/>
    </row>
    <row r="43" spans="1:19" s="35" customFormat="1" ht="15.75">
      <c r="A43" s="34"/>
      <c r="B43" s="333" t="s">
        <v>49</v>
      </c>
      <c r="C43" s="333"/>
      <c r="D43" s="184">
        <v>47</v>
      </c>
      <c r="E43" s="177">
        <v>0.48958333333333337</v>
      </c>
      <c r="F43" s="185">
        <v>21</v>
      </c>
      <c r="G43" s="177">
        <v>0.21875</v>
      </c>
      <c r="H43" s="185">
        <v>28</v>
      </c>
      <c r="I43" s="177">
        <v>0.2916666666666667</v>
      </c>
      <c r="J43" s="185">
        <v>96</v>
      </c>
      <c r="K43" s="177">
        <v>1</v>
      </c>
      <c r="L43" s="34"/>
      <c r="M43" s="34"/>
      <c r="N43" s="34"/>
      <c r="O43" s="34"/>
      <c r="P43" s="34"/>
      <c r="Q43" s="34"/>
      <c r="R43" s="34"/>
      <c r="S43" s="34"/>
    </row>
    <row r="44" spans="1:19" s="35" customFormat="1" ht="15.75">
      <c r="A44" s="34"/>
      <c r="B44" s="333" t="s">
        <v>9</v>
      </c>
      <c r="C44" s="333"/>
      <c r="D44" s="185">
        <v>1189</v>
      </c>
      <c r="E44" s="177">
        <v>0.09786813729525062</v>
      </c>
      <c r="F44" s="185">
        <v>1213</v>
      </c>
      <c r="G44" s="177">
        <v>0.09984360852745082</v>
      </c>
      <c r="H44" s="185">
        <v>9747</v>
      </c>
      <c r="I44" s="177">
        <v>0.8022882541772985</v>
      </c>
      <c r="J44" s="185">
        <v>12149</v>
      </c>
      <c r="K44" s="177">
        <v>1</v>
      </c>
      <c r="L44" s="34"/>
      <c r="M44" s="34"/>
      <c r="N44" s="34"/>
      <c r="O44" s="34"/>
      <c r="P44" s="34"/>
      <c r="Q44" s="34"/>
      <c r="R44" s="34"/>
      <c r="S44" s="34"/>
    </row>
    <row r="45" spans="1:19" ht="15.75">
      <c r="A45" t="s">
        <v>139</v>
      </c>
      <c r="B45" s="38"/>
      <c r="C45" s="38"/>
      <c r="D45" s="21"/>
      <c r="E45" s="4"/>
      <c r="F45" s="21"/>
      <c r="G45" s="4"/>
      <c r="H45" s="22"/>
      <c r="I45" s="4"/>
      <c r="J45" s="22"/>
      <c r="K45" s="4"/>
      <c r="L45" s="2"/>
      <c r="M45" s="2"/>
      <c r="N45" s="2"/>
      <c r="O45" s="2"/>
      <c r="P45" s="2"/>
      <c r="Q45" s="2"/>
      <c r="R45" s="2"/>
      <c r="S45" s="2"/>
    </row>
    <row r="46" spans="1:19" ht="15.75">
      <c r="A46" t="s">
        <v>188</v>
      </c>
      <c r="B46" s="38"/>
      <c r="C46" s="38"/>
      <c r="D46" s="21"/>
      <c r="E46" s="4"/>
      <c r="F46" s="21"/>
      <c r="G46" s="4"/>
      <c r="H46" s="22"/>
      <c r="I46" s="4"/>
      <c r="J46" s="22"/>
      <c r="K46" s="4"/>
      <c r="L46" s="2"/>
      <c r="M46" s="2"/>
      <c r="N46" s="2"/>
      <c r="O46" s="2"/>
      <c r="P46" s="2"/>
      <c r="Q46" s="2"/>
      <c r="R46" s="2"/>
      <c r="S46" s="2"/>
    </row>
    <row r="47" spans="2:19" ht="15.75">
      <c r="B47" s="38"/>
      <c r="C47" s="38"/>
      <c r="D47" s="21"/>
      <c r="E47" s="4"/>
      <c r="F47" s="21"/>
      <c r="G47" s="4"/>
      <c r="H47" s="22"/>
      <c r="I47" s="4"/>
      <c r="J47" s="22"/>
      <c r="K47" s="4"/>
      <c r="L47" s="2"/>
      <c r="M47" s="2"/>
      <c r="N47" s="2"/>
      <c r="O47" s="2"/>
      <c r="P47" s="2"/>
      <c r="Q47" s="2"/>
      <c r="R47" s="2"/>
      <c r="S47" s="2"/>
    </row>
    <row r="48" spans="1:19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5.75">
      <c r="A49" s="1" t="s">
        <v>236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</row>
    <row r="50" spans="1:19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2:4" s="55" customFormat="1" ht="15">
      <c r="B51" s="334" t="s">
        <v>187</v>
      </c>
      <c r="C51" s="329" t="s">
        <v>57</v>
      </c>
      <c r="D51" s="329"/>
    </row>
    <row r="52" spans="2:4" s="55" customFormat="1" ht="15">
      <c r="B52" s="335"/>
      <c r="C52" s="57" t="s">
        <v>28</v>
      </c>
      <c r="D52" s="57" t="s">
        <v>29</v>
      </c>
    </row>
    <row r="53" spans="1:19" ht="15.75">
      <c r="A53" s="2"/>
      <c r="B53" s="187" t="s">
        <v>13</v>
      </c>
      <c r="C53" s="178">
        <v>3474</v>
      </c>
      <c r="D53" s="179">
        <v>0.2855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5.75">
      <c r="A54" s="2"/>
      <c r="B54" s="188" t="s">
        <v>14</v>
      </c>
      <c r="C54" s="178">
        <v>8694</v>
      </c>
      <c r="D54" s="179">
        <v>0.7145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5.75">
      <c r="A55" s="2"/>
      <c r="B55" s="188" t="s">
        <v>9</v>
      </c>
      <c r="C55" s="178">
        <v>12168</v>
      </c>
      <c r="D55" s="179">
        <v>1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5.75">
      <c r="A56" t="s">
        <v>139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5.75">
      <c r="A57" t="s">
        <v>188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2:19" ht="15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2:19" ht="15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5.75">
      <c r="A60" s="1" t="s">
        <v>237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</row>
    <row r="61" spans="1:19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2:4" s="55" customFormat="1" ht="15">
      <c r="B62" s="329" t="s">
        <v>187</v>
      </c>
      <c r="C62" s="329" t="s">
        <v>114</v>
      </c>
      <c r="D62" s="329"/>
    </row>
    <row r="63" spans="2:4" s="55" customFormat="1" ht="15">
      <c r="B63" s="329"/>
      <c r="C63" s="57" t="s">
        <v>28</v>
      </c>
      <c r="D63" s="57" t="s">
        <v>29</v>
      </c>
    </row>
    <row r="64" spans="1:19" ht="15.75">
      <c r="A64" s="2"/>
      <c r="B64" s="189" t="s">
        <v>13</v>
      </c>
      <c r="C64" s="183">
        <v>8519</v>
      </c>
      <c r="D64" s="176">
        <v>0.7006332757628094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5.75">
      <c r="A65" s="2"/>
      <c r="B65" s="190" t="s">
        <v>14</v>
      </c>
      <c r="C65" s="185">
        <v>3640</v>
      </c>
      <c r="D65" s="177">
        <v>0.2993667242371906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5.75">
      <c r="A66" s="2"/>
      <c r="B66" s="62" t="s">
        <v>9</v>
      </c>
      <c r="C66" s="185">
        <f>SUM(C64:C65)</f>
        <v>12159</v>
      </c>
      <c r="D66" s="186">
        <f>SUM(D64:D65)</f>
        <v>1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5.75">
      <c r="A67" t="s">
        <v>139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5.75">
      <c r="A68" t="s">
        <v>147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2:19" ht="15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2:19" ht="15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5.75">
      <c r="A71" s="1" t="s">
        <v>238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</row>
    <row r="72" spans="1:19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2:5" s="55" customFormat="1" ht="15">
      <c r="B73" s="329" t="s">
        <v>78</v>
      </c>
      <c r="C73" s="329"/>
      <c r="D73" s="329" t="s">
        <v>114</v>
      </c>
      <c r="E73" s="329"/>
    </row>
    <row r="74" spans="2:5" s="55" customFormat="1" ht="15">
      <c r="B74" s="329"/>
      <c r="C74" s="329"/>
      <c r="D74" s="72" t="s">
        <v>28</v>
      </c>
      <c r="E74" s="72" t="s">
        <v>29</v>
      </c>
    </row>
    <row r="75" spans="1:19" ht="15.75">
      <c r="A75" s="2"/>
      <c r="B75" s="339" t="s">
        <v>75</v>
      </c>
      <c r="C75" s="340"/>
      <c r="D75" s="191">
        <v>6677</v>
      </c>
      <c r="E75" s="192">
        <v>0.7841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5.75">
      <c r="A76" s="2"/>
      <c r="B76" s="341" t="s">
        <v>76</v>
      </c>
      <c r="C76" s="342"/>
      <c r="D76" s="178">
        <v>1130</v>
      </c>
      <c r="E76" s="179">
        <v>0.1327</v>
      </c>
      <c r="F76" s="2"/>
      <c r="G76" s="2"/>
      <c r="H76" s="2"/>
      <c r="I76" s="2"/>
      <c r="J76" s="2"/>
      <c r="K76" s="20"/>
      <c r="L76" s="2"/>
      <c r="M76" s="2"/>
      <c r="N76" s="2"/>
      <c r="O76" s="2"/>
      <c r="P76" s="2"/>
      <c r="Q76" s="2"/>
      <c r="R76" s="2"/>
      <c r="S76" s="2"/>
    </row>
    <row r="77" spans="1:19" ht="15.75">
      <c r="A77" s="2"/>
      <c r="B77" s="336" t="s">
        <v>77</v>
      </c>
      <c r="C77" s="337"/>
      <c r="D77" s="180">
        <v>709</v>
      </c>
      <c r="E77" s="179">
        <v>0.0833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5.75">
      <c r="A78" s="2"/>
      <c r="B78" s="336" t="s">
        <v>9</v>
      </c>
      <c r="C78" s="337"/>
      <c r="D78" s="178">
        <v>8516</v>
      </c>
      <c r="E78" s="179">
        <v>1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5.75">
      <c r="A79" t="s">
        <v>139</v>
      </c>
      <c r="B79" s="39"/>
      <c r="C79" s="39"/>
      <c r="D79" s="8"/>
      <c r="E79" s="19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5.75">
      <c r="A80" t="s">
        <v>147</v>
      </c>
      <c r="B80" s="39"/>
      <c r="C80" s="39"/>
      <c r="D80" s="8"/>
      <c r="E80" s="19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2:19" ht="15.75">
      <c r="B81" s="39"/>
      <c r="C81" s="39"/>
      <c r="D81" s="8"/>
      <c r="E81" s="19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2:19" ht="15.75">
      <c r="B82" s="39"/>
      <c r="C82" s="39"/>
      <c r="D82" s="8"/>
      <c r="E82" s="19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5" customHeight="1">
      <c r="A83" s="1" t="s">
        <v>253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</row>
    <row r="84" spans="1:19" ht="15" customHeight="1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</row>
    <row r="85" spans="1:19" ht="15" customHeight="1">
      <c r="A85" s="71"/>
      <c r="B85" s="329" t="s">
        <v>195</v>
      </c>
      <c r="C85" s="329" t="s">
        <v>116</v>
      </c>
      <c r="D85" s="329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</row>
    <row r="86" spans="1:19" ht="15" customHeight="1">
      <c r="A86" s="71"/>
      <c r="B86" s="329"/>
      <c r="C86" s="57" t="s">
        <v>28</v>
      </c>
      <c r="D86" s="57" t="s">
        <v>29</v>
      </c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</row>
    <row r="87" spans="1:19" ht="15" customHeight="1">
      <c r="A87" s="71"/>
      <c r="B87" s="193" t="s">
        <v>79</v>
      </c>
      <c r="C87" s="178">
        <v>1152</v>
      </c>
      <c r="D87" s="179">
        <v>0.0948</v>
      </c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</row>
    <row r="88" spans="1:19" ht="15" customHeight="1">
      <c r="A88" s="71"/>
      <c r="B88" s="194" t="s">
        <v>80</v>
      </c>
      <c r="C88" s="178">
        <v>1830</v>
      </c>
      <c r="D88" s="179">
        <v>0.1506</v>
      </c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</row>
    <row r="89" spans="1:19" ht="15" customHeight="1">
      <c r="A89" s="71"/>
      <c r="B89" s="194" t="s">
        <v>81</v>
      </c>
      <c r="C89" s="178">
        <v>3328</v>
      </c>
      <c r="D89" s="179">
        <v>0.2739</v>
      </c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</row>
    <row r="90" spans="1:19" ht="15" customHeight="1">
      <c r="A90" s="71"/>
      <c r="B90" s="194" t="s">
        <v>82</v>
      </c>
      <c r="C90" s="178">
        <v>5840</v>
      </c>
      <c r="D90" s="179">
        <v>0.4807</v>
      </c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</row>
    <row r="91" spans="1:19" ht="15" customHeight="1">
      <c r="A91" s="71"/>
      <c r="B91" s="194" t="s">
        <v>9</v>
      </c>
      <c r="C91" s="178">
        <v>12150</v>
      </c>
      <c r="D91" s="179">
        <v>1</v>
      </c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</row>
    <row r="92" spans="1:19" ht="15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</row>
    <row r="93" spans="1:19" ht="15.75">
      <c r="A93" t="s">
        <v>139</v>
      </c>
      <c r="B93" s="2"/>
      <c r="C93" s="2"/>
      <c r="D93" s="3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ht="15">
      <c r="A94" t="s">
        <v>188</v>
      </c>
    </row>
    <row r="97" spans="1:19" ht="15.75">
      <c r="A97" s="1" t="s">
        <v>194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</row>
    <row r="98" spans="1:19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2:13" s="55" customFormat="1" ht="15">
      <c r="B99" s="332" t="s">
        <v>182</v>
      </c>
      <c r="C99" s="332"/>
      <c r="D99" s="329" t="s">
        <v>195</v>
      </c>
      <c r="E99" s="329"/>
      <c r="F99" s="329"/>
      <c r="G99" s="329"/>
      <c r="H99" s="329"/>
      <c r="I99" s="329"/>
      <c r="J99" s="329"/>
      <c r="K99" s="329"/>
      <c r="L99" s="329"/>
      <c r="M99" s="329"/>
    </row>
    <row r="100" spans="2:13" s="55" customFormat="1" ht="15">
      <c r="B100" s="332"/>
      <c r="C100" s="332"/>
      <c r="D100" s="329" t="s">
        <v>79</v>
      </c>
      <c r="E100" s="329"/>
      <c r="F100" s="329" t="s">
        <v>82</v>
      </c>
      <c r="G100" s="329"/>
      <c r="H100" s="329" t="s">
        <v>81</v>
      </c>
      <c r="I100" s="329"/>
      <c r="J100" s="329" t="s">
        <v>80</v>
      </c>
      <c r="K100" s="329"/>
      <c r="L100" s="329" t="s">
        <v>15</v>
      </c>
      <c r="M100" s="329"/>
    </row>
    <row r="101" spans="1:19" ht="15.75">
      <c r="A101" s="2"/>
      <c r="B101" s="345" t="s">
        <v>45</v>
      </c>
      <c r="C101" s="346"/>
      <c r="D101" s="195">
        <v>143</v>
      </c>
      <c r="E101" s="176">
        <f>D101/L101</f>
        <v>0.110254433307633</v>
      </c>
      <c r="F101" s="195">
        <v>702</v>
      </c>
      <c r="G101" s="176">
        <f>F101/L101</f>
        <v>0.5412490362374711</v>
      </c>
      <c r="H101" s="195">
        <v>367</v>
      </c>
      <c r="I101" s="176">
        <f>H101/L101</f>
        <v>0.28296067848882034</v>
      </c>
      <c r="J101" s="195">
        <v>85</v>
      </c>
      <c r="K101" s="176">
        <f>J101/L101</f>
        <v>0.06553585196607556</v>
      </c>
      <c r="L101" s="195">
        <v>1297</v>
      </c>
      <c r="M101" s="196">
        <v>1</v>
      </c>
      <c r="N101" s="2"/>
      <c r="O101" s="2"/>
      <c r="P101" s="2"/>
      <c r="Q101" s="2"/>
      <c r="R101" s="2"/>
      <c r="S101" s="2"/>
    </row>
    <row r="102" spans="1:19" ht="15.75">
      <c r="A102" s="2"/>
      <c r="B102" s="343" t="s">
        <v>46</v>
      </c>
      <c r="C102" s="344"/>
      <c r="D102" s="197">
        <v>660</v>
      </c>
      <c r="E102" s="177">
        <f>D102/L102</f>
        <v>0.09903961584633854</v>
      </c>
      <c r="F102" s="197">
        <v>3619</v>
      </c>
      <c r="G102" s="177">
        <f>F102/L102</f>
        <v>0.5430672268907563</v>
      </c>
      <c r="H102" s="197">
        <v>1979</v>
      </c>
      <c r="I102" s="177">
        <f>H102/L102</f>
        <v>0.296968787515006</v>
      </c>
      <c r="J102" s="197">
        <v>406</v>
      </c>
      <c r="K102" s="177">
        <f>J102/L102</f>
        <v>0.06092436974789916</v>
      </c>
      <c r="L102" s="197">
        <v>6664</v>
      </c>
      <c r="M102" s="198">
        <v>1</v>
      </c>
      <c r="N102" s="2"/>
      <c r="O102" s="2"/>
      <c r="P102" s="2"/>
      <c r="Q102" s="2"/>
      <c r="R102" s="2"/>
      <c r="S102" s="2"/>
    </row>
    <row r="103" spans="1:19" ht="24" customHeight="1">
      <c r="A103" s="2"/>
      <c r="B103" s="343" t="s">
        <v>47</v>
      </c>
      <c r="C103" s="344"/>
      <c r="D103" s="199">
        <v>186</v>
      </c>
      <c r="E103" s="177">
        <f>D103/L103</f>
        <v>0.09258337481333997</v>
      </c>
      <c r="F103" s="199">
        <v>950</v>
      </c>
      <c r="G103" s="177">
        <f>F103/L103</f>
        <v>0.4728720756595321</v>
      </c>
      <c r="H103" s="199">
        <v>567</v>
      </c>
      <c r="I103" s="177">
        <f>H103/L103</f>
        <v>0.28222996515679444</v>
      </c>
      <c r="J103" s="199">
        <v>306</v>
      </c>
      <c r="K103" s="177">
        <f>J103/L103</f>
        <v>0.1523145843703335</v>
      </c>
      <c r="L103" s="199">
        <v>2009</v>
      </c>
      <c r="M103" s="200">
        <v>1</v>
      </c>
      <c r="N103" s="2"/>
      <c r="O103" s="2"/>
      <c r="P103" s="2"/>
      <c r="Q103" s="2"/>
      <c r="R103" s="2"/>
      <c r="S103" s="2"/>
    </row>
    <row r="104" spans="1:19" ht="15.75">
      <c r="A104" s="2"/>
      <c r="B104" s="343" t="s">
        <v>48</v>
      </c>
      <c r="C104" s="344"/>
      <c r="D104" s="197">
        <v>159</v>
      </c>
      <c r="E104" s="177">
        <f>D104/L104</f>
        <v>0.07692307692307693</v>
      </c>
      <c r="F104" s="197">
        <v>538</v>
      </c>
      <c r="G104" s="177">
        <f>F104/L104</f>
        <v>0.2602805999032414</v>
      </c>
      <c r="H104" s="197">
        <v>395</v>
      </c>
      <c r="I104" s="177">
        <f>H104/L104</f>
        <v>0.1910982099661345</v>
      </c>
      <c r="J104" s="197">
        <v>975</v>
      </c>
      <c r="K104" s="177">
        <f>J104/L104</f>
        <v>0.4716981132075472</v>
      </c>
      <c r="L104" s="197">
        <v>2067</v>
      </c>
      <c r="M104" s="198">
        <v>1</v>
      </c>
      <c r="N104" s="2"/>
      <c r="O104" s="2"/>
      <c r="P104" s="2"/>
      <c r="Q104" s="2"/>
      <c r="R104" s="2"/>
      <c r="S104" s="2"/>
    </row>
    <row r="105" spans="1:19" ht="15.75">
      <c r="A105" s="2"/>
      <c r="B105" s="343" t="s">
        <v>49</v>
      </c>
      <c r="C105" s="344"/>
      <c r="D105" s="195">
        <v>2</v>
      </c>
      <c r="E105" s="177">
        <f>D105/L105</f>
        <v>0.020833333333333332</v>
      </c>
      <c r="F105" s="195">
        <v>20</v>
      </c>
      <c r="G105" s="177">
        <f>F105/L105</f>
        <v>0.20833333333333334</v>
      </c>
      <c r="H105" s="195">
        <v>18</v>
      </c>
      <c r="I105" s="177">
        <f>H105/L105</f>
        <v>0.1875</v>
      </c>
      <c r="J105" s="195">
        <v>56</v>
      </c>
      <c r="K105" s="177">
        <f>J105/L105</f>
        <v>0.5833333333333334</v>
      </c>
      <c r="L105" s="195">
        <v>96</v>
      </c>
      <c r="M105" s="196">
        <v>1</v>
      </c>
      <c r="N105" s="2"/>
      <c r="O105" s="2"/>
      <c r="P105" s="2"/>
      <c r="Q105" s="2"/>
      <c r="R105" s="2"/>
      <c r="S105" s="2"/>
    </row>
    <row r="106" spans="1:19" ht="15.75">
      <c r="A106" t="s">
        <v>139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5.75">
      <c r="A107" t="s">
        <v>147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2:19" ht="15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2:19" ht="15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5.75">
      <c r="A110" s="1" t="s">
        <v>254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2:19" ht="15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6" s="54" customFormat="1" ht="15">
      <c r="A112" s="65"/>
      <c r="B112" s="329" t="s">
        <v>196</v>
      </c>
      <c r="C112" s="329"/>
      <c r="D112" s="329" t="s">
        <v>114</v>
      </c>
      <c r="E112" s="329"/>
      <c r="F112" s="65"/>
    </row>
    <row r="113" spans="1:6" s="54" customFormat="1" ht="15">
      <c r="A113" s="65"/>
      <c r="B113" s="329"/>
      <c r="C113" s="329"/>
      <c r="D113" s="57" t="s">
        <v>28</v>
      </c>
      <c r="E113" s="57" t="s">
        <v>29</v>
      </c>
      <c r="F113" s="65"/>
    </row>
    <row r="114" spans="1:19" ht="14.25" customHeight="1">
      <c r="A114" s="16"/>
      <c r="B114" s="341" t="s">
        <v>83</v>
      </c>
      <c r="C114" s="341"/>
      <c r="D114" s="183">
        <v>655</v>
      </c>
      <c r="E114" s="176">
        <v>0.5695652173913044</v>
      </c>
      <c r="F114" s="16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27.75" customHeight="1">
      <c r="A115" s="16"/>
      <c r="B115" s="336" t="s">
        <v>84</v>
      </c>
      <c r="C115" s="336"/>
      <c r="D115" s="185">
        <v>495</v>
      </c>
      <c r="E115" s="177">
        <v>0.4304347826086956</v>
      </c>
      <c r="F115" s="16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5.75">
      <c r="A116" s="16"/>
      <c r="B116" s="330" t="s">
        <v>9</v>
      </c>
      <c r="C116" s="330"/>
      <c r="D116" s="181">
        <f>SUM(D114:D115)</f>
        <v>1150</v>
      </c>
      <c r="E116" s="175">
        <f>SUM(E114:E115)</f>
        <v>1</v>
      </c>
      <c r="F116" s="16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5.75">
      <c r="A117" t="s">
        <v>139</v>
      </c>
      <c r="B117" s="16"/>
      <c r="C117" s="16"/>
      <c r="D117" s="16"/>
      <c r="E117" s="16"/>
      <c r="F117" s="16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5.75">
      <c r="A118" t="s">
        <v>147</v>
      </c>
      <c r="B118" s="16"/>
      <c r="C118" s="16"/>
      <c r="D118" s="16"/>
      <c r="E118" s="16"/>
      <c r="F118" s="16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2:19" ht="15.75">
      <c r="B119" s="16"/>
      <c r="C119" s="16"/>
      <c r="D119" s="16"/>
      <c r="E119" s="16"/>
      <c r="F119" s="16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2:19" ht="15.75">
      <c r="B120" s="16"/>
      <c r="C120" s="16"/>
      <c r="D120" s="16"/>
      <c r="E120" s="16"/>
      <c r="F120" s="16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5.75">
      <c r="A121" s="1" t="s">
        <v>255</v>
      </c>
      <c r="B121" s="16"/>
      <c r="C121" s="16"/>
      <c r="D121" s="16"/>
      <c r="E121" s="16"/>
      <c r="F121" s="16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2:19" ht="15.75">
      <c r="B122" s="16"/>
      <c r="C122" s="16"/>
      <c r="D122" s="16"/>
      <c r="E122" s="16"/>
      <c r="F122" s="16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6" s="54" customFormat="1" ht="15">
      <c r="A123" s="65"/>
      <c r="B123" s="329" t="s">
        <v>197</v>
      </c>
      <c r="C123" s="329"/>
      <c r="D123" s="329" t="s">
        <v>114</v>
      </c>
      <c r="E123" s="329"/>
      <c r="F123" s="65"/>
    </row>
    <row r="124" spans="1:6" s="54" customFormat="1" ht="15">
      <c r="A124" s="65"/>
      <c r="B124" s="329"/>
      <c r="C124" s="329"/>
      <c r="D124" s="57" t="s">
        <v>28</v>
      </c>
      <c r="E124" s="57" t="s">
        <v>29</v>
      </c>
      <c r="F124" s="65"/>
    </row>
    <row r="125" spans="1:19" ht="20.25" customHeight="1">
      <c r="A125" s="16"/>
      <c r="B125" s="341" t="s">
        <v>85</v>
      </c>
      <c r="C125" s="341"/>
      <c r="D125" s="183">
        <v>5698</v>
      </c>
      <c r="E125" s="176">
        <v>0.9760191846522781</v>
      </c>
      <c r="F125" s="16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22.5" customHeight="1">
      <c r="A126" s="16"/>
      <c r="B126" s="336" t="s">
        <v>86</v>
      </c>
      <c r="C126" s="336"/>
      <c r="D126" s="185">
        <v>140</v>
      </c>
      <c r="E126" s="177">
        <v>0.023980815347721826</v>
      </c>
      <c r="F126" s="16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5.75">
      <c r="A127" s="16"/>
      <c r="B127" s="330" t="s">
        <v>9</v>
      </c>
      <c r="C127" s="330"/>
      <c r="D127" s="185">
        <f>SUM(D125:D126)</f>
        <v>5838</v>
      </c>
      <c r="E127" s="186">
        <f>SUM(E125:E126)</f>
        <v>0.9999999999999999</v>
      </c>
      <c r="F127" s="16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5.75">
      <c r="A128" t="s">
        <v>139</v>
      </c>
      <c r="B128" s="16"/>
      <c r="C128" s="16"/>
      <c r="D128" s="16"/>
      <c r="E128" s="16"/>
      <c r="F128" s="16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5.75">
      <c r="A129" t="s">
        <v>147</v>
      </c>
      <c r="B129" s="16"/>
      <c r="C129" s="16"/>
      <c r="D129" s="16"/>
      <c r="E129" s="16"/>
      <c r="F129" s="16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2:19" ht="15.75">
      <c r="B130" s="16"/>
      <c r="C130" s="16"/>
      <c r="D130" s="16"/>
      <c r="E130" s="16"/>
      <c r="F130" s="16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2:19" ht="15.75">
      <c r="B131" s="16"/>
      <c r="C131" s="16"/>
      <c r="D131" s="16"/>
      <c r="E131" s="16"/>
      <c r="F131" s="16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5.75">
      <c r="A132" s="1" t="s">
        <v>256</v>
      </c>
      <c r="B132" s="16"/>
      <c r="C132" s="16"/>
      <c r="D132" s="16"/>
      <c r="E132" s="16"/>
      <c r="F132" s="16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2:19" ht="15.75">
      <c r="B133" s="16"/>
      <c r="C133" s="16"/>
      <c r="D133" s="16"/>
      <c r="E133" s="16"/>
      <c r="F133" s="16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6" s="54" customFormat="1" ht="15">
      <c r="A134" s="65"/>
      <c r="B134" s="329" t="s">
        <v>198</v>
      </c>
      <c r="C134" s="329"/>
      <c r="D134" s="329" t="s">
        <v>57</v>
      </c>
      <c r="E134" s="329"/>
      <c r="F134" s="65"/>
    </row>
    <row r="135" spans="1:6" s="54" customFormat="1" ht="15">
      <c r="A135" s="65"/>
      <c r="B135" s="329"/>
      <c r="C135" s="329"/>
      <c r="D135" s="57" t="s">
        <v>28</v>
      </c>
      <c r="E135" s="57" t="s">
        <v>29</v>
      </c>
      <c r="F135" s="65"/>
    </row>
    <row r="136" spans="1:19" ht="15.75">
      <c r="A136" s="16"/>
      <c r="B136" s="341" t="s">
        <v>87</v>
      </c>
      <c r="C136" s="341"/>
      <c r="D136" s="183">
        <v>1145</v>
      </c>
      <c r="E136" s="176">
        <v>0.3440504807692308</v>
      </c>
      <c r="F136" s="16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5.75">
      <c r="A137" s="16"/>
      <c r="B137" s="336" t="s">
        <v>88</v>
      </c>
      <c r="C137" s="336"/>
      <c r="D137" s="185">
        <v>1543</v>
      </c>
      <c r="E137" s="177">
        <v>0.4636418269230769</v>
      </c>
      <c r="F137" s="16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5.75">
      <c r="A138" s="16"/>
      <c r="B138" s="336" t="s">
        <v>142</v>
      </c>
      <c r="C138" s="336"/>
      <c r="D138" s="185">
        <v>640</v>
      </c>
      <c r="E138" s="177">
        <v>0.1923076923076923</v>
      </c>
      <c r="F138" s="16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5.75" customHeight="1">
      <c r="A139" s="16"/>
      <c r="B139" s="336" t="s">
        <v>9</v>
      </c>
      <c r="C139" s="336"/>
      <c r="D139" s="185">
        <f>SUM(D136:D138)</f>
        <v>3328</v>
      </c>
      <c r="E139" s="201">
        <f>SUM(E136:E138)</f>
        <v>1</v>
      </c>
      <c r="F139" s="16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5.75">
      <c r="A140" t="s">
        <v>139</v>
      </c>
      <c r="B140" s="56"/>
      <c r="C140" s="56"/>
      <c r="D140" s="16"/>
      <c r="E140" s="16"/>
      <c r="F140" s="16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5.75">
      <c r="A141" t="s">
        <v>147</v>
      </c>
      <c r="B141" s="16"/>
      <c r="C141" s="16"/>
      <c r="D141" s="16"/>
      <c r="E141" s="16"/>
      <c r="F141" s="16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2:19" ht="15.75">
      <c r="B142" s="16"/>
      <c r="C142" s="16"/>
      <c r="D142" s="16"/>
      <c r="E142" s="16"/>
      <c r="F142" s="16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2:19" ht="15.75">
      <c r="B143" s="16"/>
      <c r="C143" s="16"/>
      <c r="D143" s="16"/>
      <c r="E143" s="16"/>
      <c r="F143" s="16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5.75">
      <c r="A144" s="1" t="s">
        <v>257</v>
      </c>
      <c r="B144" s="16"/>
      <c r="C144" s="16"/>
      <c r="D144" s="16"/>
      <c r="E144" s="16"/>
      <c r="F144" s="16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2:19" ht="15.75">
      <c r="B145" s="16"/>
      <c r="C145" s="16"/>
      <c r="D145" s="16"/>
      <c r="E145" s="16"/>
      <c r="F145" s="16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6" s="54" customFormat="1" ht="15">
      <c r="A146" s="65"/>
      <c r="B146" s="329" t="s">
        <v>143</v>
      </c>
      <c r="C146" s="329"/>
      <c r="D146" s="329" t="s">
        <v>114</v>
      </c>
      <c r="E146" s="329"/>
      <c r="F146" s="65"/>
    </row>
    <row r="147" spans="1:6" s="54" customFormat="1" ht="15">
      <c r="A147" s="65"/>
      <c r="B147" s="329"/>
      <c r="C147" s="329"/>
      <c r="D147" s="57" t="s">
        <v>28</v>
      </c>
      <c r="E147" s="57" t="s">
        <v>29</v>
      </c>
      <c r="F147" s="65"/>
    </row>
    <row r="148" spans="1:19" ht="15.75">
      <c r="A148" s="16"/>
      <c r="B148" s="341" t="s">
        <v>144</v>
      </c>
      <c r="C148" s="341"/>
      <c r="D148" s="183">
        <v>365</v>
      </c>
      <c r="E148" s="176">
        <v>0.19967177242888404</v>
      </c>
      <c r="F148" s="16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15.75">
      <c r="A149" s="16"/>
      <c r="B149" s="336" t="s">
        <v>89</v>
      </c>
      <c r="C149" s="336"/>
      <c r="D149" s="185">
        <v>638</v>
      </c>
      <c r="E149" s="177">
        <v>0.349015317286652</v>
      </c>
      <c r="F149" s="16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5.75">
      <c r="A150" s="16"/>
      <c r="B150" s="336" t="s">
        <v>90</v>
      </c>
      <c r="C150" s="336"/>
      <c r="D150" s="185">
        <v>825</v>
      </c>
      <c r="E150" s="177">
        <v>0.4513129102844639</v>
      </c>
      <c r="F150" s="16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5.75">
      <c r="A151" s="16"/>
      <c r="B151" s="336" t="s">
        <v>9</v>
      </c>
      <c r="C151" s="336"/>
      <c r="D151" s="185">
        <f>SUM(D148:D150)</f>
        <v>1828</v>
      </c>
      <c r="E151" s="177">
        <f>SUM(E148:E150)</f>
        <v>1</v>
      </c>
      <c r="F151" s="16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5.75">
      <c r="A152" t="s">
        <v>139</v>
      </c>
      <c r="B152" s="16"/>
      <c r="C152" s="16"/>
      <c r="D152" s="16"/>
      <c r="E152" s="16"/>
      <c r="F152" s="16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ht="15">
      <c r="A153" t="s">
        <v>147</v>
      </c>
    </row>
  </sheetData>
  <sheetProtection/>
  <mergeCells count="74">
    <mergeCell ref="B138:C138"/>
    <mergeCell ref="B139:C139"/>
    <mergeCell ref="B148:C148"/>
    <mergeCell ref="B149:C149"/>
    <mergeCell ref="B150:C150"/>
    <mergeCell ref="B114:C114"/>
    <mergeCell ref="B136:C136"/>
    <mergeCell ref="B125:C125"/>
    <mergeCell ref="B126:C126"/>
    <mergeCell ref="B127:C127"/>
    <mergeCell ref="B151:C151"/>
    <mergeCell ref="D112:E112"/>
    <mergeCell ref="B112:C113"/>
    <mergeCell ref="B123:C124"/>
    <mergeCell ref="D123:E123"/>
    <mergeCell ref="B134:C135"/>
    <mergeCell ref="D134:E134"/>
    <mergeCell ref="B146:C147"/>
    <mergeCell ref="D146:E146"/>
    <mergeCell ref="B137:C137"/>
    <mergeCell ref="B104:C104"/>
    <mergeCell ref="B105:C105"/>
    <mergeCell ref="B115:C115"/>
    <mergeCell ref="B116:C116"/>
    <mergeCell ref="B101:C101"/>
    <mergeCell ref="B102:C102"/>
    <mergeCell ref="B103:C103"/>
    <mergeCell ref="J100:K100"/>
    <mergeCell ref="L100:M100"/>
    <mergeCell ref="B78:C78"/>
    <mergeCell ref="B99:C100"/>
    <mergeCell ref="H100:I100"/>
    <mergeCell ref="D100:E100"/>
    <mergeCell ref="F100:G100"/>
    <mergeCell ref="C85:D85"/>
    <mergeCell ref="B85:B86"/>
    <mergeCell ref="D99:M99"/>
    <mergeCell ref="C62:D62"/>
    <mergeCell ref="D73:E73"/>
    <mergeCell ref="B73:C74"/>
    <mergeCell ref="B62:B63"/>
    <mergeCell ref="B75:C75"/>
    <mergeCell ref="B76:C76"/>
    <mergeCell ref="B77:C77"/>
    <mergeCell ref="A4:L4"/>
    <mergeCell ref="A5:L5"/>
    <mergeCell ref="A6:L6"/>
    <mergeCell ref="A7:L7"/>
    <mergeCell ref="B40:C40"/>
    <mergeCell ref="B41:C41"/>
    <mergeCell ref="B42:C42"/>
    <mergeCell ref="C51:D51"/>
    <mergeCell ref="B44:C44"/>
    <mergeCell ref="B43:C43"/>
    <mergeCell ref="B51:B52"/>
    <mergeCell ref="B18:C18"/>
    <mergeCell ref="B27:C27"/>
    <mergeCell ref="B28:C28"/>
    <mergeCell ref="B29:C29"/>
    <mergeCell ref="B30:C30"/>
    <mergeCell ref="B25:C26"/>
    <mergeCell ref="B39:C39"/>
    <mergeCell ref="B14:C14"/>
    <mergeCell ref="D37:E37"/>
    <mergeCell ref="B37:C38"/>
    <mergeCell ref="D12:E12"/>
    <mergeCell ref="B12:C13"/>
    <mergeCell ref="B15:C15"/>
    <mergeCell ref="F37:G37"/>
    <mergeCell ref="H37:I37"/>
    <mergeCell ref="J37:K37"/>
    <mergeCell ref="B16:C16"/>
    <mergeCell ref="B17:C17"/>
    <mergeCell ref="D25:E25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S101"/>
  <sheetViews>
    <sheetView tabSelected="1" zoomScale="70" zoomScaleNormal="70" zoomScalePageLayoutView="0" workbookViewId="0" topLeftCell="A1">
      <selection activeCell="I18" sqref="I18"/>
    </sheetView>
  </sheetViews>
  <sheetFormatPr defaultColWidth="11.421875" defaultRowHeight="15"/>
  <cols>
    <col min="1" max="1" width="11.421875" style="2" customWidth="1"/>
    <col min="2" max="2" width="16.421875" style="2" customWidth="1"/>
    <col min="3" max="9" width="15.421875" style="2" customWidth="1"/>
    <col min="10" max="10" width="14.7109375" style="2" customWidth="1"/>
    <col min="11" max="11" width="14.00390625" style="2" customWidth="1"/>
    <col min="12" max="12" width="14.7109375" style="2" customWidth="1"/>
    <col min="13" max="13" width="14.8515625" style="2" customWidth="1"/>
    <col min="14" max="14" width="15.28125" style="2" customWidth="1"/>
    <col min="15" max="15" width="12.140625" style="2" bestFit="1" customWidth="1"/>
    <col min="16" max="16" width="11.421875" style="2" customWidth="1"/>
    <col min="17" max="17" width="12.421875" style="2" bestFit="1" customWidth="1"/>
    <col min="18" max="16384" width="11.421875" style="2" customWidth="1"/>
  </cols>
  <sheetData>
    <row r="1" ht="79.5" customHeight="1"/>
    <row r="3" spans="1:18" ht="15.75">
      <c r="A3" s="265" t="s">
        <v>6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44"/>
      <c r="P3" s="44"/>
      <c r="Q3" s="44"/>
      <c r="R3" s="44"/>
    </row>
    <row r="4" spans="1:18" ht="15.75">
      <c r="A4" s="265" t="s">
        <v>7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44"/>
      <c r="P4" s="44"/>
      <c r="Q4" s="44"/>
      <c r="R4" s="44"/>
    </row>
    <row r="5" spans="1:18" ht="15.75">
      <c r="A5" s="265" t="s">
        <v>111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44"/>
      <c r="P5" s="44"/>
      <c r="Q5" s="44"/>
      <c r="R5" s="44"/>
    </row>
    <row r="6" spans="1:18" ht="15.75">
      <c r="A6" s="265" t="s">
        <v>112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44"/>
      <c r="P6" s="44"/>
      <c r="Q6" s="44"/>
      <c r="R6" s="44"/>
    </row>
    <row r="8" spans="1:19" ht="15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3" ht="15.75">
      <c r="A9" s="225" t="s">
        <v>244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</row>
    <row r="10" spans="1:13" ht="15.75">
      <c r="A10" s="235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</row>
    <row r="11" spans="1:14" ht="15.75">
      <c r="A11" s="235"/>
      <c r="B11" s="257" t="s">
        <v>260</v>
      </c>
      <c r="C11" s="368" t="s">
        <v>96</v>
      </c>
      <c r="D11" s="369"/>
      <c r="E11" s="368" t="s">
        <v>97</v>
      </c>
      <c r="F11" s="369"/>
      <c r="G11" s="368" t="s">
        <v>35</v>
      </c>
      <c r="H11" s="369"/>
      <c r="I11" s="368" t="s">
        <v>212</v>
      </c>
      <c r="J11" s="369"/>
      <c r="K11" s="368" t="s">
        <v>213</v>
      </c>
      <c r="L11" s="369"/>
      <c r="M11" s="370" t="s">
        <v>9</v>
      </c>
      <c r="N11" s="365"/>
    </row>
    <row r="12" spans="1:14" ht="15.75">
      <c r="A12" s="235"/>
      <c r="B12" s="276"/>
      <c r="C12" s="371" t="s">
        <v>261</v>
      </c>
      <c r="D12" s="371" t="s">
        <v>18</v>
      </c>
      <c r="E12" s="371" t="s">
        <v>261</v>
      </c>
      <c r="F12" s="371" t="s">
        <v>18</v>
      </c>
      <c r="G12" s="371" t="s">
        <v>261</v>
      </c>
      <c r="H12" s="371" t="s">
        <v>18</v>
      </c>
      <c r="I12" s="371" t="s">
        <v>261</v>
      </c>
      <c r="J12" s="371" t="s">
        <v>18</v>
      </c>
      <c r="K12" s="371" t="s">
        <v>261</v>
      </c>
      <c r="L12" s="371" t="s">
        <v>18</v>
      </c>
      <c r="M12" s="236" t="s">
        <v>261</v>
      </c>
      <c r="N12" s="366"/>
    </row>
    <row r="13" spans="1:14" ht="15.75">
      <c r="A13" s="235"/>
      <c r="B13" s="372" t="s">
        <v>13</v>
      </c>
      <c r="C13" s="374">
        <v>488616.1540157142</v>
      </c>
      <c r="D13" s="375">
        <v>0.3095367074499831</v>
      </c>
      <c r="E13" s="374">
        <v>418231.9017529333</v>
      </c>
      <c r="F13" s="375">
        <v>0.34314042653955956</v>
      </c>
      <c r="G13" s="374">
        <v>195596.58098188823</v>
      </c>
      <c r="H13" s="375">
        <v>0.07474041613858985</v>
      </c>
      <c r="I13" s="374">
        <v>7018.772094493589</v>
      </c>
      <c r="J13" s="375">
        <v>0.9975602522890548</v>
      </c>
      <c r="K13" s="374">
        <v>688.1026526473178</v>
      </c>
      <c r="L13" s="375">
        <v>1</v>
      </c>
      <c r="M13" s="374">
        <f>K13+I13+G13+E13+C13</f>
        <v>1110151.5114976766</v>
      </c>
      <c r="N13" s="367"/>
    </row>
    <row r="14" spans="1:14" ht="15.75">
      <c r="A14" s="235"/>
      <c r="B14" s="372" t="s">
        <v>14</v>
      </c>
      <c r="C14" s="374">
        <v>1089924.103910439</v>
      </c>
      <c r="D14" s="375">
        <v>0.6904632925500053</v>
      </c>
      <c r="E14" s="374">
        <v>800604.0890122555</v>
      </c>
      <c r="F14" s="375">
        <v>0.6568595734604412</v>
      </c>
      <c r="G14" s="374">
        <v>2421415.6205450506</v>
      </c>
      <c r="H14" s="375">
        <v>0.9252595838614223</v>
      </c>
      <c r="I14" s="374">
        <v>17.16591364972186</v>
      </c>
      <c r="J14" s="375">
        <v>0.0024397477109454682</v>
      </c>
      <c r="K14" s="374" t="s">
        <v>122</v>
      </c>
      <c r="L14" s="375">
        <v>0</v>
      </c>
      <c r="M14" s="374">
        <f>SUM(G14,I14,K14)</f>
        <v>2421432.7864587004</v>
      </c>
      <c r="N14" s="367"/>
    </row>
    <row r="15" spans="1:14" ht="15.75">
      <c r="A15" s="235"/>
      <c r="B15" s="373" t="s">
        <v>9</v>
      </c>
      <c r="C15" s="374">
        <v>1578540.2579261714</v>
      </c>
      <c r="D15" s="375">
        <v>1</v>
      </c>
      <c r="E15" s="374">
        <v>1218835.990765188</v>
      </c>
      <c r="F15" s="375">
        <v>1</v>
      </c>
      <c r="G15" s="374">
        <v>2617012.2015269073</v>
      </c>
      <c r="H15" s="375">
        <v>1</v>
      </c>
      <c r="I15" s="374">
        <v>7035.93800814331</v>
      </c>
      <c r="J15" s="375">
        <v>1</v>
      </c>
      <c r="K15" s="374">
        <v>688.1026526473178</v>
      </c>
      <c r="L15" s="375">
        <v>1</v>
      </c>
      <c r="M15" s="374">
        <f>SUM(G15,I15,K15)</f>
        <v>2624736.242187698</v>
      </c>
      <c r="N15" s="367"/>
    </row>
    <row r="16" spans="1:13" s="40" customFormat="1" ht="15.75" customHeight="1">
      <c r="A16" s="2" t="s">
        <v>201</v>
      </c>
      <c r="C16" s="41"/>
      <c r="G16" s="42"/>
      <c r="H16" s="42"/>
      <c r="I16" s="42"/>
      <c r="M16" s="43"/>
    </row>
    <row r="17" s="40" customFormat="1" ht="15.75" customHeight="1">
      <c r="A17" s="2" t="s">
        <v>202</v>
      </c>
    </row>
    <row r="18" s="40" customFormat="1" ht="15.75" customHeight="1">
      <c r="A18" s="2"/>
    </row>
    <row r="19" s="40" customFormat="1" ht="15.75" customHeight="1"/>
    <row r="20" s="40" customFormat="1" ht="15.75" customHeight="1">
      <c r="A20" s="48" t="s">
        <v>245</v>
      </c>
    </row>
    <row r="21" s="40" customFormat="1" ht="15.75" customHeight="1">
      <c r="A21" s="48"/>
    </row>
    <row r="22" s="40" customFormat="1" ht="15.75" customHeight="1">
      <c r="A22" s="48"/>
    </row>
    <row r="23" spans="1:14" s="40" customFormat="1" ht="15.75" customHeight="1">
      <c r="A23" s="48"/>
      <c r="B23" s="357" t="s">
        <v>199</v>
      </c>
      <c r="C23" s="257" t="s">
        <v>96</v>
      </c>
      <c r="D23" s="257"/>
      <c r="E23" s="257" t="s">
        <v>97</v>
      </c>
      <c r="F23" s="257"/>
      <c r="G23" s="257" t="s">
        <v>35</v>
      </c>
      <c r="H23" s="257"/>
      <c r="I23" s="257" t="s">
        <v>212</v>
      </c>
      <c r="J23" s="257"/>
      <c r="K23" s="257" t="s">
        <v>213</v>
      </c>
      <c r="L23" s="257"/>
      <c r="M23" s="80" t="s">
        <v>15</v>
      </c>
      <c r="N23" s="80"/>
    </row>
    <row r="24" spans="1:14" s="40" customFormat="1" ht="26.25" customHeight="1">
      <c r="A24" s="48"/>
      <c r="B24" s="295"/>
      <c r="C24" s="116" t="s">
        <v>1</v>
      </c>
      <c r="D24" s="80" t="s">
        <v>18</v>
      </c>
      <c r="E24" s="116" t="s">
        <v>1</v>
      </c>
      <c r="F24" s="80" t="s">
        <v>18</v>
      </c>
      <c r="G24" s="116" t="s">
        <v>1</v>
      </c>
      <c r="H24" s="80" t="s">
        <v>18</v>
      </c>
      <c r="I24" s="116" t="s">
        <v>1</v>
      </c>
      <c r="J24" s="80" t="s">
        <v>18</v>
      </c>
      <c r="K24" s="116" t="s">
        <v>1</v>
      </c>
      <c r="L24" s="80" t="s">
        <v>18</v>
      </c>
      <c r="M24" s="116" t="s">
        <v>1</v>
      </c>
      <c r="N24" s="80" t="s">
        <v>18</v>
      </c>
    </row>
    <row r="25" spans="1:14" s="40" customFormat="1" ht="15.75" customHeight="1">
      <c r="A25" s="48"/>
      <c r="B25" s="115" t="s">
        <v>129</v>
      </c>
      <c r="C25" s="125">
        <v>194496.49100677663</v>
      </c>
      <c r="D25" s="126">
        <v>0.3980557937110723</v>
      </c>
      <c r="E25" s="125">
        <v>323121.5965188037</v>
      </c>
      <c r="F25" s="126">
        <v>0.7725895493971334</v>
      </c>
      <c r="G25" s="125">
        <v>94009.12401451885</v>
      </c>
      <c r="H25" s="126">
        <v>0.4806276446275095</v>
      </c>
      <c r="I25" s="125">
        <v>110.46221025682343</v>
      </c>
      <c r="J25" s="126">
        <v>0.01573811042297326</v>
      </c>
      <c r="K25" s="125">
        <v>5.348257506605788</v>
      </c>
      <c r="L25" s="126">
        <v>0.007772470409799452</v>
      </c>
      <c r="M25" s="125">
        <v>611743.0220078626</v>
      </c>
      <c r="N25" s="126">
        <v>0.551044623794257</v>
      </c>
    </row>
    <row r="26" spans="1:14" s="40" customFormat="1" ht="15.75" customHeight="1">
      <c r="A26" s="48"/>
      <c r="B26" s="115" t="s">
        <v>130</v>
      </c>
      <c r="C26" s="125">
        <v>175953.03583879312</v>
      </c>
      <c r="D26" s="126">
        <v>0.3601048274657214</v>
      </c>
      <c r="E26" s="125">
        <v>59456.38989400053</v>
      </c>
      <c r="F26" s="126">
        <v>0.1421612977030243</v>
      </c>
      <c r="G26" s="125">
        <v>95855.76359795984</v>
      </c>
      <c r="H26" s="126">
        <v>0.49006870731976576</v>
      </c>
      <c r="I26" s="125">
        <v>24.731750750290384</v>
      </c>
      <c r="J26" s="126">
        <v>0.0035236577591247183</v>
      </c>
      <c r="K26" s="125">
        <v>20</v>
      </c>
      <c r="L26" s="126">
        <v>0.029065430750854642</v>
      </c>
      <c r="M26" s="125">
        <v>331309.92108150374</v>
      </c>
      <c r="N26" s="126">
        <v>0.29843667071582203</v>
      </c>
    </row>
    <row r="27" spans="1:14" s="40" customFormat="1" ht="15.75" customHeight="1">
      <c r="A27" s="48"/>
      <c r="B27" s="114" t="s">
        <v>131</v>
      </c>
      <c r="C27" s="125">
        <v>78043.0703474636</v>
      </c>
      <c r="D27" s="126">
        <v>0.15972265694873788</v>
      </c>
      <c r="E27" s="125">
        <v>2182.825017153525</v>
      </c>
      <c r="F27" s="126">
        <v>0.005219173879382873</v>
      </c>
      <c r="G27" s="125">
        <v>1581.9481903307467</v>
      </c>
      <c r="H27" s="126">
        <v>0.008087811056765003</v>
      </c>
      <c r="I27" s="125">
        <v>43.93000000000001</v>
      </c>
      <c r="J27" s="126">
        <v>0.006258929540462532</v>
      </c>
      <c r="K27" s="125">
        <v>59.8</v>
      </c>
      <c r="L27" s="126">
        <v>0.08690563794505538</v>
      </c>
      <c r="M27" s="125">
        <v>81911.57355494786</v>
      </c>
      <c r="N27" s="126">
        <v>0.07378413910768197</v>
      </c>
    </row>
    <row r="28" spans="1:14" s="40" customFormat="1" ht="15.75" customHeight="1">
      <c r="A28" s="48"/>
      <c r="B28" s="115" t="s">
        <v>132</v>
      </c>
      <c r="C28" s="125">
        <v>10071.663577331019</v>
      </c>
      <c r="D28" s="126">
        <v>0.02061262914571406</v>
      </c>
      <c r="E28" s="125">
        <v>10333.482629796908</v>
      </c>
      <c r="F28" s="126">
        <v>0.024707542840434395</v>
      </c>
      <c r="G28" s="125">
        <v>312.34624779846473</v>
      </c>
      <c r="H28" s="126">
        <v>0.00159689012062735</v>
      </c>
      <c r="I28" s="125">
        <v>6831.448133486477</v>
      </c>
      <c r="J28" s="126">
        <v>0.9733110067565702</v>
      </c>
      <c r="K28" s="125">
        <v>602.954395140712</v>
      </c>
      <c r="L28" s="126">
        <v>0.8762564608942905</v>
      </c>
      <c r="M28" s="125">
        <v>28151.89498355358</v>
      </c>
      <c r="N28" s="126">
        <v>0.025358606183019675</v>
      </c>
    </row>
    <row r="29" spans="1:14" s="40" customFormat="1" ht="15.75" customHeight="1">
      <c r="A29" s="48"/>
      <c r="B29" s="114" t="s">
        <v>133</v>
      </c>
      <c r="C29" s="125">
        <v>30051.893245349795</v>
      </c>
      <c r="D29" s="126">
        <v>0.06150409272875433</v>
      </c>
      <c r="E29" s="125">
        <v>23137.60769317706</v>
      </c>
      <c r="F29" s="126">
        <v>0.05532243618002502</v>
      </c>
      <c r="G29" s="125">
        <v>3837.398931280355</v>
      </c>
      <c r="H29" s="126">
        <v>0.019618946875332596</v>
      </c>
      <c r="I29" s="125">
        <v>8.2</v>
      </c>
      <c r="J29" s="126">
        <v>0.0011682955208694003</v>
      </c>
      <c r="K29" s="125" t="s">
        <v>122</v>
      </c>
      <c r="L29" s="126">
        <v>0</v>
      </c>
      <c r="M29" s="125">
        <v>57035.0998698072</v>
      </c>
      <c r="N29" s="126">
        <v>0.051375960199218855</v>
      </c>
    </row>
    <row r="30" spans="1:14" s="40" customFormat="1" ht="15.75" customHeight="1">
      <c r="A30" s="48"/>
      <c r="B30" s="115" t="s">
        <v>9</v>
      </c>
      <c r="C30" s="125">
        <v>488616.1540157142</v>
      </c>
      <c r="D30" s="126">
        <v>1</v>
      </c>
      <c r="E30" s="125">
        <v>418231.9017529317</v>
      </c>
      <c r="F30" s="126">
        <v>1</v>
      </c>
      <c r="G30" s="125">
        <v>195596.58098188823</v>
      </c>
      <c r="H30" s="126">
        <v>1</v>
      </c>
      <c r="I30" s="125">
        <v>7018.772094493589</v>
      </c>
      <c r="J30" s="126">
        <v>1</v>
      </c>
      <c r="K30" s="125">
        <v>688.1026526473178</v>
      </c>
      <c r="L30" s="126">
        <v>1</v>
      </c>
      <c r="M30" s="125">
        <v>1110151.511497675</v>
      </c>
      <c r="N30" s="126">
        <v>1</v>
      </c>
    </row>
    <row r="31" s="40" customFormat="1" ht="15.75" customHeight="1">
      <c r="A31" s="48"/>
    </row>
    <row r="32" s="40" customFormat="1" ht="15.75" customHeight="1">
      <c r="A32" s="2" t="s">
        <v>201</v>
      </c>
    </row>
    <row r="33" s="40" customFormat="1" ht="15.75" customHeight="1">
      <c r="A33" s="2" t="s">
        <v>202</v>
      </c>
    </row>
    <row r="34" s="40" customFormat="1" ht="15.75" customHeight="1">
      <c r="A34" s="2"/>
    </row>
    <row r="35" s="40" customFormat="1" ht="15.75" customHeight="1">
      <c r="A35" s="2"/>
    </row>
    <row r="36" s="40" customFormat="1" ht="15.75" customHeight="1">
      <c r="A36" s="48" t="s">
        <v>246</v>
      </c>
    </row>
    <row r="37" s="40" customFormat="1" ht="15.75"/>
    <row r="38" spans="2:15" s="40" customFormat="1" ht="25.5" customHeight="1">
      <c r="B38" s="257" t="s">
        <v>12</v>
      </c>
      <c r="C38" s="257"/>
      <c r="D38" s="257" t="s">
        <v>129</v>
      </c>
      <c r="E38" s="257"/>
      <c r="F38" s="257" t="s">
        <v>130</v>
      </c>
      <c r="G38" s="257"/>
      <c r="H38" s="257" t="s">
        <v>131</v>
      </c>
      <c r="I38" s="257"/>
      <c r="J38" s="257" t="s">
        <v>132</v>
      </c>
      <c r="K38" s="257"/>
      <c r="L38" s="257" t="s">
        <v>133</v>
      </c>
      <c r="M38" s="257"/>
      <c r="N38" s="257" t="s">
        <v>134</v>
      </c>
      <c r="O38" s="257"/>
    </row>
    <row r="39" spans="2:15" s="40" customFormat="1" ht="15.75" customHeight="1">
      <c r="B39" s="257"/>
      <c r="C39" s="257"/>
      <c r="D39" s="79" t="s">
        <v>1</v>
      </c>
      <c r="E39" s="80" t="s">
        <v>18</v>
      </c>
      <c r="F39" s="79" t="s">
        <v>1</v>
      </c>
      <c r="G39" s="80" t="s">
        <v>18</v>
      </c>
      <c r="H39" s="79" t="s">
        <v>1</v>
      </c>
      <c r="I39" s="80" t="s">
        <v>18</v>
      </c>
      <c r="J39" s="79" t="s">
        <v>1</v>
      </c>
      <c r="K39" s="80" t="s">
        <v>18</v>
      </c>
      <c r="L39" s="79" t="s">
        <v>1</v>
      </c>
      <c r="M39" s="80" t="s">
        <v>18</v>
      </c>
      <c r="N39" s="79" t="s">
        <v>1</v>
      </c>
      <c r="O39" s="80" t="s">
        <v>18</v>
      </c>
    </row>
    <row r="40" spans="2:15" s="40" customFormat="1" ht="21" customHeight="1">
      <c r="B40" s="349" t="s">
        <v>30</v>
      </c>
      <c r="C40" s="350"/>
      <c r="D40" s="117">
        <v>15460.002599806561</v>
      </c>
      <c r="E40" s="118">
        <v>0.09460550269815901</v>
      </c>
      <c r="F40" s="117">
        <v>103574.39986899243</v>
      </c>
      <c r="G40" s="118">
        <v>0.633810253459386</v>
      </c>
      <c r="H40" s="117">
        <v>40972.305385220054</v>
      </c>
      <c r="I40" s="118">
        <v>0.2507247668716259</v>
      </c>
      <c r="J40" s="117" t="s">
        <v>122</v>
      </c>
      <c r="K40" s="118">
        <v>0</v>
      </c>
      <c r="L40" s="117">
        <v>3408.761213695104</v>
      </c>
      <c r="M40" s="118">
        <v>0.020859476970828385</v>
      </c>
      <c r="N40" s="117">
        <v>163415.46906771426</v>
      </c>
      <c r="O40" s="118">
        <v>1</v>
      </c>
    </row>
    <row r="41" spans="2:15" ht="21" customHeight="1">
      <c r="B41" s="349" t="s">
        <v>31</v>
      </c>
      <c r="C41" s="350"/>
      <c r="D41" s="117">
        <v>28787.986318212766</v>
      </c>
      <c r="E41" s="118">
        <v>0.42571514588118803</v>
      </c>
      <c r="F41" s="117">
        <v>12949.712074282335</v>
      </c>
      <c r="G41" s="119">
        <v>0.1914996243184522</v>
      </c>
      <c r="H41" s="120">
        <v>19927.547140656927</v>
      </c>
      <c r="I41" s="118">
        <v>0.2946874624805536</v>
      </c>
      <c r="J41" s="117">
        <v>2790.141655020898</v>
      </c>
      <c r="K41" s="118">
        <v>0.041260460129680335</v>
      </c>
      <c r="L41" s="117">
        <v>3167.2628320054255</v>
      </c>
      <c r="M41" s="121">
        <v>0.04683730719012526</v>
      </c>
      <c r="N41" s="117">
        <v>67622.6500201784</v>
      </c>
      <c r="O41" s="118">
        <v>1</v>
      </c>
    </row>
    <row r="42" spans="1:19" ht="30" customHeight="1">
      <c r="A42" s="44"/>
      <c r="B42" s="351" t="s">
        <v>32</v>
      </c>
      <c r="C42" s="352"/>
      <c r="D42" s="122">
        <v>98977.97662022675</v>
      </c>
      <c r="E42" s="123">
        <v>0.9540922897538425</v>
      </c>
      <c r="F42" s="122">
        <v>2901.232312706905</v>
      </c>
      <c r="G42" s="123">
        <v>0.02796625547276242</v>
      </c>
      <c r="H42" s="122">
        <v>325.93143588561037</v>
      </c>
      <c r="I42" s="123">
        <v>0.0031417965954186966</v>
      </c>
      <c r="J42" s="122">
        <v>802.43</v>
      </c>
      <c r="K42" s="123">
        <v>0.007734976024057482</v>
      </c>
      <c r="L42" s="122">
        <v>732.8934030484492</v>
      </c>
      <c r="M42" s="123">
        <v>0.007064682153919533</v>
      </c>
      <c r="N42" s="122">
        <v>103740.46377186764</v>
      </c>
      <c r="O42" s="123">
        <v>1</v>
      </c>
      <c r="P42" s="75"/>
      <c r="Q42" s="75"/>
      <c r="R42" s="75"/>
      <c r="S42" s="75"/>
    </row>
    <row r="43" spans="2:15" ht="18.75" customHeight="1">
      <c r="B43" s="349" t="s">
        <v>33</v>
      </c>
      <c r="C43" s="350"/>
      <c r="D43" s="117">
        <v>3645.9989908811854</v>
      </c>
      <c r="E43" s="118">
        <v>0.1069902294031332</v>
      </c>
      <c r="F43" s="117">
        <v>17546.185695362892</v>
      </c>
      <c r="G43" s="118">
        <v>0.5148850664500982</v>
      </c>
      <c r="H43" s="117">
        <v>5559.515718118718</v>
      </c>
      <c r="I43" s="118">
        <v>0.16314153227675157</v>
      </c>
      <c r="J43" s="117" t="s">
        <v>122</v>
      </c>
      <c r="K43" s="118">
        <v>0</v>
      </c>
      <c r="L43" s="117">
        <v>7326.168305902932</v>
      </c>
      <c r="M43" s="118">
        <v>0.214983171870017</v>
      </c>
      <c r="N43" s="117">
        <v>34077.86871026573</v>
      </c>
      <c r="O43" s="118">
        <v>1</v>
      </c>
    </row>
    <row r="44" spans="2:15" ht="18.75" customHeight="1">
      <c r="B44" s="353" t="s">
        <v>34</v>
      </c>
      <c r="C44" s="354"/>
      <c r="D44" s="117">
        <v>47624.526477649386</v>
      </c>
      <c r="E44" s="118">
        <v>0.39766737479368275</v>
      </c>
      <c r="F44" s="117">
        <v>38981.505887448555</v>
      </c>
      <c r="G44" s="118">
        <v>0.3254976848754859</v>
      </c>
      <c r="H44" s="117">
        <v>11257.770667582288</v>
      </c>
      <c r="I44" s="118">
        <v>0.0940029946441105</v>
      </c>
      <c r="J44" s="117">
        <v>6479.091922310121</v>
      </c>
      <c r="K44" s="118">
        <v>0.05410076837196915</v>
      </c>
      <c r="L44" s="117">
        <v>15416.807490697887</v>
      </c>
      <c r="M44" s="118">
        <v>0.1287311773147526</v>
      </c>
      <c r="N44" s="117">
        <v>119759.70244568813</v>
      </c>
      <c r="O44" s="118">
        <v>1</v>
      </c>
    </row>
    <row r="45" spans="2:15" ht="18.75" customHeight="1">
      <c r="B45" s="353" t="s">
        <v>9</v>
      </c>
      <c r="C45" s="354"/>
      <c r="D45" s="124">
        <v>194496.49100677663</v>
      </c>
      <c r="E45" s="118">
        <v>0.3980557937110723</v>
      </c>
      <c r="F45" s="117">
        <v>175953.03583879312</v>
      </c>
      <c r="G45" s="118">
        <v>0.3601048274657214</v>
      </c>
      <c r="H45" s="117">
        <v>78043.0703474636</v>
      </c>
      <c r="I45" s="118">
        <v>0.15972265694873788</v>
      </c>
      <c r="J45" s="117">
        <v>10071.663577331019</v>
      </c>
      <c r="K45" s="118">
        <v>0.02061262914571406</v>
      </c>
      <c r="L45" s="117">
        <v>30051.893245349795</v>
      </c>
      <c r="M45" s="118">
        <v>0.06150409272875433</v>
      </c>
      <c r="N45" s="117">
        <v>488616.1540157142</v>
      </c>
      <c r="O45" s="118">
        <v>1</v>
      </c>
    </row>
    <row r="46" spans="1:4" ht="15.75">
      <c r="A46" s="2" t="s">
        <v>201</v>
      </c>
      <c r="B46" s="23"/>
      <c r="C46" s="45"/>
      <c r="D46" s="46"/>
    </row>
    <row r="47" spans="1:5" ht="15.75">
      <c r="A47" s="2" t="s">
        <v>202</v>
      </c>
      <c r="B47" s="74"/>
      <c r="C47" s="49"/>
      <c r="D47" s="50"/>
      <c r="E47" s="18"/>
    </row>
    <row r="48" spans="2:5" ht="15.75">
      <c r="B48" s="74"/>
      <c r="C48" s="49"/>
      <c r="D48" s="50"/>
      <c r="E48" s="18"/>
    </row>
    <row r="49" spans="2:5" ht="15.75">
      <c r="B49" s="74"/>
      <c r="C49" s="49"/>
      <c r="D49" s="50"/>
      <c r="E49" s="18"/>
    </row>
    <row r="50" spans="1:4" ht="15.75">
      <c r="A50" s="47" t="s">
        <v>247</v>
      </c>
      <c r="B50" s="23"/>
      <c r="C50" s="45"/>
      <c r="D50" s="46"/>
    </row>
    <row r="51" spans="2:5" ht="15.75">
      <c r="B51" s="5"/>
      <c r="C51" s="5"/>
      <c r="D51" s="5"/>
      <c r="E51" s="5"/>
    </row>
    <row r="52" spans="2:15" s="58" customFormat="1" ht="19.5" customHeight="1">
      <c r="B52" s="358" t="s">
        <v>146</v>
      </c>
      <c r="C52" s="359"/>
      <c r="D52" s="257" t="s">
        <v>129</v>
      </c>
      <c r="E52" s="257"/>
      <c r="F52" s="257" t="s">
        <v>130</v>
      </c>
      <c r="G52" s="257"/>
      <c r="H52" s="257" t="s">
        <v>131</v>
      </c>
      <c r="I52" s="257"/>
      <c r="J52" s="80" t="s">
        <v>132</v>
      </c>
      <c r="K52" s="80"/>
      <c r="L52" s="80" t="s">
        <v>133</v>
      </c>
      <c r="M52" s="80"/>
      <c r="N52" s="80" t="s">
        <v>134</v>
      </c>
      <c r="O52" s="80"/>
    </row>
    <row r="53" spans="2:15" s="58" customFormat="1" ht="15" customHeight="1">
      <c r="B53" s="360"/>
      <c r="C53" s="361"/>
      <c r="D53" s="79" t="s">
        <v>1</v>
      </c>
      <c r="E53" s="107" t="s">
        <v>18</v>
      </c>
      <c r="F53" s="79" t="s">
        <v>1</v>
      </c>
      <c r="G53" s="107" t="s">
        <v>18</v>
      </c>
      <c r="H53" s="79" t="s">
        <v>1</v>
      </c>
      <c r="I53" s="107" t="s">
        <v>18</v>
      </c>
      <c r="J53" s="79" t="s">
        <v>1</v>
      </c>
      <c r="K53" s="80" t="s">
        <v>18</v>
      </c>
      <c r="L53" s="79" t="s">
        <v>1</v>
      </c>
      <c r="M53" s="80" t="s">
        <v>18</v>
      </c>
      <c r="N53" s="79" t="s">
        <v>1</v>
      </c>
      <c r="O53" s="80" t="s">
        <v>18</v>
      </c>
    </row>
    <row r="54" spans="2:15" ht="21.75" customHeight="1">
      <c r="B54" s="355" t="s">
        <v>37</v>
      </c>
      <c r="C54" s="355"/>
      <c r="D54" s="134">
        <v>4681.806297017548</v>
      </c>
      <c r="E54" s="135">
        <v>0.36465966006945905</v>
      </c>
      <c r="F54" s="134">
        <v>5561.028409235989</v>
      </c>
      <c r="G54" s="135">
        <v>0.4331410999725518</v>
      </c>
      <c r="H54" s="134">
        <v>1256.2023323308356</v>
      </c>
      <c r="I54" s="135">
        <v>0.0978439274128105</v>
      </c>
      <c r="J54" s="136" t="s">
        <v>122</v>
      </c>
      <c r="K54" s="137" t="s">
        <v>122</v>
      </c>
      <c r="L54" s="136">
        <v>1339.8009511339721</v>
      </c>
      <c r="M54" s="137">
        <v>0.10435531254517874</v>
      </c>
      <c r="N54" s="136">
        <v>12838.837989718344</v>
      </c>
      <c r="O54" s="137">
        <v>1</v>
      </c>
    </row>
    <row r="55" spans="2:15" ht="21.75" customHeight="1">
      <c r="B55" s="355" t="s">
        <v>38</v>
      </c>
      <c r="C55" s="355"/>
      <c r="D55" s="134">
        <v>1131.7149251040669</v>
      </c>
      <c r="E55" s="135">
        <v>0.28169365813870756</v>
      </c>
      <c r="F55" s="134">
        <v>2875.2190027480738</v>
      </c>
      <c r="G55" s="135">
        <v>0.7156669412657558</v>
      </c>
      <c r="H55" s="134">
        <v>10.603891713553084</v>
      </c>
      <c r="I55" s="135">
        <v>0.0026394005955367446</v>
      </c>
      <c r="J55" s="136" t="s">
        <v>122</v>
      </c>
      <c r="K55" s="137" t="s">
        <v>122</v>
      </c>
      <c r="L55" s="136" t="s">
        <v>122</v>
      </c>
      <c r="M55" s="137" t="s">
        <v>122</v>
      </c>
      <c r="N55" s="136">
        <v>4017.537819565693</v>
      </c>
      <c r="O55" s="137">
        <v>1</v>
      </c>
    </row>
    <row r="56" spans="2:15" ht="21.75" customHeight="1">
      <c r="B56" s="356" t="s">
        <v>39</v>
      </c>
      <c r="C56" s="356"/>
      <c r="D56" s="134">
        <v>6749.328776819021</v>
      </c>
      <c r="E56" s="135">
        <v>0.9187778395091714</v>
      </c>
      <c r="F56" s="134">
        <v>596.6568212061115</v>
      </c>
      <c r="G56" s="135">
        <v>0.08122216049082841</v>
      </c>
      <c r="H56" s="134" t="s">
        <v>122</v>
      </c>
      <c r="I56" s="135" t="s">
        <v>122</v>
      </c>
      <c r="J56" s="136" t="s">
        <v>122</v>
      </c>
      <c r="K56" s="137" t="s">
        <v>122</v>
      </c>
      <c r="L56" s="136" t="s">
        <v>122</v>
      </c>
      <c r="M56" s="137" t="s">
        <v>122</v>
      </c>
      <c r="N56" s="136">
        <v>7345.985598025134</v>
      </c>
      <c r="O56" s="137">
        <v>1</v>
      </c>
    </row>
    <row r="57" spans="2:15" ht="21.75" customHeight="1">
      <c r="B57" s="355" t="s">
        <v>40</v>
      </c>
      <c r="C57" s="355"/>
      <c r="D57" s="134">
        <v>3232.508222328163</v>
      </c>
      <c r="E57" s="135">
        <v>0.48766275643718543</v>
      </c>
      <c r="F57" s="134">
        <v>3396.064863598144</v>
      </c>
      <c r="G57" s="135">
        <v>0.5123372435628147</v>
      </c>
      <c r="H57" s="134" t="s">
        <v>122</v>
      </c>
      <c r="I57" s="135" t="s">
        <v>122</v>
      </c>
      <c r="J57" s="136" t="s">
        <v>122</v>
      </c>
      <c r="K57" s="137" t="s">
        <v>122</v>
      </c>
      <c r="L57" s="136" t="s">
        <v>122</v>
      </c>
      <c r="M57" s="137" t="s">
        <v>122</v>
      </c>
      <c r="N57" s="136">
        <v>6628.573085926306</v>
      </c>
      <c r="O57" s="137">
        <v>1</v>
      </c>
    </row>
    <row r="58" spans="2:15" ht="21.75" customHeight="1">
      <c r="B58" s="355" t="s">
        <v>41</v>
      </c>
      <c r="C58" s="355"/>
      <c r="D58" s="134">
        <v>8904.198189343399</v>
      </c>
      <c r="E58" s="135">
        <v>0.33574467894216053</v>
      </c>
      <c r="F58" s="134">
        <v>16983.296362714475</v>
      </c>
      <c r="G58" s="135">
        <v>0.640377860356184</v>
      </c>
      <c r="H58" s="134" t="s">
        <v>122</v>
      </c>
      <c r="I58" s="135" t="s">
        <v>122</v>
      </c>
      <c r="J58" s="136">
        <v>278.61337614863663</v>
      </c>
      <c r="K58" s="137">
        <v>0.010505489268642768</v>
      </c>
      <c r="L58" s="136">
        <v>354.6346116248996</v>
      </c>
      <c r="M58" s="137">
        <v>0.013371971433012296</v>
      </c>
      <c r="N58" s="136">
        <v>26520.742539831415</v>
      </c>
      <c r="O58" s="137">
        <v>1</v>
      </c>
    </row>
    <row r="59" spans="2:15" ht="21.75" customHeight="1">
      <c r="B59" s="347" t="s">
        <v>42</v>
      </c>
      <c r="C59" s="348"/>
      <c r="D59" s="136">
        <v>69309.56760390665</v>
      </c>
      <c r="E59" s="137">
        <v>0.5013535083330467</v>
      </c>
      <c r="F59" s="136">
        <v>66443.49813845704</v>
      </c>
      <c r="G59" s="137">
        <v>0.48062168109324743</v>
      </c>
      <c r="H59" s="136">
        <v>315.14196628635796</v>
      </c>
      <c r="I59" s="137">
        <v>0.0022795919219056665</v>
      </c>
      <c r="J59" s="136">
        <v>33.7328716498281</v>
      </c>
      <c r="K59" s="137">
        <v>0.00024400806602112508</v>
      </c>
      <c r="L59" s="136">
        <v>2142.963368521483</v>
      </c>
      <c r="M59" s="137">
        <v>0.01550121058577909</v>
      </c>
      <c r="N59" s="136">
        <v>138244.90394882136</v>
      </c>
      <c r="O59" s="137">
        <v>1</v>
      </c>
    </row>
    <row r="60" spans="2:15" ht="21.75" customHeight="1">
      <c r="B60" s="347" t="s">
        <v>9</v>
      </c>
      <c r="C60" s="348"/>
      <c r="D60" s="136">
        <v>94009.12401451885</v>
      </c>
      <c r="E60" s="137">
        <v>0.4806276446275095</v>
      </c>
      <c r="F60" s="136">
        <v>95855.76359795984</v>
      </c>
      <c r="G60" s="137">
        <v>0.49006870731976576</v>
      </c>
      <c r="H60" s="136">
        <v>1581.9481903307467</v>
      </c>
      <c r="I60" s="137">
        <v>0.008087811056765003</v>
      </c>
      <c r="J60" s="136">
        <v>312.34624779846473</v>
      </c>
      <c r="K60" s="137">
        <v>0.00159689012062735</v>
      </c>
      <c r="L60" s="136">
        <v>3837.398931280355</v>
      </c>
      <c r="M60" s="137">
        <v>0.019618946875332596</v>
      </c>
      <c r="N60" s="136">
        <v>195596.58098188823</v>
      </c>
      <c r="O60" s="137">
        <v>1</v>
      </c>
    </row>
    <row r="61" ht="15.75">
      <c r="A61" s="2" t="s">
        <v>201</v>
      </c>
    </row>
    <row r="62" ht="16.5" customHeight="1">
      <c r="A62" s="2" t="s">
        <v>202</v>
      </c>
    </row>
    <row r="63" ht="16.5" customHeight="1"/>
    <row r="64" ht="16.5" customHeight="1"/>
    <row r="65" ht="15.75">
      <c r="A65" s="47" t="s">
        <v>248</v>
      </c>
    </row>
    <row r="67" spans="2:15" ht="18" customHeight="1">
      <c r="B67" s="296" t="s">
        <v>135</v>
      </c>
      <c r="C67" s="296"/>
      <c r="D67" s="296" t="s">
        <v>129</v>
      </c>
      <c r="E67" s="296"/>
      <c r="F67" s="296" t="s">
        <v>130</v>
      </c>
      <c r="G67" s="296"/>
      <c r="H67" s="296" t="s">
        <v>131</v>
      </c>
      <c r="I67" s="296"/>
      <c r="J67" s="296" t="s">
        <v>132</v>
      </c>
      <c r="K67" s="296"/>
      <c r="L67" s="296" t="s">
        <v>133</v>
      </c>
      <c r="M67" s="296"/>
      <c r="N67" s="296" t="s">
        <v>134</v>
      </c>
      <c r="O67" s="296"/>
    </row>
    <row r="68" spans="2:15" ht="30.75" customHeight="1">
      <c r="B68" s="296"/>
      <c r="C68" s="296"/>
      <c r="D68" s="79" t="s">
        <v>1</v>
      </c>
      <c r="E68" s="98" t="s">
        <v>18</v>
      </c>
      <c r="F68" s="79" t="s">
        <v>1</v>
      </c>
      <c r="G68" s="98" t="s">
        <v>18</v>
      </c>
      <c r="H68" s="79" t="s">
        <v>1</v>
      </c>
      <c r="I68" s="98" t="s">
        <v>18</v>
      </c>
      <c r="J68" s="79" t="s">
        <v>1</v>
      </c>
      <c r="K68" s="98" t="s">
        <v>18</v>
      </c>
      <c r="L68" s="79" t="s">
        <v>1</v>
      </c>
      <c r="M68" s="98" t="s">
        <v>18</v>
      </c>
      <c r="N68" s="79" t="s">
        <v>1</v>
      </c>
      <c r="O68" s="98" t="s">
        <v>18</v>
      </c>
    </row>
    <row r="69" spans="2:15" s="58" customFormat="1" ht="21.75" customHeight="1">
      <c r="B69" s="298" t="s">
        <v>23</v>
      </c>
      <c r="C69" s="299"/>
      <c r="D69" s="125">
        <v>253671.5344055912</v>
      </c>
      <c r="E69" s="126">
        <v>0.9363071258307728</v>
      </c>
      <c r="F69" s="125">
        <v>1027.764688368814</v>
      </c>
      <c r="G69" s="126">
        <v>0.0037935017172969557</v>
      </c>
      <c r="H69" s="125">
        <v>136.47355390801494</v>
      </c>
      <c r="I69" s="126">
        <v>0.0005037268423157693</v>
      </c>
      <c r="J69" s="125" t="s">
        <v>122</v>
      </c>
      <c r="K69" s="126">
        <v>0</v>
      </c>
      <c r="L69" s="125">
        <v>16091.925547862164</v>
      </c>
      <c r="M69" s="126">
        <v>0.05939564560961442</v>
      </c>
      <c r="N69" s="125">
        <v>270927.6981957302</v>
      </c>
      <c r="O69" s="126">
        <v>1</v>
      </c>
    </row>
    <row r="70" spans="2:15" s="58" customFormat="1" ht="21.75" customHeight="1">
      <c r="B70" s="298" t="s">
        <v>24</v>
      </c>
      <c r="C70" s="299"/>
      <c r="D70" s="125">
        <v>12799.449880167766</v>
      </c>
      <c r="E70" s="126">
        <v>0.4870154207060811</v>
      </c>
      <c r="F70" s="125">
        <v>7977.669762294613</v>
      </c>
      <c r="G70" s="126">
        <v>0.3035480611989527</v>
      </c>
      <c r="H70" s="125">
        <v>979.7893012765693</v>
      </c>
      <c r="I70" s="126">
        <v>0.037280703720234516</v>
      </c>
      <c r="J70" s="125">
        <v>1291.5584910188074</v>
      </c>
      <c r="K70" s="126">
        <v>0.049143432550539524</v>
      </c>
      <c r="L70" s="125">
        <v>3232.938319521979</v>
      </c>
      <c r="M70" s="126">
        <v>0.12301238182419214</v>
      </c>
      <c r="N70" s="125">
        <v>26281.405754279735</v>
      </c>
      <c r="O70" s="126">
        <v>1</v>
      </c>
    </row>
    <row r="71" spans="2:15" s="58" customFormat="1" ht="21.75" customHeight="1">
      <c r="B71" s="298" t="s">
        <v>25</v>
      </c>
      <c r="C71" s="299"/>
      <c r="D71" s="125">
        <v>6869.439625723382</v>
      </c>
      <c r="E71" s="126">
        <v>0.5052300810564344</v>
      </c>
      <c r="F71" s="125">
        <v>6328.533468827128</v>
      </c>
      <c r="G71" s="126">
        <v>0.46544778782988305</v>
      </c>
      <c r="H71" s="125">
        <v>37.875525950365855</v>
      </c>
      <c r="I71" s="126">
        <v>0.002785650080437724</v>
      </c>
      <c r="J71" s="125">
        <v>223.09747178819745</v>
      </c>
      <c r="K71" s="126">
        <v>0.016408260337999133</v>
      </c>
      <c r="L71" s="125">
        <v>137.70993294086986</v>
      </c>
      <c r="M71" s="126">
        <v>0.010128220695245611</v>
      </c>
      <c r="N71" s="125">
        <v>13596.656025229944</v>
      </c>
      <c r="O71" s="126">
        <v>1</v>
      </c>
    </row>
    <row r="72" spans="2:15" s="58" customFormat="1" ht="21.75" customHeight="1">
      <c r="B72" s="298" t="s">
        <v>26</v>
      </c>
      <c r="C72" s="299"/>
      <c r="D72" s="125">
        <v>522.699647085724</v>
      </c>
      <c r="E72" s="126">
        <v>0.19987807815480743</v>
      </c>
      <c r="F72" s="125">
        <v>641.2277406382495</v>
      </c>
      <c r="G72" s="126">
        <v>0.24520270708601202</v>
      </c>
      <c r="H72" s="125" t="s">
        <v>122</v>
      </c>
      <c r="I72" s="126">
        <v>0</v>
      </c>
      <c r="J72" s="125">
        <v>18.8858259502369</v>
      </c>
      <c r="K72" s="126">
        <v>0.007221857937624463</v>
      </c>
      <c r="L72" s="125">
        <v>1432.279206220323</v>
      </c>
      <c r="M72" s="126">
        <v>0.5476973568215562</v>
      </c>
      <c r="N72" s="125">
        <v>2615.092419894533</v>
      </c>
      <c r="O72" s="126">
        <v>1</v>
      </c>
    </row>
    <row r="73" spans="2:15" s="58" customFormat="1" ht="21.75" customHeight="1">
      <c r="B73" s="298" t="s">
        <v>27</v>
      </c>
      <c r="C73" s="299"/>
      <c r="D73" s="125">
        <v>49258.4729602356</v>
      </c>
      <c r="E73" s="126">
        <v>0.4699740462675853</v>
      </c>
      <c r="F73" s="125">
        <v>43481.19423387173</v>
      </c>
      <c r="G73" s="126">
        <v>0.41485315241371534</v>
      </c>
      <c r="H73" s="125">
        <v>1028.686636018575</v>
      </c>
      <c r="I73" s="126">
        <v>0.009814677386798311</v>
      </c>
      <c r="J73" s="125">
        <v>8799.940841039665</v>
      </c>
      <c r="K73" s="126">
        <v>0.08396004901161694</v>
      </c>
      <c r="L73" s="125">
        <v>2242.7546866317234</v>
      </c>
      <c r="M73" s="126">
        <v>0.02139807492028393</v>
      </c>
      <c r="N73" s="125">
        <v>104811.04935779731</v>
      </c>
      <c r="O73" s="126">
        <v>1</v>
      </c>
    </row>
    <row r="74" spans="2:15" s="58" customFormat="1" ht="21.75" customHeight="1">
      <c r="B74" s="298" t="s">
        <v>9</v>
      </c>
      <c r="C74" s="299"/>
      <c r="D74" s="125">
        <v>323121.5965188037</v>
      </c>
      <c r="E74" s="126">
        <v>0.7725895493971334</v>
      </c>
      <c r="F74" s="125">
        <v>59456.38989400053</v>
      </c>
      <c r="G74" s="126">
        <v>0.1421612977030243</v>
      </c>
      <c r="H74" s="125">
        <v>2182.825017153525</v>
      </c>
      <c r="I74" s="126">
        <v>0.005219173879382873</v>
      </c>
      <c r="J74" s="125">
        <v>10333.482629796908</v>
      </c>
      <c r="K74" s="126">
        <v>0.024707542840434395</v>
      </c>
      <c r="L74" s="125">
        <v>23137.60769317706</v>
      </c>
      <c r="M74" s="126">
        <v>0.05532243618002502</v>
      </c>
      <c r="N74" s="125">
        <v>418231.9017529317</v>
      </c>
      <c r="O74" s="126">
        <v>1</v>
      </c>
    </row>
    <row r="75" ht="15.75">
      <c r="A75" s="2" t="s">
        <v>201</v>
      </c>
    </row>
    <row r="76" ht="15.75">
      <c r="A76" s="2" t="s">
        <v>202</v>
      </c>
    </row>
    <row r="79" ht="15.75">
      <c r="A79" s="47" t="s">
        <v>249</v>
      </c>
    </row>
    <row r="81" spans="2:4" ht="15.75">
      <c r="B81" s="304" t="s">
        <v>187</v>
      </c>
      <c r="C81" s="313" t="s">
        <v>145</v>
      </c>
      <c r="D81" s="314"/>
    </row>
    <row r="82" spans="2:4" ht="15.75">
      <c r="B82" s="304"/>
      <c r="C82" s="70" t="s">
        <v>17</v>
      </c>
      <c r="D82" s="70" t="s">
        <v>18</v>
      </c>
    </row>
    <row r="83" spans="2:4" ht="15.75">
      <c r="B83" s="113" t="s">
        <v>13</v>
      </c>
      <c r="C83" s="128">
        <v>5553</v>
      </c>
      <c r="D83" s="126">
        <v>0.4326788218793829</v>
      </c>
    </row>
    <row r="84" spans="2:4" ht="15.75">
      <c r="B84" s="113" t="s">
        <v>14</v>
      </c>
      <c r="C84" s="128">
        <v>7281</v>
      </c>
      <c r="D84" s="126">
        <v>0.5673211781206171</v>
      </c>
    </row>
    <row r="85" spans="2:6" ht="15.75">
      <c r="B85" s="113" t="s">
        <v>9</v>
      </c>
      <c r="C85" s="128">
        <v>12834</v>
      </c>
      <c r="D85" s="126">
        <v>1</v>
      </c>
      <c r="F85" s="32"/>
    </row>
    <row r="86" spans="1:6" ht="15.75">
      <c r="A86" s="2" t="s">
        <v>201</v>
      </c>
      <c r="B86" s="5"/>
      <c r="C86" s="30"/>
      <c r="D86" s="31"/>
      <c r="F86" s="32"/>
    </row>
    <row r="87" spans="1:6" ht="15.75">
      <c r="A87" s="2" t="s">
        <v>202</v>
      </c>
      <c r="B87" s="5"/>
      <c r="C87" s="30"/>
      <c r="D87" s="31"/>
      <c r="F87" s="32"/>
    </row>
    <row r="88" spans="2:6" ht="15.75">
      <c r="B88" s="5"/>
      <c r="C88" s="30"/>
      <c r="D88" s="31"/>
      <c r="F88" s="32"/>
    </row>
    <row r="89" spans="2:6" ht="15.75">
      <c r="B89" s="5"/>
      <c r="C89" s="30"/>
      <c r="D89" s="31"/>
      <c r="F89" s="32"/>
    </row>
    <row r="90" spans="1:6" ht="15.75">
      <c r="A90" s="77" t="s">
        <v>250</v>
      </c>
      <c r="B90" s="5"/>
      <c r="C90" s="30"/>
      <c r="D90" s="31"/>
      <c r="F90" s="32"/>
    </row>
    <row r="91" ht="15.75">
      <c r="A91" s="78"/>
    </row>
    <row r="92" spans="2:9" ht="15.75">
      <c r="B92" s="304" t="s">
        <v>200</v>
      </c>
      <c r="C92" s="304"/>
      <c r="D92" s="70" t="s">
        <v>13</v>
      </c>
      <c r="E92" s="70"/>
      <c r="F92" s="70" t="s">
        <v>14</v>
      </c>
      <c r="G92" s="70"/>
      <c r="H92" s="70" t="s">
        <v>9</v>
      </c>
      <c r="I92" s="70"/>
    </row>
    <row r="93" spans="2:9" ht="15.75">
      <c r="B93" s="304"/>
      <c r="C93" s="304"/>
      <c r="D93" s="70" t="s">
        <v>17</v>
      </c>
      <c r="E93" s="70" t="s">
        <v>18</v>
      </c>
      <c r="F93" s="70" t="s">
        <v>17</v>
      </c>
      <c r="G93" s="70" t="s">
        <v>18</v>
      </c>
      <c r="H93" s="70" t="s">
        <v>17</v>
      </c>
      <c r="I93" s="70" t="s">
        <v>18</v>
      </c>
    </row>
    <row r="94" spans="2:9" ht="21" customHeight="1">
      <c r="B94" s="259" t="s">
        <v>95</v>
      </c>
      <c r="C94" s="259"/>
      <c r="D94" s="128">
        <v>3653</v>
      </c>
      <c r="E94" s="129">
        <v>0.6576625247613902</v>
      </c>
      <c r="F94" s="128">
        <v>1899</v>
      </c>
      <c r="G94" s="129">
        <v>0.34233747523860975</v>
      </c>
      <c r="H94" s="128">
        <f>D94+F94</f>
        <v>5552</v>
      </c>
      <c r="I94" s="129">
        <v>1</v>
      </c>
    </row>
    <row r="95" spans="2:9" ht="21" customHeight="1">
      <c r="B95" s="259" t="s">
        <v>98</v>
      </c>
      <c r="C95" s="259"/>
      <c r="D95" s="128">
        <v>2356</v>
      </c>
      <c r="E95" s="129">
        <v>0.4244552494147308</v>
      </c>
      <c r="F95" s="128">
        <v>3197</v>
      </c>
      <c r="G95" s="129">
        <v>0.5755447505852692</v>
      </c>
      <c r="H95" s="128">
        <f>D95+F95</f>
        <v>5553</v>
      </c>
      <c r="I95" s="129">
        <v>1</v>
      </c>
    </row>
    <row r="96" spans="2:9" ht="21" customHeight="1">
      <c r="B96" s="259" t="s">
        <v>99</v>
      </c>
      <c r="C96" s="259"/>
      <c r="D96" s="128">
        <v>715</v>
      </c>
      <c r="E96" s="129">
        <v>0.12871287128712872</v>
      </c>
      <c r="F96" s="128">
        <v>4838</v>
      </c>
      <c r="G96" s="129">
        <v>0.8712871287128713</v>
      </c>
      <c r="H96" s="128">
        <f>D96+F96</f>
        <v>5553</v>
      </c>
      <c r="I96" s="129">
        <v>1</v>
      </c>
    </row>
    <row r="97" spans="2:9" ht="21" customHeight="1">
      <c r="B97" s="259" t="s">
        <v>100</v>
      </c>
      <c r="C97" s="259"/>
      <c r="D97" s="128">
        <v>876</v>
      </c>
      <c r="E97" s="129">
        <v>0.15778097982708933</v>
      </c>
      <c r="F97" s="128">
        <v>4676</v>
      </c>
      <c r="G97" s="129">
        <v>0.8422190201729106</v>
      </c>
      <c r="H97" s="128">
        <f>D97+F97</f>
        <v>5552</v>
      </c>
      <c r="I97" s="129">
        <v>1</v>
      </c>
    </row>
    <row r="98" spans="2:9" ht="21" customHeight="1">
      <c r="B98" s="259" t="s">
        <v>101</v>
      </c>
      <c r="C98" s="259"/>
      <c r="D98" s="128">
        <v>614</v>
      </c>
      <c r="E98" s="129">
        <v>0.11057086259679452</v>
      </c>
      <c r="F98" s="128">
        <v>4939</v>
      </c>
      <c r="G98" s="129">
        <v>0.8894291374032055</v>
      </c>
      <c r="H98" s="128">
        <f>D98+F98</f>
        <v>5553</v>
      </c>
      <c r="I98" s="129">
        <v>1</v>
      </c>
    </row>
    <row r="99" spans="2:9" ht="21" customHeight="1">
      <c r="B99" s="259" t="s">
        <v>9</v>
      </c>
      <c r="C99" s="259"/>
      <c r="D99" s="128">
        <f>SUM(D94:D98)</f>
        <v>8214</v>
      </c>
      <c r="E99" s="129">
        <f>D99/$H$99</f>
        <v>0.29586139826387636</v>
      </c>
      <c r="F99" s="128">
        <f>SUM(F94:F98)</f>
        <v>19549</v>
      </c>
      <c r="G99" s="129">
        <f>F99/$H$99</f>
        <v>0.7041386017361236</v>
      </c>
      <c r="H99" s="128">
        <f>SUM(H94:H98)</f>
        <v>27763</v>
      </c>
      <c r="I99" s="129">
        <v>1</v>
      </c>
    </row>
    <row r="100" ht="15.75">
      <c r="A100" s="2" t="s">
        <v>201</v>
      </c>
    </row>
    <row r="101" ht="15.75">
      <c r="A101" s="2" t="s">
        <v>202</v>
      </c>
    </row>
  </sheetData>
  <sheetProtection/>
  <mergeCells count="62">
    <mergeCell ref="E11:F11"/>
    <mergeCell ref="G11:H11"/>
    <mergeCell ref="I11:J11"/>
    <mergeCell ref="K11:L11"/>
    <mergeCell ref="A3:N3"/>
    <mergeCell ref="A4:N4"/>
    <mergeCell ref="A5:N5"/>
    <mergeCell ref="A6:N6"/>
    <mergeCell ref="E23:F23"/>
    <mergeCell ref="G23:H23"/>
    <mergeCell ref="I23:J23"/>
    <mergeCell ref="K23:L23"/>
    <mergeCell ref="B11:B12"/>
    <mergeCell ref="C11:D11"/>
    <mergeCell ref="B59:C59"/>
    <mergeCell ref="L38:M38"/>
    <mergeCell ref="B54:C54"/>
    <mergeCell ref="F52:G52"/>
    <mergeCell ref="H52:I52"/>
    <mergeCell ref="F38:G38"/>
    <mergeCell ref="B52:C53"/>
    <mergeCell ref="D52:E52"/>
    <mergeCell ref="H38:I38"/>
    <mergeCell ref="J38:K38"/>
    <mergeCell ref="N38:O38"/>
    <mergeCell ref="B56:C56"/>
    <mergeCell ref="B55:C55"/>
    <mergeCell ref="B40:C40"/>
    <mergeCell ref="B38:C39"/>
    <mergeCell ref="D38:E38"/>
    <mergeCell ref="B23:B24"/>
    <mergeCell ref="C23:D23"/>
    <mergeCell ref="N67:O67"/>
    <mergeCell ref="B67:C68"/>
    <mergeCell ref="B60:C60"/>
    <mergeCell ref="B41:C41"/>
    <mergeCell ref="B42:C42"/>
    <mergeCell ref="B43:C43"/>
    <mergeCell ref="B44:C44"/>
    <mergeCell ref="B45:C45"/>
    <mergeCell ref="B57:C57"/>
    <mergeCell ref="B58:C58"/>
    <mergeCell ref="B69:C69"/>
    <mergeCell ref="D67:E67"/>
    <mergeCell ref="F67:G67"/>
    <mergeCell ref="H67:I67"/>
    <mergeCell ref="J67:K67"/>
    <mergeCell ref="B98:C98"/>
    <mergeCell ref="B92:C93"/>
    <mergeCell ref="B71:C71"/>
    <mergeCell ref="B81:B82"/>
    <mergeCell ref="C81:D81"/>
    <mergeCell ref="L67:M67"/>
    <mergeCell ref="B97:C97"/>
    <mergeCell ref="B99:C99"/>
    <mergeCell ref="B70:C70"/>
    <mergeCell ref="B94:C94"/>
    <mergeCell ref="B95:C95"/>
    <mergeCell ref="B96:C96"/>
    <mergeCell ref="B72:C72"/>
    <mergeCell ref="B73:C73"/>
    <mergeCell ref="B74:C74"/>
  </mergeCells>
  <printOptions/>
  <pageMargins left="0.7" right="0.7" top="0.75" bottom="0.75" header="0.3" footer="0.3"/>
  <pageSetup horizontalDpi="600" verticalDpi="600" orientation="portrait" r:id="rId2"/>
  <ignoredErrors>
    <ignoredError sqref="E99:G99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R39"/>
  <sheetViews>
    <sheetView zoomScale="80" zoomScaleNormal="80" zoomScalePageLayoutView="0" workbookViewId="0" topLeftCell="A10">
      <selection activeCell="A10" sqref="A10"/>
    </sheetView>
  </sheetViews>
  <sheetFormatPr defaultColWidth="11.421875" defaultRowHeight="15"/>
  <cols>
    <col min="1" max="1" width="11.421875" style="2" customWidth="1"/>
    <col min="2" max="2" width="18.57421875" style="108" customWidth="1"/>
    <col min="3" max="16" width="13.8515625" style="108" customWidth="1"/>
    <col min="17" max="16384" width="11.421875" style="2" customWidth="1"/>
  </cols>
  <sheetData>
    <row r="1" ht="15.75"/>
    <row r="2" ht="15.75"/>
    <row r="3" ht="15.75"/>
    <row r="4" ht="23.25" customHeight="1"/>
    <row r="5" ht="23.25" customHeight="1"/>
    <row r="6" spans="1:18" ht="18" customHeight="1">
      <c r="A6" s="265" t="s">
        <v>6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44"/>
    </row>
    <row r="7" spans="1:18" ht="18" customHeight="1">
      <c r="A7" s="265" t="s">
        <v>7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44"/>
    </row>
    <row r="8" spans="1:18" ht="18" customHeight="1">
      <c r="A8" s="265" t="s">
        <v>111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44"/>
    </row>
    <row r="9" spans="1:18" ht="18" customHeight="1">
      <c r="A9" s="265" t="s">
        <v>112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44"/>
    </row>
    <row r="10" ht="27" customHeight="1"/>
    <row r="11" spans="1:16" ht="26.25" customHeight="1">
      <c r="A11" s="362" t="s">
        <v>258</v>
      </c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</row>
    <row r="14" spans="2:16" ht="33" customHeight="1">
      <c r="B14" s="89" t="s">
        <v>221</v>
      </c>
      <c r="C14" s="89" t="s">
        <v>149</v>
      </c>
      <c r="D14" s="89" t="s">
        <v>150</v>
      </c>
      <c r="E14" s="89" t="s">
        <v>151</v>
      </c>
      <c r="F14" s="89" t="s">
        <v>152</v>
      </c>
      <c r="G14" s="89" t="s">
        <v>153</v>
      </c>
      <c r="H14" s="89" t="s">
        <v>154</v>
      </c>
      <c r="I14" s="89" t="s">
        <v>155</v>
      </c>
      <c r="J14" s="89" t="s">
        <v>156</v>
      </c>
      <c r="K14" s="89" t="s">
        <v>157</v>
      </c>
      <c r="L14" s="89" t="s">
        <v>158</v>
      </c>
      <c r="M14" s="89" t="s">
        <v>159</v>
      </c>
      <c r="N14" s="89" t="s">
        <v>160</v>
      </c>
      <c r="O14" s="89" t="s">
        <v>161</v>
      </c>
      <c r="P14" s="89" t="s">
        <v>162</v>
      </c>
    </row>
    <row r="15" spans="2:17" ht="24.75" customHeight="1">
      <c r="B15" s="111" t="s">
        <v>163</v>
      </c>
      <c r="C15" s="202">
        <v>258.0047434092892</v>
      </c>
      <c r="D15" s="202">
        <v>251.96077234659458</v>
      </c>
      <c r="E15" s="202">
        <v>257.12886796658006</v>
      </c>
      <c r="F15" s="202">
        <v>251.0460309790962</v>
      </c>
      <c r="G15" s="202">
        <v>254.62709232581517</v>
      </c>
      <c r="H15" s="202">
        <v>239.12318845150435</v>
      </c>
      <c r="I15" s="202">
        <v>247.65058685434423</v>
      </c>
      <c r="J15" s="202">
        <v>262.71008061747887</v>
      </c>
      <c r="K15" s="202">
        <v>268.06632559485854</v>
      </c>
      <c r="L15" s="202">
        <v>271.60520181812944</v>
      </c>
      <c r="M15" s="202">
        <v>264.96843839515896</v>
      </c>
      <c r="N15" s="202">
        <v>260.59297723312466</v>
      </c>
      <c r="O15" s="202">
        <v>241.56218498679453</v>
      </c>
      <c r="P15" s="202">
        <v>218.37910499999998</v>
      </c>
      <c r="Q15" s="5"/>
    </row>
    <row r="16" spans="2:17" ht="24.75" customHeight="1">
      <c r="B16" s="111" t="s">
        <v>164</v>
      </c>
      <c r="C16" s="202">
        <v>7.042130308779898</v>
      </c>
      <c r="D16" s="202">
        <v>7.197313926026049</v>
      </c>
      <c r="E16" s="202">
        <v>7.398216000000001</v>
      </c>
      <c r="F16" s="202">
        <v>7.400844</v>
      </c>
      <c r="G16" s="202">
        <v>7.256628000000001</v>
      </c>
      <c r="H16" s="202">
        <v>6.8893379999999995</v>
      </c>
      <c r="I16" s="202">
        <v>6.5499480000000005</v>
      </c>
      <c r="J16" s="202">
        <v>6.485022</v>
      </c>
      <c r="K16" s="202">
        <v>6.3901445838864985</v>
      </c>
      <c r="L16" s="202">
        <v>6.18876</v>
      </c>
      <c r="M16" s="202">
        <v>6.076134</v>
      </c>
      <c r="N16" s="202">
        <v>5.542398911202712</v>
      </c>
      <c r="O16" s="202">
        <v>5.106852</v>
      </c>
      <c r="P16" s="202">
        <v>4.020336</v>
      </c>
      <c r="Q16" s="5"/>
    </row>
    <row r="17" spans="2:17" ht="24.75" customHeight="1">
      <c r="B17" s="111" t="s">
        <v>165</v>
      </c>
      <c r="C17" s="202">
        <v>5.351146965026869</v>
      </c>
      <c r="D17" s="202">
        <v>4.965470432077033</v>
      </c>
      <c r="E17" s="202">
        <v>5.233685</v>
      </c>
      <c r="F17" s="202">
        <v>5.265644999999999</v>
      </c>
      <c r="G17" s="202">
        <v>4.866115</v>
      </c>
      <c r="H17" s="202">
        <v>4.232174999999999</v>
      </c>
      <c r="I17" s="202">
        <v>3.71568</v>
      </c>
      <c r="J17" s="202">
        <v>4.09782</v>
      </c>
      <c r="K17" s="202">
        <v>4.002365813132858</v>
      </c>
      <c r="L17" s="202">
        <v>3.7148149999999998</v>
      </c>
      <c r="M17" s="202">
        <v>3.55849</v>
      </c>
      <c r="N17" s="202">
        <v>3.6973771086479137</v>
      </c>
      <c r="O17" s="202">
        <v>3.0968299999999997</v>
      </c>
      <c r="P17" s="203">
        <v>2.53348</v>
      </c>
      <c r="Q17" s="5"/>
    </row>
    <row r="18" spans="2:17" ht="24.75" customHeight="1">
      <c r="B18" s="111" t="s">
        <v>166</v>
      </c>
      <c r="C18" s="202">
        <v>1.6083956993163129</v>
      </c>
      <c r="D18" s="202">
        <v>1.799463041520276</v>
      </c>
      <c r="E18" s="202">
        <v>1.68078</v>
      </c>
      <c r="F18" s="202">
        <v>1.70913</v>
      </c>
      <c r="G18" s="202">
        <v>1.69274</v>
      </c>
      <c r="H18" s="202">
        <v>1.62058</v>
      </c>
      <c r="I18" s="202">
        <v>1.4513900000000002</v>
      </c>
      <c r="J18" s="202">
        <v>1.34154</v>
      </c>
      <c r="K18" s="202">
        <v>1.3831791691768958</v>
      </c>
      <c r="L18" s="202">
        <v>1.3069300000000001</v>
      </c>
      <c r="M18" s="202">
        <v>1.2057200000000001</v>
      </c>
      <c r="N18" s="202">
        <v>1.0767371028580595</v>
      </c>
      <c r="O18" s="202">
        <v>0.8479000000000001</v>
      </c>
      <c r="P18" s="202">
        <v>0.5907</v>
      </c>
      <c r="Q18" s="5"/>
    </row>
    <row r="19" spans="2:17" ht="24.75" customHeight="1">
      <c r="B19" s="111" t="s">
        <v>167</v>
      </c>
      <c r="C19" s="202">
        <v>1.3722441553143632</v>
      </c>
      <c r="D19" s="202">
        <v>1.6503668805648941</v>
      </c>
      <c r="E19" s="202">
        <v>1.281775</v>
      </c>
      <c r="F19" s="202">
        <v>1.281011</v>
      </c>
      <c r="G19" s="202">
        <v>1.9120460000000001</v>
      </c>
      <c r="H19" s="202">
        <v>1.32308</v>
      </c>
      <c r="I19" s="202">
        <v>1.097251</v>
      </c>
      <c r="J19" s="202">
        <v>1.4062670000000002</v>
      </c>
      <c r="K19" s="202">
        <v>1.6429494976818366</v>
      </c>
      <c r="L19" s="202">
        <v>1.831066</v>
      </c>
      <c r="M19" s="202">
        <v>1.161934</v>
      </c>
      <c r="N19" s="202">
        <v>1.2185375906118998</v>
      </c>
      <c r="O19" s="202">
        <v>1.9103189999999999</v>
      </c>
      <c r="P19" s="202">
        <v>1.637662</v>
      </c>
      <c r="Q19" s="5"/>
    </row>
    <row r="20" spans="2:17" ht="24.75" customHeight="1">
      <c r="B20" s="111" t="s">
        <v>168</v>
      </c>
      <c r="C20" s="202">
        <v>1.371241737773886</v>
      </c>
      <c r="D20" s="202">
        <v>1.2562021078084176</v>
      </c>
      <c r="E20" s="202">
        <v>1.29476</v>
      </c>
      <c r="F20" s="202">
        <v>1.24066</v>
      </c>
      <c r="G20" s="202">
        <v>1.34233</v>
      </c>
      <c r="H20" s="202">
        <v>1.19214</v>
      </c>
      <c r="I20" s="202">
        <v>1.19929</v>
      </c>
      <c r="J20" s="202">
        <v>1.19654</v>
      </c>
      <c r="K20" s="202">
        <v>1.2436133173569626</v>
      </c>
      <c r="L20" s="202">
        <v>1.1886400000000001</v>
      </c>
      <c r="M20" s="202">
        <v>1.19529</v>
      </c>
      <c r="N20" s="202">
        <v>1.1846184872917296</v>
      </c>
      <c r="O20" s="202">
        <v>0.9983389191899998</v>
      </c>
      <c r="P20" s="202">
        <v>0.8812300000000001</v>
      </c>
      <c r="Q20" s="5"/>
    </row>
    <row r="21" spans="2:17" ht="24.75" customHeight="1">
      <c r="B21" s="111" t="s">
        <v>169</v>
      </c>
      <c r="C21" s="202">
        <v>0.7734841921243828</v>
      </c>
      <c r="D21" s="202">
        <v>0.7046986957059883</v>
      </c>
      <c r="E21" s="202">
        <v>0.6768000000000001</v>
      </c>
      <c r="F21" s="202">
        <v>0.7208150000000001</v>
      </c>
      <c r="G21" s="202">
        <v>0.7820999999999999</v>
      </c>
      <c r="H21" s="202">
        <v>0.85375</v>
      </c>
      <c r="I21" s="202">
        <v>0.74803</v>
      </c>
      <c r="J21" s="202">
        <v>0.790405</v>
      </c>
      <c r="K21" s="202">
        <v>0.6452563464270499</v>
      </c>
      <c r="L21" s="202">
        <v>0.561655</v>
      </c>
      <c r="M21" s="202">
        <v>0.543565</v>
      </c>
      <c r="N21" s="202">
        <v>0.5201343631250098</v>
      </c>
      <c r="O21" s="202">
        <v>0.103965</v>
      </c>
      <c r="P21" s="202">
        <v>0.13551</v>
      </c>
      <c r="Q21" s="5"/>
    </row>
    <row r="22" spans="2:16" ht="24.75" customHeight="1">
      <c r="B22" s="112" t="s">
        <v>9</v>
      </c>
      <c r="C22" s="202">
        <v>275.5233864676248</v>
      </c>
      <c r="D22" s="202">
        <v>269.5342874302972</v>
      </c>
      <c r="E22" s="202">
        <v>274.6948839665801</v>
      </c>
      <c r="F22" s="202">
        <v>268.6641359790962</v>
      </c>
      <c r="G22" s="202">
        <v>272.4790513258152</v>
      </c>
      <c r="H22" s="202">
        <v>255.23425145150435</v>
      </c>
      <c r="I22" s="202">
        <v>262.41217585434424</v>
      </c>
      <c r="J22" s="202">
        <v>278.02767461747897</v>
      </c>
      <c r="K22" s="202">
        <v>283.3738343225207</v>
      </c>
      <c r="L22" s="202">
        <v>286.3970678181294</v>
      </c>
      <c r="M22" s="202">
        <v>278.70957139515895</v>
      </c>
      <c r="N22" s="202">
        <v>273.832780796862</v>
      </c>
      <c r="O22" s="202">
        <v>245.68306889122644</v>
      </c>
      <c r="P22" s="202">
        <v>221.829803</v>
      </c>
    </row>
    <row r="23" spans="1:16" ht="15.75">
      <c r="A23" s="2" t="s">
        <v>201</v>
      </c>
      <c r="B23" s="109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</row>
    <row r="24" spans="1:16" ht="15.75">
      <c r="A24" s="2" t="s">
        <v>202</v>
      </c>
      <c r="B24" s="109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</row>
    <row r="26" ht="15.75">
      <c r="A26" s="47" t="s">
        <v>259</v>
      </c>
    </row>
    <row r="29" spans="2:16" ht="36.75" customHeight="1">
      <c r="B29" s="89" t="s">
        <v>221</v>
      </c>
      <c r="C29" s="89" t="s">
        <v>149</v>
      </c>
      <c r="D29" s="89" t="s">
        <v>150</v>
      </c>
      <c r="E29" s="89" t="s">
        <v>151</v>
      </c>
      <c r="F29" s="89" t="s">
        <v>152</v>
      </c>
      <c r="G29" s="89" t="s">
        <v>153</v>
      </c>
      <c r="H29" s="89" t="s">
        <v>154</v>
      </c>
      <c r="I29" s="89" t="s">
        <v>155</v>
      </c>
      <c r="J29" s="89" t="s">
        <v>156</v>
      </c>
      <c r="K29" s="89" t="s">
        <v>157</v>
      </c>
      <c r="L29" s="89" t="s">
        <v>158</v>
      </c>
      <c r="M29" s="89" t="s">
        <v>159</v>
      </c>
      <c r="N29" s="89" t="s">
        <v>160</v>
      </c>
      <c r="O29" s="89" t="s">
        <v>161</v>
      </c>
      <c r="P29" s="89" t="s">
        <v>162</v>
      </c>
    </row>
    <row r="30" spans="2:16" ht="23.25" customHeight="1">
      <c r="B30" s="111" t="s">
        <v>163</v>
      </c>
      <c r="C30" s="202">
        <f aca="true" t="shared" si="0" ref="C30:C36">C15*21</f>
        <v>5418.099611595073</v>
      </c>
      <c r="D30" s="202">
        <f aca="true" t="shared" si="1" ref="D30:O30">D15*21</f>
        <v>5291.176219278486</v>
      </c>
      <c r="E30" s="202">
        <f t="shared" si="1"/>
        <v>5399.706227298181</v>
      </c>
      <c r="F30" s="202">
        <f t="shared" si="1"/>
        <v>5271.96665056102</v>
      </c>
      <c r="G30" s="202">
        <f t="shared" si="1"/>
        <v>5347.168938842118</v>
      </c>
      <c r="H30" s="202">
        <f t="shared" si="1"/>
        <v>5021.5869574815915</v>
      </c>
      <c r="I30" s="202">
        <f t="shared" si="1"/>
        <v>5200.662323941228</v>
      </c>
      <c r="J30" s="202">
        <f t="shared" si="1"/>
        <v>5516.911692967056</v>
      </c>
      <c r="K30" s="202">
        <f t="shared" si="1"/>
        <v>5629.39283749203</v>
      </c>
      <c r="L30" s="202">
        <f t="shared" si="1"/>
        <v>5703.709238180718</v>
      </c>
      <c r="M30" s="202">
        <f t="shared" si="1"/>
        <v>5564.337206298338</v>
      </c>
      <c r="N30" s="202">
        <f t="shared" si="1"/>
        <v>5472.452521895618</v>
      </c>
      <c r="O30" s="202">
        <f t="shared" si="1"/>
        <v>5072.805884722685</v>
      </c>
      <c r="P30" s="202">
        <f aca="true" t="shared" si="2" ref="P30:P36">P15*21</f>
        <v>4585.961205</v>
      </c>
    </row>
    <row r="31" spans="2:16" ht="23.25" customHeight="1">
      <c r="B31" s="111" t="s">
        <v>164</v>
      </c>
      <c r="C31" s="202">
        <f t="shared" si="0"/>
        <v>147.88473648437787</v>
      </c>
      <c r="D31" s="202">
        <f aca="true" t="shared" si="3" ref="D31:O31">D16*21</f>
        <v>151.14359244654702</v>
      </c>
      <c r="E31" s="202">
        <f t="shared" si="3"/>
        <v>155.362536</v>
      </c>
      <c r="F31" s="202">
        <f t="shared" si="3"/>
        <v>155.417724</v>
      </c>
      <c r="G31" s="202">
        <f t="shared" si="3"/>
        <v>152.38918800000002</v>
      </c>
      <c r="H31" s="202">
        <f t="shared" si="3"/>
        <v>144.676098</v>
      </c>
      <c r="I31" s="202">
        <f t="shared" si="3"/>
        <v>137.548908</v>
      </c>
      <c r="J31" s="202">
        <f t="shared" si="3"/>
        <v>136.185462</v>
      </c>
      <c r="K31" s="202">
        <f t="shared" si="3"/>
        <v>134.19303626161647</v>
      </c>
      <c r="L31" s="202">
        <f t="shared" si="3"/>
        <v>129.96396000000001</v>
      </c>
      <c r="M31" s="202">
        <f t="shared" si="3"/>
        <v>127.59881399999999</v>
      </c>
      <c r="N31" s="202">
        <f t="shared" si="3"/>
        <v>116.39037713525695</v>
      </c>
      <c r="O31" s="202">
        <f t="shared" si="3"/>
        <v>107.243892</v>
      </c>
      <c r="P31" s="202">
        <f t="shared" si="2"/>
        <v>84.42705600000001</v>
      </c>
    </row>
    <row r="32" spans="2:16" ht="23.25" customHeight="1">
      <c r="B32" s="111" t="s">
        <v>165</v>
      </c>
      <c r="C32" s="202">
        <f t="shared" si="0"/>
        <v>112.37408626556424</v>
      </c>
      <c r="D32" s="202">
        <f aca="true" t="shared" si="4" ref="D32:O32">D17*21</f>
        <v>104.27487907361768</v>
      </c>
      <c r="E32" s="202">
        <f t="shared" si="4"/>
        <v>109.907385</v>
      </c>
      <c r="F32" s="202">
        <f t="shared" si="4"/>
        <v>110.57854499999999</v>
      </c>
      <c r="G32" s="202">
        <f t="shared" si="4"/>
        <v>102.18841499999999</v>
      </c>
      <c r="H32" s="202">
        <f t="shared" si="4"/>
        <v>88.87567499999997</v>
      </c>
      <c r="I32" s="202">
        <f t="shared" si="4"/>
        <v>78.02928</v>
      </c>
      <c r="J32" s="202">
        <f t="shared" si="4"/>
        <v>86.05421999999999</v>
      </c>
      <c r="K32" s="202">
        <f t="shared" si="4"/>
        <v>84.04968207579002</v>
      </c>
      <c r="L32" s="202">
        <f t="shared" si="4"/>
        <v>78.01111499999999</v>
      </c>
      <c r="M32" s="202">
        <f t="shared" si="4"/>
        <v>74.72829</v>
      </c>
      <c r="N32" s="202">
        <f t="shared" si="4"/>
        <v>77.64491928160619</v>
      </c>
      <c r="O32" s="202">
        <f t="shared" si="4"/>
        <v>65.03343</v>
      </c>
      <c r="P32" s="202">
        <f t="shared" si="2"/>
        <v>53.20308</v>
      </c>
    </row>
    <row r="33" spans="2:16" ht="23.25" customHeight="1">
      <c r="B33" s="111" t="s">
        <v>166</v>
      </c>
      <c r="C33" s="202">
        <f t="shared" si="0"/>
        <v>33.77630968564257</v>
      </c>
      <c r="D33" s="202">
        <f aca="true" t="shared" si="5" ref="D33:O33">D18*21</f>
        <v>37.7887238719258</v>
      </c>
      <c r="E33" s="202">
        <f t="shared" si="5"/>
        <v>35.29638</v>
      </c>
      <c r="F33" s="202">
        <f t="shared" si="5"/>
        <v>35.89173</v>
      </c>
      <c r="G33" s="202">
        <f t="shared" si="5"/>
        <v>35.54754</v>
      </c>
      <c r="H33" s="202">
        <f t="shared" si="5"/>
        <v>34.03218</v>
      </c>
      <c r="I33" s="202">
        <f t="shared" si="5"/>
        <v>30.479190000000003</v>
      </c>
      <c r="J33" s="202">
        <f t="shared" si="5"/>
        <v>28.17234</v>
      </c>
      <c r="K33" s="202">
        <f t="shared" si="5"/>
        <v>29.04676255271481</v>
      </c>
      <c r="L33" s="202">
        <f t="shared" si="5"/>
        <v>27.44553</v>
      </c>
      <c r="M33" s="202">
        <f t="shared" si="5"/>
        <v>25.320120000000003</v>
      </c>
      <c r="N33" s="202">
        <f t="shared" si="5"/>
        <v>22.61147916001925</v>
      </c>
      <c r="O33" s="202">
        <f t="shared" si="5"/>
        <v>17.8059</v>
      </c>
      <c r="P33" s="202">
        <f t="shared" si="2"/>
        <v>12.4047</v>
      </c>
    </row>
    <row r="34" spans="2:16" ht="23.25" customHeight="1">
      <c r="B34" s="111" t="s">
        <v>167</v>
      </c>
      <c r="C34" s="202">
        <f t="shared" si="0"/>
        <v>28.817127261601627</v>
      </c>
      <c r="D34" s="202">
        <f aca="true" t="shared" si="6" ref="D34:O34">D19*21</f>
        <v>34.65770449186277</v>
      </c>
      <c r="E34" s="202">
        <f t="shared" si="6"/>
        <v>26.917275000000004</v>
      </c>
      <c r="F34" s="202">
        <f t="shared" si="6"/>
        <v>26.901231</v>
      </c>
      <c r="G34" s="202">
        <f t="shared" si="6"/>
        <v>40.152966000000006</v>
      </c>
      <c r="H34" s="202">
        <f t="shared" si="6"/>
        <v>27.78468</v>
      </c>
      <c r="I34" s="202">
        <f t="shared" si="6"/>
        <v>23.042271</v>
      </c>
      <c r="J34" s="202">
        <f t="shared" si="6"/>
        <v>29.531607000000005</v>
      </c>
      <c r="K34" s="202">
        <f t="shared" si="6"/>
        <v>34.50193945131857</v>
      </c>
      <c r="L34" s="202">
        <f t="shared" si="6"/>
        <v>38.452386000000004</v>
      </c>
      <c r="M34" s="202">
        <f t="shared" si="6"/>
        <v>24.400614</v>
      </c>
      <c r="N34" s="202">
        <f t="shared" si="6"/>
        <v>25.589289402849897</v>
      </c>
      <c r="O34" s="202">
        <f t="shared" si="6"/>
        <v>40.116699</v>
      </c>
      <c r="P34" s="202">
        <f t="shared" si="2"/>
        <v>34.390902</v>
      </c>
    </row>
    <row r="35" spans="2:16" ht="23.25" customHeight="1">
      <c r="B35" s="111" t="s">
        <v>168</v>
      </c>
      <c r="C35" s="202">
        <f t="shared" si="0"/>
        <v>28.796076493251604</v>
      </c>
      <c r="D35" s="202">
        <f aca="true" t="shared" si="7" ref="D35:O35">D20*21</f>
        <v>26.38024426397677</v>
      </c>
      <c r="E35" s="202">
        <f t="shared" si="7"/>
        <v>27.18996</v>
      </c>
      <c r="F35" s="202">
        <f t="shared" si="7"/>
        <v>26.05386</v>
      </c>
      <c r="G35" s="202">
        <f t="shared" si="7"/>
        <v>28.18893</v>
      </c>
      <c r="H35" s="202">
        <f t="shared" si="7"/>
        <v>25.03494</v>
      </c>
      <c r="I35" s="202">
        <f t="shared" si="7"/>
        <v>25.18509</v>
      </c>
      <c r="J35" s="202">
        <f t="shared" si="7"/>
        <v>25.12734</v>
      </c>
      <c r="K35" s="202">
        <f t="shared" si="7"/>
        <v>26.115879664496212</v>
      </c>
      <c r="L35" s="202">
        <f t="shared" si="7"/>
        <v>24.961440000000003</v>
      </c>
      <c r="M35" s="202">
        <f t="shared" si="7"/>
        <v>25.10109</v>
      </c>
      <c r="N35" s="202">
        <f t="shared" si="7"/>
        <v>24.876988233126323</v>
      </c>
      <c r="O35" s="202">
        <f t="shared" si="7"/>
        <v>20.965117302989995</v>
      </c>
      <c r="P35" s="202">
        <f t="shared" si="2"/>
        <v>18.505830000000003</v>
      </c>
    </row>
    <row r="36" spans="2:16" ht="23.25" customHeight="1">
      <c r="B36" s="111" t="s">
        <v>169</v>
      </c>
      <c r="C36" s="202">
        <f t="shared" si="0"/>
        <v>16.24316803461204</v>
      </c>
      <c r="D36" s="202">
        <f aca="true" t="shared" si="8" ref="D36:O36">D21*21</f>
        <v>14.798672609825754</v>
      </c>
      <c r="E36" s="202">
        <f t="shared" si="8"/>
        <v>14.212800000000001</v>
      </c>
      <c r="F36" s="202">
        <f t="shared" si="8"/>
        <v>15.137115000000001</v>
      </c>
      <c r="G36" s="202">
        <f t="shared" si="8"/>
        <v>16.4241</v>
      </c>
      <c r="H36" s="202">
        <f t="shared" si="8"/>
        <v>17.92875</v>
      </c>
      <c r="I36" s="202">
        <f t="shared" si="8"/>
        <v>15.70863</v>
      </c>
      <c r="J36" s="202">
        <f t="shared" si="8"/>
        <v>16.598505</v>
      </c>
      <c r="K36" s="202">
        <f t="shared" si="8"/>
        <v>13.550383274968047</v>
      </c>
      <c r="L36" s="202">
        <f t="shared" si="8"/>
        <v>11.794755</v>
      </c>
      <c r="M36" s="202">
        <f t="shared" si="8"/>
        <v>11.414864999999999</v>
      </c>
      <c r="N36" s="202">
        <f t="shared" si="8"/>
        <v>10.922821625625206</v>
      </c>
      <c r="O36" s="202">
        <f t="shared" si="8"/>
        <v>2.183265</v>
      </c>
      <c r="P36" s="202">
        <f t="shared" si="2"/>
        <v>2.84571</v>
      </c>
    </row>
    <row r="37" spans="2:16" ht="23.25" customHeight="1">
      <c r="B37" s="112" t="s">
        <v>9</v>
      </c>
      <c r="C37" s="202">
        <f>SUM(C30:C36)</f>
        <v>5785.991115820122</v>
      </c>
      <c r="D37" s="202">
        <f aca="true" t="shared" si="9" ref="D37:P37">SUM(D30:D36)</f>
        <v>5660.220036036243</v>
      </c>
      <c r="E37" s="202">
        <f t="shared" si="9"/>
        <v>5768.592563298181</v>
      </c>
      <c r="F37" s="202">
        <f t="shared" si="9"/>
        <v>5641.946855561021</v>
      </c>
      <c r="G37" s="202">
        <f t="shared" si="9"/>
        <v>5722.060077842118</v>
      </c>
      <c r="H37" s="202">
        <f t="shared" si="9"/>
        <v>5359.919280481591</v>
      </c>
      <c r="I37" s="202">
        <f t="shared" si="9"/>
        <v>5510.655692941228</v>
      </c>
      <c r="J37" s="202">
        <f t="shared" si="9"/>
        <v>5838.581166967057</v>
      </c>
      <c r="K37" s="202">
        <f t="shared" si="9"/>
        <v>5950.850520772933</v>
      </c>
      <c r="L37" s="202">
        <f t="shared" si="9"/>
        <v>6014.338424180718</v>
      </c>
      <c r="M37" s="202">
        <f t="shared" si="9"/>
        <v>5852.900999298338</v>
      </c>
      <c r="N37" s="202">
        <f t="shared" si="9"/>
        <v>5750.488396734102</v>
      </c>
      <c r="O37" s="202">
        <f t="shared" si="9"/>
        <v>5326.1541880256755</v>
      </c>
      <c r="P37" s="202">
        <f t="shared" si="9"/>
        <v>4791.738483</v>
      </c>
    </row>
    <row r="38" ht="15.75">
      <c r="A38" s="2" t="s">
        <v>201</v>
      </c>
    </row>
    <row r="39" ht="15.75">
      <c r="A39" s="2" t="s">
        <v>202</v>
      </c>
    </row>
  </sheetData>
  <sheetProtection/>
  <mergeCells count="5">
    <mergeCell ref="A11:P11"/>
    <mergeCell ref="A6:Q6"/>
    <mergeCell ref="A7:Q7"/>
    <mergeCell ref="A8:Q8"/>
    <mergeCell ref="A9:Q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Pamela Arias</dc:creator>
  <cp:keywords/>
  <dc:description/>
  <cp:lastModifiedBy>cpilataxi</cp:lastModifiedBy>
  <dcterms:created xsi:type="dcterms:W3CDTF">2015-09-23T20:28:30Z</dcterms:created>
  <dcterms:modified xsi:type="dcterms:W3CDTF">2016-07-12T17:21:23Z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