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20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1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2.xml" ContentType="application/vnd.openxmlformats-officedocument.drawing+xml"/>
  <Override PartName="/xl/charts/chart4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4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4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drawings/drawing25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6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7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28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29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30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31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32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33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drawings/drawing34.xml" ContentType="application/vnd.openxmlformats-officedocument.drawing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5.xml" ContentType="application/vnd.openxmlformats-officedocument.drawing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drawings/drawing36.xml" ContentType="application/vnd.openxmlformats-officedocument.drawing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37.xml" ContentType="application/vnd.openxmlformats-officedocument.drawing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38.xml" ContentType="application/vnd.openxmlformats-officedocument.drawing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drawings/drawing39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40.xml" ContentType="application/vnd.openxmlformats-officedocument.drawing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41.xml" ContentType="application/vnd.openxmlformats-officedocument.drawing+xml"/>
  <Override PartName="/xl/charts/chart92.xml" ContentType="application/vnd.openxmlformats-officedocument.drawingml.chart+xml"/>
  <Override PartName="/xl/drawings/drawing42.xml" ContentType="application/vnd.openxmlformats-officedocument.drawing+xml"/>
  <Override PartName="/xl/charts/chart93.xml" ContentType="application/vnd.openxmlformats-officedocument.drawingml.chart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GTPE\DECON\AS\CS_MPE_2023\CSS_2022\5_Proc\5.7_Finali_archiv_dat\5.7.2_Compil_prod_ant\1_Tabulados\5_Ind_Econom\"/>
    </mc:Choice>
  </mc:AlternateContent>
  <bookViews>
    <workbookView showSheetTabs="0" xWindow="0" yWindow="0" windowWidth="13125" windowHeight="6105" tabRatio="824"/>
  </bookViews>
  <sheets>
    <sheet name="Indice" sheetId="2" r:id="rId1"/>
    <sheet name="1.1.1" sheetId="3" r:id="rId2"/>
    <sheet name="1.1.2" sheetId="84" r:id="rId3"/>
    <sheet name="1.1.3" sheetId="85" r:id="rId4"/>
    <sheet name="1.1.4" sheetId="79" r:id="rId5"/>
    <sheet name="1.1.5" sheetId="80" r:id="rId6"/>
    <sheet name="1.2.1" sheetId="81" r:id="rId7"/>
    <sheet name="1.2.2" sheetId="86" r:id="rId8"/>
    <sheet name="1.2.3" sheetId="87" r:id="rId9"/>
    <sheet name="1.2.4" sheetId="82" r:id="rId10"/>
    <sheet name="1.2.5" sheetId="83" r:id="rId11"/>
    <sheet name="1.3.1" sheetId="52" r:id="rId12"/>
    <sheet name="1.3.2" sheetId="35" r:id="rId13"/>
    <sheet name="1.3.3" sheetId="53" r:id="rId14"/>
    <sheet name="1.3.4" sheetId="37" r:id="rId15"/>
    <sheet name="1.3.5" sheetId="38" r:id="rId16"/>
    <sheet name="2.1.1" sheetId="23" r:id="rId17"/>
    <sheet name="2.1.2" sheetId="72" r:id="rId18"/>
    <sheet name="2.1.3" sheetId="39" r:id="rId19"/>
    <sheet name="2.1.4" sheetId="54" r:id="rId20"/>
    <sheet name="2.1.5" sheetId="42" r:id="rId21"/>
    <sheet name="2.1.6" sheetId="24" r:id="rId22"/>
    <sheet name="2.1.7" sheetId="27" r:id="rId23"/>
    <sheet name="2.1.8" sheetId="25" r:id="rId24"/>
    <sheet name="2.1.9" sheetId="55" r:id="rId25"/>
    <sheet name="2.1.10" sheetId="45" r:id="rId26"/>
    <sheet name="2.1.11" sheetId="10" r:id="rId27"/>
    <sheet name="2.1.12" sheetId="30" r:id="rId28"/>
    <sheet name="2.1.13" sheetId="71" r:id="rId29"/>
    <sheet name="2.1.14" sheetId="73" r:id="rId30"/>
    <sheet name="2.1.15" sheetId="74" r:id="rId31"/>
    <sheet name="2.1.16" sheetId="26" r:id="rId32"/>
    <sheet name="2.1.17" sheetId="75" r:id="rId33"/>
    <sheet name="2.1.18" sheetId="76" r:id="rId34"/>
    <sheet name="2.1.19" sheetId="33" r:id="rId35"/>
    <sheet name="2.1.20" sheetId="44" r:id="rId36"/>
    <sheet name="2.1.21" sheetId="34" r:id="rId37"/>
    <sheet name="2.1.22" sheetId="77" r:id="rId38"/>
    <sheet name="2.1.23" sheetId="62" r:id="rId39"/>
    <sheet name="3.1" sheetId="63" r:id="rId40"/>
    <sheet name="3.2" sheetId="70" r:id="rId41"/>
    <sheet name="3.3" sheetId="88" r:id="rId42"/>
    <sheet name="4.1" sheetId="90" r:id="rId43"/>
    <sheet name="4.2" sheetId="92" r:id="rId44"/>
  </sheets>
  <externalReferences>
    <externalReference r:id="rId45"/>
  </externalReferences>
  <definedNames>
    <definedName name="_28._Valor_Agregado_Bruto_del_Trabajo_No_Remunerado_de_la_Salud._Período_2011_2014." localSheetId="28">Indice!#REF!</definedName>
    <definedName name="_28._Valor_Agregado_Bruto_del_Trabajo_No_Remunerado_de_la_Salud._Período_2011_2014." localSheetId="29">[1]Indice!#REF!</definedName>
    <definedName name="_28._Valor_Agregado_Bruto_del_Trabajo_No_Remunerado_de_la_Salud._Período_2011_2014." localSheetId="30">Indice!#REF!</definedName>
    <definedName name="_28._Valor_Agregado_Bruto_del_Trabajo_No_Remunerado_de_la_Salud._Período_2011_2014." localSheetId="42">[1]Indice!#REF!</definedName>
    <definedName name="_28._Valor_Agregado_Bruto_del_Trabajo_No_Remunerado_de_la_Salud._Período_2011_2014." localSheetId="43">[1]Indice!#REF!</definedName>
    <definedName name="_28._Valor_Agregado_Bruto_del_Trabajo_No_Remunerado_de_la_Salud._Período_2011_2014.">Indice!#REF!</definedName>
    <definedName name="_xlnm._FilterDatabase" localSheetId="28" hidden="1">'2.1.13'!$C$87:$E$110</definedName>
    <definedName name="_xlnm._FilterDatabase" localSheetId="30" hidden="1">'2.1.15'!$C$108:$E$131</definedName>
    <definedName name="_xlnm._FilterDatabase" localSheetId="33" hidden="1">'2.1.18'!$C$67:$E$87</definedName>
    <definedName name="_xlnm._FilterDatabase" localSheetId="17" hidden="1">'2.1.2'!$C$23:$G$36</definedName>
    <definedName name="_xlnm._FilterDatabase" localSheetId="35" hidden="1">'2.1.20'!$C$83:$E$103</definedName>
    <definedName name="_xlnm._FilterDatabase" localSheetId="18" hidden="1">'2.1.3'!$C$31:$G$71</definedName>
    <definedName name="_xlnm.Print_Area" localSheetId="1">'1.1.1'!$B$1:$B$50</definedName>
    <definedName name="_xlnm.Print_Area" localSheetId="2">'1.1.2'!$B$1:$B$53</definedName>
    <definedName name="_xlnm.Print_Area" localSheetId="4">'1.1.4'!$B$1:$B$90</definedName>
    <definedName name="_xlnm.Print_Area" localSheetId="5">'1.1.5'!$B$1:$B$66</definedName>
    <definedName name="_xlnm.Print_Area" localSheetId="6">'1.2.1'!$B$1:$B$49</definedName>
    <definedName name="_xlnm.Print_Area" localSheetId="7">'1.2.2'!$B$1:$B$51</definedName>
    <definedName name="_xlnm.Print_Area" localSheetId="9">'1.2.4'!$B$1:$B$90</definedName>
    <definedName name="_xlnm.Print_Area" localSheetId="10">'1.2.5'!$B$1:$B$65</definedName>
    <definedName name="_xlnm.Print_Area" localSheetId="12">'1.3.2'!$B$1:$B$51</definedName>
    <definedName name="_xlnm.Print_Area" localSheetId="14">'1.3.4'!$B$1:$B$91</definedName>
    <definedName name="_xlnm.Print_Area" localSheetId="15">'1.3.5'!$B$1:$B$65</definedName>
    <definedName name="_xlnm.Print_Area" localSheetId="16">'2.1.1'!$B$1:$B$64</definedName>
    <definedName name="_xlnm.Print_Area" localSheetId="25">'2.1.10'!$B$1:$B$48</definedName>
    <definedName name="_xlnm.Print_Area" localSheetId="26">'2.1.11'!#REF!</definedName>
    <definedName name="_xlnm.Print_Area" localSheetId="27">'2.1.12'!$B$1:$J$39</definedName>
    <definedName name="_xlnm.Print_Area" localSheetId="28">'2.1.13'!$B$1:$J$40</definedName>
    <definedName name="_xlnm.Print_Area" localSheetId="29">'2.1.14'!$B$1:$J$55</definedName>
    <definedName name="_xlnm.Print_Area" localSheetId="30">'2.1.15'!$B$1:$J$56</definedName>
    <definedName name="_xlnm.Print_Area" localSheetId="31">'2.1.16'!$B$1:$B$61</definedName>
    <definedName name="_xlnm.Print_Area" localSheetId="32">'2.1.17'!$B$1:$J$26</definedName>
    <definedName name="_xlnm.Print_Area" localSheetId="33">'2.1.18'!$B$1:$J$65</definedName>
    <definedName name="_xlnm.Print_Area" localSheetId="34">'2.1.19'!$B$1:$J$36</definedName>
    <definedName name="_xlnm.Print_Area" localSheetId="17">'2.1.2'!$C$1:$F$52</definedName>
    <definedName name="_xlnm.Print_Area" localSheetId="35">'2.1.20'!$B$1:$J$80</definedName>
    <definedName name="_xlnm.Print_Area" localSheetId="36">'2.1.21'!$B$1:$I$14</definedName>
    <definedName name="_xlnm.Print_Area" localSheetId="18">'2.1.3'!$C$1:$F$71</definedName>
    <definedName name="_xlnm.Print_Area" localSheetId="19">'2.1.4'!$B$1:$B$55</definedName>
    <definedName name="_xlnm.Print_Area" localSheetId="21">'2.1.6'!$B$1:$B$102</definedName>
    <definedName name="_xlnm.Print_Area" localSheetId="22">'2.1.7'!$B$1:$B$58</definedName>
    <definedName name="_xlnm.Print_Area" localSheetId="23">'2.1.8'!$B$1:$B$29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76" l="1"/>
  <c r="D57" i="76"/>
  <c r="D56" i="76"/>
  <c r="D55" i="76"/>
  <c r="D54" i="76"/>
  <c r="D53" i="76"/>
  <c r="D52" i="76"/>
  <c r="B57" i="62"/>
  <c r="D56" i="62"/>
  <c r="C56" i="62"/>
  <c r="D55" i="62"/>
  <c r="C55" i="62"/>
  <c r="B55" i="62"/>
  <c r="D54" i="62"/>
  <c r="C54" i="62"/>
  <c r="B54" i="62"/>
  <c r="D53" i="62"/>
  <c r="C53" i="62"/>
  <c r="B53" i="62"/>
  <c r="D52" i="62"/>
  <c r="C52" i="62"/>
  <c r="B52" i="62"/>
  <c r="D51" i="62"/>
  <c r="D57" i="62" s="1"/>
  <c r="C51" i="62"/>
  <c r="B51" i="62"/>
  <c r="D50" i="62"/>
  <c r="F50" i="62" s="1"/>
  <c r="C50" i="62"/>
  <c r="E50" i="62" s="1"/>
  <c r="B38" i="62"/>
  <c r="D37" i="62"/>
  <c r="C37" i="62"/>
  <c r="D36" i="62"/>
  <c r="C36" i="62"/>
  <c r="B36" i="62"/>
  <c r="D35" i="62"/>
  <c r="C35" i="62"/>
  <c r="B35" i="62"/>
  <c r="D34" i="62"/>
  <c r="C34" i="62"/>
  <c r="B34" i="62"/>
  <c r="D33" i="62"/>
  <c r="C33" i="62"/>
  <c r="B33" i="62"/>
  <c r="D32" i="62"/>
  <c r="D38" i="62" s="1"/>
  <c r="D39" i="62" s="1"/>
  <c r="C32" i="62"/>
  <c r="B32" i="62"/>
  <c r="D31" i="62"/>
  <c r="F31" i="62" s="1"/>
  <c r="C31" i="62"/>
  <c r="E31" i="62" s="1"/>
  <c r="D53" i="77"/>
  <c r="C53" i="77"/>
  <c r="D52" i="77"/>
  <c r="C52" i="77"/>
  <c r="E52" i="77" s="1"/>
  <c r="B52" i="77"/>
  <c r="D51" i="77"/>
  <c r="C51" i="77"/>
  <c r="E51" i="77" s="1"/>
  <c r="B51" i="77"/>
  <c r="D50" i="77"/>
  <c r="C50" i="77"/>
  <c r="C54" i="77" s="1"/>
  <c r="B50" i="77"/>
  <c r="D49" i="77"/>
  <c r="C49" i="77"/>
  <c r="B49" i="77"/>
  <c r="E48" i="77"/>
  <c r="D48" i="77"/>
  <c r="F48" i="77" s="1"/>
  <c r="C48" i="77"/>
  <c r="C37" i="77"/>
  <c r="C38" i="77" s="1"/>
  <c r="D36" i="77"/>
  <c r="C36" i="77"/>
  <c r="E36" i="77" s="1"/>
  <c r="D35" i="77"/>
  <c r="C35" i="77"/>
  <c r="E35" i="77" s="1"/>
  <c r="B35" i="77"/>
  <c r="E34" i="77"/>
  <c r="D34" i="77"/>
  <c r="C34" i="77"/>
  <c r="B34" i="77"/>
  <c r="E33" i="77"/>
  <c r="D33" i="77"/>
  <c r="C33" i="77"/>
  <c r="B33" i="77"/>
  <c r="D32" i="77"/>
  <c r="C32" i="77"/>
  <c r="E32" i="77" s="1"/>
  <c r="B32" i="77"/>
  <c r="D31" i="77"/>
  <c r="F31" i="77" s="1"/>
  <c r="C31" i="77"/>
  <c r="E31" i="77" s="1"/>
  <c r="E70" i="44"/>
  <c r="D70" i="44"/>
  <c r="F70" i="44" s="1"/>
  <c r="E69" i="44"/>
  <c r="D69" i="44"/>
  <c r="C69" i="44"/>
  <c r="E68" i="44"/>
  <c r="D68" i="44"/>
  <c r="C68" i="44"/>
  <c r="E67" i="44"/>
  <c r="D67" i="44"/>
  <c r="F67" i="44" s="1"/>
  <c r="C67" i="44"/>
  <c r="E66" i="44"/>
  <c r="E71" i="44" s="1"/>
  <c r="D66" i="44"/>
  <c r="C66" i="44"/>
  <c r="E65" i="44"/>
  <c r="D65" i="44"/>
  <c r="F65" i="44" s="1"/>
  <c r="C65" i="44"/>
  <c r="E64" i="44"/>
  <c r="D64" i="44"/>
  <c r="F64" i="44" s="1"/>
  <c r="C64" i="44"/>
  <c r="E63" i="44"/>
  <c r="D63" i="44"/>
  <c r="C63" i="44"/>
  <c r="E62" i="44"/>
  <c r="D62" i="44"/>
  <c r="D71" i="44" s="1"/>
  <c r="C62" i="44"/>
  <c r="F61" i="44"/>
  <c r="E61" i="44"/>
  <c r="G61" i="44" s="1"/>
  <c r="D61" i="44"/>
  <c r="E48" i="44"/>
  <c r="D48" i="44"/>
  <c r="E47" i="44"/>
  <c r="D47" i="44"/>
  <c r="C47" i="44"/>
  <c r="E46" i="44"/>
  <c r="D46" i="44"/>
  <c r="C46" i="44"/>
  <c r="E45" i="44"/>
  <c r="D45" i="44"/>
  <c r="C45" i="44"/>
  <c r="E44" i="44"/>
  <c r="D44" i="44"/>
  <c r="C44" i="44"/>
  <c r="E43" i="44"/>
  <c r="D43" i="44"/>
  <c r="C43" i="44"/>
  <c r="E42" i="44"/>
  <c r="D42" i="44"/>
  <c r="C42" i="44"/>
  <c r="E41" i="44"/>
  <c r="D41" i="44"/>
  <c r="C41" i="44"/>
  <c r="E40" i="44"/>
  <c r="D40" i="44"/>
  <c r="C40" i="44"/>
  <c r="E39" i="44"/>
  <c r="G39" i="44" s="1"/>
  <c r="D39" i="44"/>
  <c r="F39" i="44" s="1"/>
  <c r="B59" i="76"/>
  <c r="E58" i="76"/>
  <c r="C58" i="76"/>
  <c r="B58" i="76"/>
  <c r="E57" i="76"/>
  <c r="C57" i="76"/>
  <c r="B57" i="76"/>
  <c r="E56" i="76"/>
  <c r="C56" i="76"/>
  <c r="B56" i="76"/>
  <c r="E55" i="76"/>
  <c r="C55" i="76"/>
  <c r="B55" i="76"/>
  <c r="E54" i="76"/>
  <c r="C54" i="76"/>
  <c r="B54" i="76"/>
  <c r="E53" i="76"/>
  <c r="C53" i="76"/>
  <c r="E52" i="76"/>
  <c r="E59" i="76" s="1"/>
  <c r="D59" i="76"/>
  <c r="C52" i="76"/>
  <c r="B52" i="76"/>
  <c r="D51" i="76"/>
  <c r="E51" i="76" s="1"/>
  <c r="E37" i="76"/>
  <c r="D37" i="76"/>
  <c r="C37" i="76"/>
  <c r="E36" i="76"/>
  <c r="G36" i="76" s="1"/>
  <c r="D36" i="76"/>
  <c r="F36" i="76" s="1"/>
  <c r="C36" i="76"/>
  <c r="E35" i="76"/>
  <c r="D35" i="76"/>
  <c r="C35" i="76"/>
  <c r="E34" i="76"/>
  <c r="G34" i="76" s="1"/>
  <c r="D34" i="76"/>
  <c r="C34" i="76"/>
  <c r="E33" i="76"/>
  <c r="D33" i="76"/>
  <c r="F33" i="76" s="1"/>
  <c r="C33" i="76"/>
  <c r="E32" i="76"/>
  <c r="D32" i="76"/>
  <c r="C32" i="76"/>
  <c r="E31" i="76"/>
  <c r="E38" i="76" s="1"/>
  <c r="D31" i="76"/>
  <c r="D38" i="76" s="1"/>
  <c r="C31" i="76"/>
  <c r="F30" i="76"/>
  <c r="E30" i="76"/>
  <c r="G30" i="76" s="1"/>
  <c r="D30" i="76"/>
  <c r="C99" i="74"/>
  <c r="E98" i="74"/>
  <c r="D98" i="74"/>
  <c r="E97" i="74"/>
  <c r="D97" i="74"/>
  <c r="C97" i="74"/>
  <c r="E96" i="74"/>
  <c r="D96" i="74"/>
  <c r="C96" i="74"/>
  <c r="E95" i="74"/>
  <c r="D95" i="74"/>
  <c r="C95" i="74"/>
  <c r="E94" i="74"/>
  <c r="D94" i="74"/>
  <c r="C94" i="74"/>
  <c r="E93" i="74"/>
  <c r="D93" i="74"/>
  <c r="C93" i="74"/>
  <c r="E92" i="74"/>
  <c r="D92" i="74"/>
  <c r="C92" i="74"/>
  <c r="E91" i="74"/>
  <c r="D91" i="74"/>
  <c r="C91" i="74"/>
  <c r="E90" i="74"/>
  <c r="D90" i="74"/>
  <c r="C90" i="74"/>
  <c r="E89" i="74"/>
  <c r="D89" i="74"/>
  <c r="C89" i="74"/>
  <c r="E88" i="74"/>
  <c r="D88" i="74"/>
  <c r="C88" i="74"/>
  <c r="E87" i="74"/>
  <c r="D87" i="74"/>
  <c r="C87" i="74"/>
  <c r="G85" i="74"/>
  <c r="E85" i="74"/>
  <c r="D85" i="74"/>
  <c r="F85" i="74" s="1"/>
  <c r="C74" i="74"/>
  <c r="E73" i="74"/>
  <c r="D73" i="74"/>
  <c r="F73" i="74" s="1"/>
  <c r="E72" i="74"/>
  <c r="D72" i="74"/>
  <c r="C72" i="74"/>
  <c r="E71" i="74"/>
  <c r="D71" i="74"/>
  <c r="C71" i="74"/>
  <c r="E70" i="74"/>
  <c r="D70" i="74"/>
  <c r="F70" i="74" s="1"/>
  <c r="C70" i="74"/>
  <c r="E69" i="74"/>
  <c r="D69" i="74"/>
  <c r="F69" i="74" s="1"/>
  <c r="C69" i="74"/>
  <c r="E68" i="74"/>
  <c r="D68" i="74"/>
  <c r="F68" i="74" s="1"/>
  <c r="C68" i="74"/>
  <c r="E67" i="74"/>
  <c r="D67" i="74"/>
  <c r="C67" i="74"/>
  <c r="E66" i="74"/>
  <c r="D66" i="74"/>
  <c r="D74" i="74" s="1"/>
  <c r="C66" i="74"/>
  <c r="F65" i="74"/>
  <c r="E65" i="74"/>
  <c r="D65" i="74"/>
  <c r="C65" i="74"/>
  <c r="E64" i="74"/>
  <c r="D64" i="74"/>
  <c r="C64" i="74"/>
  <c r="E63" i="74"/>
  <c r="D63" i="74"/>
  <c r="F63" i="74" s="1"/>
  <c r="C63" i="74"/>
  <c r="E62" i="74"/>
  <c r="D62" i="74"/>
  <c r="C62" i="74"/>
  <c r="E60" i="74"/>
  <c r="G60" i="74" s="1"/>
  <c r="D60" i="74"/>
  <c r="F60" i="74" s="1"/>
  <c r="E74" i="71"/>
  <c r="D74" i="71"/>
  <c r="E73" i="71"/>
  <c r="D73" i="71"/>
  <c r="C73" i="71"/>
  <c r="E72" i="71"/>
  <c r="D72" i="71"/>
  <c r="C72" i="71"/>
  <c r="E71" i="71"/>
  <c r="D71" i="71"/>
  <c r="C71" i="71"/>
  <c r="E70" i="71"/>
  <c r="D70" i="71"/>
  <c r="C70" i="71"/>
  <c r="E69" i="71"/>
  <c r="D69" i="71"/>
  <c r="C69" i="71"/>
  <c r="E68" i="71"/>
  <c r="D68" i="71"/>
  <c r="C68" i="71"/>
  <c r="E67" i="71"/>
  <c r="D67" i="71"/>
  <c r="C67" i="71"/>
  <c r="F66" i="71"/>
  <c r="E66" i="71"/>
  <c r="G66" i="71" s="1"/>
  <c r="D66" i="71"/>
  <c r="E52" i="71"/>
  <c r="D52" i="71"/>
  <c r="E51" i="71"/>
  <c r="D51" i="71"/>
  <c r="F51" i="71" s="1"/>
  <c r="C51" i="71"/>
  <c r="E50" i="71"/>
  <c r="D50" i="71"/>
  <c r="C50" i="71"/>
  <c r="E49" i="71"/>
  <c r="D49" i="71"/>
  <c r="D53" i="71" s="1"/>
  <c r="C49" i="71"/>
  <c r="F48" i="71"/>
  <c r="E48" i="71"/>
  <c r="D48" i="71"/>
  <c r="C48" i="71"/>
  <c r="E47" i="71"/>
  <c r="D47" i="71"/>
  <c r="C47" i="71"/>
  <c r="E46" i="71"/>
  <c r="D46" i="71"/>
  <c r="F46" i="71" s="1"/>
  <c r="C46" i="71"/>
  <c r="E45" i="71"/>
  <c r="D45" i="71"/>
  <c r="C45" i="71"/>
  <c r="F44" i="71"/>
  <c r="C38" i="45"/>
  <c r="D37" i="45"/>
  <c r="C37" i="45"/>
  <c r="D36" i="45"/>
  <c r="C36" i="45"/>
  <c r="E36" i="45" s="1"/>
  <c r="B36" i="45"/>
  <c r="E35" i="45"/>
  <c r="E37" i="45" s="1"/>
  <c r="D35" i="45"/>
  <c r="C35" i="45"/>
  <c r="B35" i="45"/>
  <c r="E34" i="45"/>
  <c r="D34" i="45"/>
  <c r="F34" i="45" s="1"/>
  <c r="C34" i="45"/>
  <c r="D25" i="45"/>
  <c r="D24" i="45"/>
  <c r="C24" i="45"/>
  <c r="C25" i="45" s="1"/>
  <c r="D23" i="45"/>
  <c r="F23" i="45" s="1"/>
  <c r="C23" i="45"/>
  <c r="E23" i="45" s="1"/>
  <c r="B23" i="45"/>
  <c r="D22" i="45"/>
  <c r="F22" i="45" s="1"/>
  <c r="C22" i="45"/>
  <c r="E22" i="45" s="1"/>
  <c r="B22" i="45"/>
  <c r="F21" i="45"/>
  <c r="D21" i="45"/>
  <c r="C21" i="45"/>
  <c r="E21" i="45" s="1"/>
  <c r="R81" i="24"/>
  <c r="Q81" i="24"/>
  <c r="Q79" i="24" s="1"/>
  <c r="P81" i="24"/>
  <c r="P79" i="24" s="1"/>
  <c r="O81" i="24"/>
  <c r="N81" i="24"/>
  <c r="N79" i="24" s="1"/>
  <c r="M81" i="24"/>
  <c r="L81" i="24"/>
  <c r="K81" i="24"/>
  <c r="K79" i="24" s="1"/>
  <c r="J81" i="24"/>
  <c r="I81" i="24"/>
  <c r="I79" i="24" s="1"/>
  <c r="H81" i="24"/>
  <c r="H79" i="24" s="1"/>
  <c r="G81" i="24"/>
  <c r="F81" i="24"/>
  <c r="F79" i="24" s="1"/>
  <c r="E81" i="24"/>
  <c r="D81" i="24"/>
  <c r="C81" i="24"/>
  <c r="C79" i="24" s="1"/>
  <c r="R80" i="24"/>
  <c r="Q80" i="24"/>
  <c r="P80" i="24"/>
  <c r="O80" i="24"/>
  <c r="N80" i="24"/>
  <c r="M80" i="24"/>
  <c r="L80" i="24"/>
  <c r="K80" i="24"/>
  <c r="J80" i="24"/>
  <c r="I80" i="24"/>
  <c r="H80" i="24"/>
  <c r="G80" i="24"/>
  <c r="F80" i="24"/>
  <c r="E80" i="24"/>
  <c r="D80" i="24"/>
  <c r="C80" i="24"/>
  <c r="B80" i="24"/>
  <c r="R79" i="24"/>
  <c r="O79" i="24"/>
  <c r="M79" i="24"/>
  <c r="L79" i="24"/>
  <c r="J79" i="24"/>
  <c r="G79" i="24"/>
  <c r="E79" i="24"/>
  <c r="D79" i="24"/>
  <c r="B79" i="24"/>
  <c r="R57" i="24"/>
  <c r="R55" i="24" s="1"/>
  <c r="Q57" i="24"/>
  <c r="P57" i="24"/>
  <c r="P55" i="24" s="1"/>
  <c r="O57" i="24"/>
  <c r="N57" i="24"/>
  <c r="M57" i="24"/>
  <c r="M55" i="24" s="1"/>
  <c r="L57" i="24"/>
  <c r="K57" i="24"/>
  <c r="K55" i="24" s="1"/>
  <c r="J57" i="24"/>
  <c r="J55" i="24" s="1"/>
  <c r="I57" i="24"/>
  <c r="H57" i="24"/>
  <c r="H55" i="24" s="1"/>
  <c r="G57" i="24"/>
  <c r="F57" i="24"/>
  <c r="E57" i="24"/>
  <c r="E55" i="24" s="1"/>
  <c r="D57" i="24"/>
  <c r="C57" i="24"/>
  <c r="C55" i="24" s="1"/>
  <c r="R56" i="24"/>
  <c r="Q56" i="24"/>
  <c r="P56" i="24"/>
  <c r="O56" i="24"/>
  <c r="N56" i="24"/>
  <c r="M56" i="24"/>
  <c r="L56" i="24"/>
  <c r="J56" i="24"/>
  <c r="I56" i="24"/>
  <c r="G56" i="24"/>
  <c r="F56" i="24"/>
  <c r="E56" i="24"/>
  <c r="D56" i="24"/>
  <c r="C56" i="24"/>
  <c r="B56" i="24"/>
  <c r="Q55" i="24"/>
  <c r="O55" i="24"/>
  <c r="N55" i="24"/>
  <c r="L55" i="24"/>
  <c r="I55" i="24"/>
  <c r="G55" i="24"/>
  <c r="F55" i="24"/>
  <c r="D55" i="24"/>
  <c r="B55" i="24"/>
  <c r="C41" i="54"/>
  <c r="B41" i="54"/>
  <c r="C40" i="54"/>
  <c r="B40" i="54"/>
  <c r="C39" i="54"/>
  <c r="B39" i="54"/>
  <c r="C38" i="54"/>
  <c r="B38" i="54"/>
  <c r="C27" i="54"/>
  <c r="B27" i="54"/>
  <c r="C26" i="54"/>
  <c r="B26" i="54"/>
  <c r="C25" i="54"/>
  <c r="B25" i="54"/>
  <c r="C24" i="54"/>
  <c r="B24" i="54"/>
  <c r="G87" i="39"/>
  <c r="F87" i="39"/>
  <c r="E87" i="39"/>
  <c r="D87" i="39"/>
  <c r="G86" i="39"/>
  <c r="F86" i="39"/>
  <c r="E86" i="39"/>
  <c r="D86" i="39"/>
  <c r="C86" i="39"/>
  <c r="G85" i="39"/>
  <c r="F85" i="39"/>
  <c r="E85" i="39"/>
  <c r="D85" i="39"/>
  <c r="C85" i="39"/>
  <c r="G84" i="39"/>
  <c r="F84" i="39"/>
  <c r="E84" i="39"/>
  <c r="D84" i="39"/>
  <c r="C84" i="39"/>
  <c r="G83" i="39"/>
  <c r="F83" i="39"/>
  <c r="E83" i="39"/>
  <c r="D83" i="39"/>
  <c r="C83" i="39"/>
  <c r="G82" i="39"/>
  <c r="F82" i="39"/>
  <c r="E82" i="39"/>
  <c r="D82" i="39"/>
  <c r="C82" i="39"/>
  <c r="G81" i="39"/>
  <c r="F81" i="39"/>
  <c r="E81" i="39"/>
  <c r="D81" i="39"/>
  <c r="C81" i="39"/>
  <c r="G80" i="39"/>
  <c r="F80" i="39"/>
  <c r="E80" i="39"/>
  <c r="D80" i="39"/>
  <c r="C80" i="39"/>
  <c r="G79" i="39"/>
  <c r="F79" i="39"/>
  <c r="E79" i="39"/>
  <c r="D79" i="39"/>
  <c r="C79" i="39"/>
  <c r="G78" i="39"/>
  <c r="F78" i="39"/>
  <c r="E78" i="39"/>
  <c r="D78" i="39"/>
  <c r="C78" i="39"/>
  <c r="G77" i="39"/>
  <c r="F77" i="39"/>
  <c r="E77" i="39"/>
  <c r="D77" i="39"/>
  <c r="C77" i="39"/>
  <c r="G76" i="39"/>
  <c r="F76" i="39"/>
  <c r="E76" i="39"/>
  <c r="D76" i="39"/>
  <c r="C76" i="39"/>
  <c r="G75" i="39"/>
  <c r="F75" i="39"/>
  <c r="E75" i="39"/>
  <c r="E88" i="39" s="1"/>
  <c r="D75" i="39"/>
  <c r="C75" i="39"/>
  <c r="G69" i="39"/>
  <c r="F69" i="39"/>
  <c r="E69" i="39"/>
  <c r="D69" i="39"/>
  <c r="G68" i="39"/>
  <c r="F68" i="39"/>
  <c r="E68" i="39"/>
  <c r="D68" i="39"/>
  <c r="C68" i="39"/>
  <c r="G67" i="39"/>
  <c r="F67" i="39"/>
  <c r="E67" i="39"/>
  <c r="D67" i="39"/>
  <c r="C67" i="39"/>
  <c r="G66" i="39"/>
  <c r="F66" i="39"/>
  <c r="E66" i="39"/>
  <c r="D66" i="39"/>
  <c r="C66" i="39"/>
  <c r="G65" i="39"/>
  <c r="F65" i="39"/>
  <c r="E65" i="39"/>
  <c r="D65" i="39"/>
  <c r="C65" i="39"/>
  <c r="G64" i="39"/>
  <c r="F64" i="39"/>
  <c r="E64" i="39"/>
  <c r="D64" i="39"/>
  <c r="C64" i="39"/>
  <c r="G63" i="39"/>
  <c r="F63" i="39"/>
  <c r="E63" i="39"/>
  <c r="D63" i="39"/>
  <c r="C63" i="39"/>
  <c r="G62" i="39"/>
  <c r="F62" i="39"/>
  <c r="E62" i="39"/>
  <c r="D62" i="39"/>
  <c r="C62" i="39"/>
  <c r="G61" i="39"/>
  <c r="F61" i="39"/>
  <c r="E61" i="39"/>
  <c r="D61" i="39"/>
  <c r="C61" i="39"/>
  <c r="G60" i="39"/>
  <c r="G70" i="39" s="1"/>
  <c r="F60" i="39"/>
  <c r="E60" i="39"/>
  <c r="D60" i="39"/>
  <c r="C60" i="39"/>
  <c r="G59" i="39"/>
  <c r="F59" i="39"/>
  <c r="E59" i="39"/>
  <c r="D59" i="39"/>
  <c r="C59" i="39"/>
  <c r="G58" i="39"/>
  <c r="F58" i="39"/>
  <c r="E58" i="39"/>
  <c r="D58" i="39"/>
  <c r="C58" i="39"/>
  <c r="G57" i="39"/>
  <c r="F57" i="39"/>
  <c r="F70" i="39" s="1"/>
  <c r="F71" i="39" s="1"/>
  <c r="E57" i="39"/>
  <c r="D57" i="39"/>
  <c r="C57" i="39"/>
  <c r="G66" i="72"/>
  <c r="F66" i="72"/>
  <c r="E66" i="72"/>
  <c r="D66" i="72"/>
  <c r="C66" i="72"/>
  <c r="G65" i="72"/>
  <c r="F65" i="72"/>
  <c r="E65" i="72"/>
  <c r="D65" i="72"/>
  <c r="C65" i="72"/>
  <c r="G64" i="72"/>
  <c r="F64" i="72"/>
  <c r="E64" i="72"/>
  <c r="D64" i="72"/>
  <c r="C64" i="72"/>
  <c r="G63" i="72"/>
  <c r="F63" i="72"/>
  <c r="E63" i="72"/>
  <c r="D63" i="72"/>
  <c r="C63" i="72"/>
  <c r="G62" i="72"/>
  <c r="F62" i="72"/>
  <c r="E62" i="72"/>
  <c r="D62" i="72"/>
  <c r="C62" i="72"/>
  <c r="G61" i="72"/>
  <c r="F61" i="72"/>
  <c r="E61" i="72"/>
  <c r="D61" i="72"/>
  <c r="C61" i="72"/>
  <c r="G60" i="72"/>
  <c r="F60" i="72"/>
  <c r="E60" i="72"/>
  <c r="D60" i="72"/>
  <c r="C60" i="72"/>
  <c r="G59" i="72"/>
  <c r="F59" i="72"/>
  <c r="E59" i="72"/>
  <c r="D59" i="72"/>
  <c r="C59" i="72"/>
  <c r="G58" i="72"/>
  <c r="F58" i="72"/>
  <c r="E58" i="72"/>
  <c r="D58" i="72"/>
  <c r="C58" i="72"/>
  <c r="G57" i="72"/>
  <c r="F57" i="72"/>
  <c r="E57" i="72"/>
  <c r="D57" i="72"/>
  <c r="C57" i="72"/>
  <c r="G56" i="72"/>
  <c r="F56" i="72"/>
  <c r="E56" i="72"/>
  <c r="D56" i="72"/>
  <c r="C56" i="72"/>
  <c r="G55" i="72"/>
  <c r="F55" i="72"/>
  <c r="F67" i="72" s="1"/>
  <c r="E55" i="72"/>
  <c r="D55" i="72"/>
  <c r="C55" i="72"/>
  <c r="F54" i="72"/>
  <c r="D54" i="72"/>
  <c r="G52" i="72"/>
  <c r="F52" i="72"/>
  <c r="E52" i="72"/>
  <c r="D52" i="72"/>
  <c r="G51" i="72"/>
  <c r="F51" i="72"/>
  <c r="E51" i="72"/>
  <c r="D51" i="72"/>
  <c r="C51" i="72"/>
  <c r="G50" i="72"/>
  <c r="F50" i="72"/>
  <c r="E50" i="72"/>
  <c r="D50" i="72"/>
  <c r="C50" i="72"/>
  <c r="G49" i="72"/>
  <c r="F49" i="72"/>
  <c r="E49" i="72"/>
  <c r="D49" i="72"/>
  <c r="C49" i="72"/>
  <c r="G48" i="72"/>
  <c r="F48" i="72"/>
  <c r="E48" i="72"/>
  <c r="D48" i="72"/>
  <c r="C48" i="72"/>
  <c r="G47" i="72"/>
  <c r="F47" i="72"/>
  <c r="E47" i="72"/>
  <c r="D47" i="72"/>
  <c r="C47" i="72"/>
  <c r="G46" i="72"/>
  <c r="F46" i="72"/>
  <c r="E46" i="72"/>
  <c r="D46" i="72"/>
  <c r="C46" i="72"/>
  <c r="G45" i="72"/>
  <c r="F45" i="72"/>
  <c r="E45" i="72"/>
  <c r="D45" i="72"/>
  <c r="C45" i="72"/>
  <c r="G44" i="72"/>
  <c r="F44" i="72"/>
  <c r="E44" i="72"/>
  <c r="D44" i="72"/>
  <c r="C44" i="72"/>
  <c r="G43" i="72"/>
  <c r="F43" i="72"/>
  <c r="E43" i="72"/>
  <c r="D43" i="72"/>
  <c r="C43" i="72"/>
  <c r="G42" i="72"/>
  <c r="F42" i="72"/>
  <c r="E42" i="72"/>
  <c r="D42" i="72"/>
  <c r="C42" i="72"/>
  <c r="G41" i="72"/>
  <c r="F41" i="72"/>
  <c r="E41" i="72"/>
  <c r="D41" i="72"/>
  <c r="C41" i="72"/>
  <c r="G40" i="72"/>
  <c r="F40" i="72"/>
  <c r="E40" i="72"/>
  <c r="D40" i="72"/>
  <c r="C40" i="72"/>
  <c r="F39" i="72"/>
  <c r="D39" i="72"/>
  <c r="G77" i="37"/>
  <c r="F77" i="37"/>
  <c r="E77" i="37"/>
  <c r="D77" i="37"/>
  <c r="G75" i="37"/>
  <c r="F75" i="37"/>
  <c r="E75" i="37"/>
  <c r="D75" i="37"/>
  <c r="G74" i="37"/>
  <c r="F74" i="37"/>
  <c r="E74" i="37"/>
  <c r="D74" i="37"/>
  <c r="C74" i="37"/>
  <c r="G73" i="37"/>
  <c r="F73" i="37"/>
  <c r="E73" i="37"/>
  <c r="D73" i="37"/>
  <c r="C73" i="37"/>
  <c r="G72" i="37"/>
  <c r="F72" i="37"/>
  <c r="E72" i="37"/>
  <c r="D72" i="37"/>
  <c r="C72" i="37"/>
  <c r="G71" i="37"/>
  <c r="F71" i="37"/>
  <c r="E71" i="37"/>
  <c r="D71" i="37"/>
  <c r="C71" i="37"/>
  <c r="G70" i="37"/>
  <c r="F70" i="37"/>
  <c r="E70" i="37"/>
  <c r="D70" i="37"/>
  <c r="C70" i="37"/>
  <c r="G69" i="37"/>
  <c r="F69" i="37"/>
  <c r="E69" i="37"/>
  <c r="D69" i="37"/>
  <c r="C69" i="37"/>
  <c r="G68" i="37"/>
  <c r="F68" i="37"/>
  <c r="E68" i="37"/>
  <c r="D68" i="37"/>
  <c r="C68" i="37"/>
  <c r="G67" i="37"/>
  <c r="F67" i="37"/>
  <c r="E67" i="37"/>
  <c r="D67" i="37"/>
  <c r="C67" i="37"/>
  <c r="G66" i="37"/>
  <c r="F66" i="37"/>
  <c r="E66" i="37"/>
  <c r="D66" i="37"/>
  <c r="C66" i="37"/>
  <c r="G65" i="37"/>
  <c r="G76" i="37" s="1"/>
  <c r="G78" i="37" s="1"/>
  <c r="F65" i="37"/>
  <c r="F76" i="37" s="1"/>
  <c r="F78" i="37" s="1"/>
  <c r="E65" i="37"/>
  <c r="D65" i="37"/>
  <c r="D76" i="37" s="1"/>
  <c r="D78" i="37" s="1"/>
  <c r="C65" i="37"/>
  <c r="G64" i="37"/>
  <c r="F64" i="37"/>
  <c r="G54" i="37"/>
  <c r="F54" i="37"/>
  <c r="E54" i="37"/>
  <c r="D54" i="37"/>
  <c r="G52" i="37"/>
  <c r="F52" i="37"/>
  <c r="E52" i="37"/>
  <c r="D52" i="37"/>
  <c r="G51" i="37"/>
  <c r="F51" i="37"/>
  <c r="E51" i="37"/>
  <c r="D51" i="37"/>
  <c r="C51" i="37"/>
  <c r="G50" i="37"/>
  <c r="F50" i="37"/>
  <c r="E50" i="37"/>
  <c r="D50" i="37"/>
  <c r="C50" i="37"/>
  <c r="G49" i="37"/>
  <c r="F49" i="37"/>
  <c r="E49" i="37"/>
  <c r="D49" i="37"/>
  <c r="C49" i="37"/>
  <c r="G48" i="37"/>
  <c r="F48" i="37"/>
  <c r="E48" i="37"/>
  <c r="D48" i="37"/>
  <c r="C48" i="37"/>
  <c r="G47" i="37"/>
  <c r="F47" i="37"/>
  <c r="E47" i="37"/>
  <c r="D47" i="37"/>
  <c r="C47" i="37"/>
  <c r="G46" i="37"/>
  <c r="F46" i="37"/>
  <c r="E46" i="37"/>
  <c r="D46" i="37"/>
  <c r="C46" i="37"/>
  <c r="G45" i="37"/>
  <c r="F45" i="37"/>
  <c r="E45" i="37"/>
  <c r="D45" i="37"/>
  <c r="C45" i="37"/>
  <c r="G44" i="37"/>
  <c r="F44" i="37"/>
  <c r="F53" i="37" s="1"/>
  <c r="F55" i="37" s="1"/>
  <c r="E44" i="37"/>
  <c r="D44" i="37"/>
  <c r="C44" i="37"/>
  <c r="G43" i="37"/>
  <c r="F43" i="37"/>
  <c r="E43" i="37"/>
  <c r="D43" i="37"/>
  <c r="C43" i="37"/>
  <c r="G42" i="37"/>
  <c r="F42" i="37"/>
  <c r="E42" i="37"/>
  <c r="D42" i="37"/>
  <c r="C42" i="37"/>
  <c r="G41" i="37"/>
  <c r="F41" i="37"/>
  <c r="R38" i="53"/>
  <c r="Q38" i="53"/>
  <c r="P38" i="53"/>
  <c r="J38" i="53"/>
  <c r="E38" i="53"/>
  <c r="R37" i="53"/>
  <c r="Q37" i="53"/>
  <c r="P37" i="53"/>
  <c r="O37" i="53"/>
  <c r="O38" i="53" s="1"/>
  <c r="N37" i="53"/>
  <c r="M37" i="53"/>
  <c r="M38" i="53" s="1"/>
  <c r="L37" i="53"/>
  <c r="L38" i="53" s="1"/>
  <c r="K37" i="53"/>
  <c r="J37" i="53"/>
  <c r="I37" i="53"/>
  <c r="H37" i="53"/>
  <c r="G37" i="53"/>
  <c r="G38" i="53" s="1"/>
  <c r="F37" i="53"/>
  <c r="E37" i="53"/>
  <c r="D37" i="53"/>
  <c r="D38" i="53" s="1"/>
  <c r="C37" i="53"/>
  <c r="B37" i="53"/>
  <c r="R36" i="53"/>
  <c r="Q36" i="53"/>
  <c r="P36" i="53"/>
  <c r="O36" i="53"/>
  <c r="N36" i="53"/>
  <c r="N38" i="53" s="1"/>
  <c r="M36" i="53"/>
  <c r="L36" i="53"/>
  <c r="K36" i="53"/>
  <c r="K38" i="53" s="1"/>
  <c r="J36" i="53"/>
  <c r="I36" i="53"/>
  <c r="I38" i="53" s="1"/>
  <c r="H36" i="53"/>
  <c r="H38" i="53" s="1"/>
  <c r="G36" i="53"/>
  <c r="F36" i="53"/>
  <c r="F38" i="53" s="1"/>
  <c r="E36" i="53"/>
  <c r="D36" i="53"/>
  <c r="C36" i="53"/>
  <c r="C38" i="53" s="1"/>
  <c r="B36" i="53"/>
  <c r="O24" i="53"/>
  <c r="L24" i="53"/>
  <c r="D24" i="53"/>
  <c r="R23" i="53"/>
  <c r="Q23" i="53"/>
  <c r="Q24" i="53" s="1"/>
  <c r="P23" i="53"/>
  <c r="O23" i="53"/>
  <c r="N23" i="53"/>
  <c r="N24" i="53" s="1"/>
  <c r="M23" i="53"/>
  <c r="L23" i="53"/>
  <c r="K23" i="53"/>
  <c r="J23" i="53"/>
  <c r="I23" i="53"/>
  <c r="I24" i="53" s="1"/>
  <c r="H23" i="53"/>
  <c r="G23" i="53"/>
  <c r="G24" i="53" s="1"/>
  <c r="F23" i="53"/>
  <c r="F24" i="53" s="1"/>
  <c r="E23" i="53"/>
  <c r="D23" i="53"/>
  <c r="C23" i="53"/>
  <c r="B23" i="53"/>
  <c r="R22" i="53"/>
  <c r="R24" i="53" s="1"/>
  <c r="Q22" i="53"/>
  <c r="P22" i="53"/>
  <c r="P24" i="53" s="1"/>
  <c r="O22" i="53"/>
  <c r="N22" i="53"/>
  <c r="M22" i="53"/>
  <c r="M24" i="53" s="1"/>
  <c r="L22" i="53"/>
  <c r="K22" i="53"/>
  <c r="K24" i="53" s="1"/>
  <c r="J22" i="53"/>
  <c r="J24" i="53" s="1"/>
  <c r="I22" i="53"/>
  <c r="H22" i="53"/>
  <c r="H24" i="53" s="1"/>
  <c r="G22" i="53"/>
  <c r="F22" i="53"/>
  <c r="E22" i="53"/>
  <c r="E24" i="53" s="1"/>
  <c r="D22" i="53"/>
  <c r="C22" i="53"/>
  <c r="C24" i="53" s="1"/>
  <c r="B22" i="53"/>
  <c r="Q40" i="35"/>
  <c r="N40" i="35"/>
  <c r="I40" i="35"/>
  <c r="F40" i="35"/>
  <c r="B40" i="35"/>
  <c r="R39" i="35"/>
  <c r="Q39" i="35"/>
  <c r="P39" i="35"/>
  <c r="O39" i="35"/>
  <c r="N39" i="35"/>
  <c r="M39" i="35"/>
  <c r="L39" i="35"/>
  <c r="K39" i="35"/>
  <c r="J39" i="35"/>
  <c r="I39" i="35"/>
  <c r="H39" i="35"/>
  <c r="G39" i="35"/>
  <c r="F39" i="35"/>
  <c r="E39" i="35"/>
  <c r="D39" i="35"/>
  <c r="C39" i="35"/>
  <c r="B39" i="35"/>
  <c r="R38" i="35"/>
  <c r="R40" i="35" s="1"/>
  <c r="Q38" i="35"/>
  <c r="P38" i="35"/>
  <c r="P40" i="35" s="1"/>
  <c r="O38" i="35"/>
  <c r="N38" i="35"/>
  <c r="M38" i="35"/>
  <c r="M40" i="35" s="1"/>
  <c r="L38" i="35"/>
  <c r="L40" i="35" s="1"/>
  <c r="K38" i="35"/>
  <c r="K40" i="35" s="1"/>
  <c r="J38" i="35"/>
  <c r="J40" i="35" s="1"/>
  <c r="I38" i="35"/>
  <c r="H38" i="35"/>
  <c r="H40" i="35" s="1"/>
  <c r="G38" i="35"/>
  <c r="F38" i="35"/>
  <c r="E38" i="35"/>
  <c r="E40" i="35" s="1"/>
  <c r="D38" i="35"/>
  <c r="D40" i="35" s="1"/>
  <c r="C38" i="35"/>
  <c r="C40" i="35" s="1"/>
  <c r="B38" i="35"/>
  <c r="Q24" i="35"/>
  <c r="L24" i="35"/>
  <c r="I24" i="35"/>
  <c r="D24" i="35"/>
  <c r="B24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D23" i="35"/>
  <c r="C23" i="35"/>
  <c r="B23" i="35"/>
  <c r="R22" i="35"/>
  <c r="R24" i="35" s="1"/>
  <c r="Q22" i="35"/>
  <c r="P22" i="35"/>
  <c r="P24" i="35" s="1"/>
  <c r="O22" i="35"/>
  <c r="O24" i="35" s="1"/>
  <c r="N22" i="35"/>
  <c r="N24" i="35" s="1"/>
  <c r="M22" i="35"/>
  <c r="M24" i="35" s="1"/>
  <c r="L22" i="35"/>
  <c r="K22" i="35"/>
  <c r="K24" i="35" s="1"/>
  <c r="J22" i="35"/>
  <c r="J24" i="35" s="1"/>
  <c r="I22" i="35"/>
  <c r="H22" i="35"/>
  <c r="H24" i="35" s="1"/>
  <c r="G22" i="35"/>
  <c r="G24" i="35" s="1"/>
  <c r="F22" i="35"/>
  <c r="F24" i="35" s="1"/>
  <c r="E22" i="35"/>
  <c r="E24" i="35" s="1"/>
  <c r="D22" i="35"/>
  <c r="C22" i="35"/>
  <c r="C24" i="35" s="1"/>
  <c r="B22" i="35"/>
  <c r="G75" i="82"/>
  <c r="F75" i="82"/>
  <c r="E75" i="82"/>
  <c r="D75" i="82"/>
  <c r="G74" i="82"/>
  <c r="F74" i="82"/>
  <c r="E74" i="82"/>
  <c r="D74" i="82"/>
  <c r="C74" i="82"/>
  <c r="G73" i="82"/>
  <c r="F73" i="82"/>
  <c r="E73" i="82"/>
  <c r="D73" i="82"/>
  <c r="C73" i="82"/>
  <c r="G72" i="82"/>
  <c r="F72" i="82"/>
  <c r="E72" i="82"/>
  <c r="D72" i="82"/>
  <c r="C72" i="82"/>
  <c r="G71" i="82"/>
  <c r="F71" i="82"/>
  <c r="E71" i="82"/>
  <c r="D71" i="82"/>
  <c r="C71" i="82"/>
  <c r="G70" i="82"/>
  <c r="F70" i="82"/>
  <c r="E70" i="82"/>
  <c r="D70" i="82"/>
  <c r="C70" i="82"/>
  <c r="G69" i="82"/>
  <c r="F69" i="82"/>
  <c r="E69" i="82"/>
  <c r="D69" i="82"/>
  <c r="C69" i="82"/>
  <c r="G68" i="82"/>
  <c r="F68" i="82"/>
  <c r="E68" i="82"/>
  <c r="D68" i="82"/>
  <c r="C68" i="82"/>
  <c r="G67" i="82"/>
  <c r="F67" i="82"/>
  <c r="E67" i="82"/>
  <c r="D67" i="82"/>
  <c r="C67" i="82"/>
  <c r="G66" i="82"/>
  <c r="F66" i="82"/>
  <c r="E66" i="82"/>
  <c r="E76" i="82" s="1"/>
  <c r="E77" i="82" s="1"/>
  <c r="D66" i="82"/>
  <c r="C66" i="82"/>
  <c r="G65" i="82"/>
  <c r="F65" i="82"/>
  <c r="F76" i="82" s="1"/>
  <c r="F77" i="82" s="1"/>
  <c r="E65" i="82"/>
  <c r="D65" i="82"/>
  <c r="C65" i="82"/>
  <c r="G64" i="82"/>
  <c r="F64" i="82"/>
  <c r="E52" i="82"/>
  <c r="D52" i="82"/>
  <c r="E51" i="82"/>
  <c r="D51" i="82"/>
  <c r="C51" i="82"/>
  <c r="E50" i="82"/>
  <c r="D50" i="82"/>
  <c r="C50" i="82"/>
  <c r="G49" i="82"/>
  <c r="F49" i="82"/>
  <c r="E49" i="82"/>
  <c r="D49" i="82"/>
  <c r="C49" i="82"/>
  <c r="G48" i="82"/>
  <c r="F48" i="82"/>
  <c r="E48" i="82"/>
  <c r="D48" i="82"/>
  <c r="C48" i="82"/>
  <c r="G47" i="82"/>
  <c r="F47" i="82"/>
  <c r="E47" i="82"/>
  <c r="D47" i="82"/>
  <c r="C47" i="82"/>
  <c r="G46" i="82"/>
  <c r="F46" i="82"/>
  <c r="E46" i="82"/>
  <c r="D46" i="82"/>
  <c r="C46" i="82"/>
  <c r="G45" i="82"/>
  <c r="F45" i="82"/>
  <c r="E45" i="82"/>
  <c r="D45" i="82"/>
  <c r="D53" i="82" s="1"/>
  <c r="D55" i="82" s="1"/>
  <c r="C45" i="82"/>
  <c r="G44" i="82"/>
  <c r="F44" i="82"/>
  <c r="E44" i="82"/>
  <c r="D44" i="82"/>
  <c r="C44" i="82"/>
  <c r="G43" i="82"/>
  <c r="F43" i="82"/>
  <c r="E43" i="82"/>
  <c r="D43" i="82"/>
  <c r="C43" i="82"/>
  <c r="G42" i="82"/>
  <c r="F42" i="82"/>
  <c r="E42" i="82"/>
  <c r="E53" i="82" s="1"/>
  <c r="E55" i="82" s="1"/>
  <c r="D42" i="82"/>
  <c r="C42" i="82"/>
  <c r="K38" i="87"/>
  <c r="R37" i="87"/>
  <c r="R38" i="87" s="1"/>
  <c r="Q37" i="87"/>
  <c r="P37" i="87"/>
  <c r="P38" i="87" s="1"/>
  <c r="O37" i="87"/>
  <c r="N37" i="87"/>
  <c r="M37" i="87"/>
  <c r="M38" i="87" s="1"/>
  <c r="L37" i="87"/>
  <c r="K37" i="87"/>
  <c r="J37" i="87"/>
  <c r="J38" i="87" s="1"/>
  <c r="I37" i="87"/>
  <c r="H37" i="87"/>
  <c r="H38" i="87" s="1"/>
  <c r="G37" i="87"/>
  <c r="F37" i="87"/>
  <c r="E37" i="87"/>
  <c r="E38" i="87" s="1"/>
  <c r="D37" i="87"/>
  <c r="C37" i="87"/>
  <c r="C38" i="87" s="1"/>
  <c r="B37" i="87"/>
  <c r="R36" i="87"/>
  <c r="Q36" i="87"/>
  <c r="Q38" i="87" s="1"/>
  <c r="P36" i="87"/>
  <c r="O36" i="87"/>
  <c r="O38" i="87" s="1"/>
  <c r="N36" i="87"/>
  <c r="N38" i="87" s="1"/>
  <c r="M36" i="87"/>
  <c r="L36" i="87"/>
  <c r="L38" i="87" s="1"/>
  <c r="K36" i="87"/>
  <c r="J36" i="87"/>
  <c r="I36" i="87"/>
  <c r="I38" i="87" s="1"/>
  <c r="H36" i="87"/>
  <c r="G36" i="87"/>
  <c r="G38" i="87" s="1"/>
  <c r="F36" i="87"/>
  <c r="F38" i="87" s="1"/>
  <c r="E36" i="87"/>
  <c r="D36" i="87"/>
  <c r="D38" i="87" s="1"/>
  <c r="C36" i="87"/>
  <c r="B36" i="87"/>
  <c r="R24" i="87"/>
  <c r="E24" i="87"/>
  <c r="R23" i="87"/>
  <c r="Q23" i="87"/>
  <c r="P23" i="87"/>
  <c r="O23" i="87"/>
  <c r="O24" i="87" s="1"/>
  <c r="N23" i="87"/>
  <c r="M23" i="87"/>
  <c r="M24" i="87" s="1"/>
  <c r="L23" i="87"/>
  <c r="L24" i="87" s="1"/>
  <c r="K23" i="87"/>
  <c r="J23" i="87"/>
  <c r="J24" i="87" s="1"/>
  <c r="I23" i="87"/>
  <c r="H23" i="87"/>
  <c r="G23" i="87"/>
  <c r="G24" i="87" s="1"/>
  <c r="F23" i="87"/>
  <c r="E23" i="87"/>
  <c r="D23" i="87"/>
  <c r="D24" i="87" s="1"/>
  <c r="C23" i="87"/>
  <c r="B23" i="87"/>
  <c r="R22" i="87"/>
  <c r="Q22" i="87"/>
  <c r="Q24" i="87" s="1"/>
  <c r="P22" i="87"/>
  <c r="P24" i="87" s="1"/>
  <c r="O22" i="87"/>
  <c r="N22" i="87"/>
  <c r="N24" i="87" s="1"/>
  <c r="M22" i="87"/>
  <c r="L22" i="87"/>
  <c r="K22" i="87"/>
  <c r="K24" i="87" s="1"/>
  <c r="J22" i="87"/>
  <c r="I22" i="87"/>
  <c r="I24" i="87" s="1"/>
  <c r="H22" i="87"/>
  <c r="H24" i="87" s="1"/>
  <c r="G22" i="87"/>
  <c r="F22" i="87"/>
  <c r="F24" i="87" s="1"/>
  <c r="E22" i="87"/>
  <c r="D22" i="87"/>
  <c r="C22" i="87"/>
  <c r="C24" i="87" s="1"/>
  <c r="B22" i="87"/>
  <c r="O40" i="86"/>
  <c r="L40" i="86"/>
  <c r="G40" i="86"/>
  <c r="D40" i="86"/>
  <c r="B40" i="86"/>
  <c r="R39" i="86"/>
  <c r="Q39" i="86"/>
  <c r="P39" i="86"/>
  <c r="O39" i="86"/>
  <c r="N39" i="86"/>
  <c r="M39" i="86"/>
  <c r="L39" i="86"/>
  <c r="K39" i="86"/>
  <c r="J39" i="86"/>
  <c r="I39" i="86"/>
  <c r="H39" i="86"/>
  <c r="G39" i="86"/>
  <c r="F39" i="86"/>
  <c r="E39" i="86"/>
  <c r="D39" i="86"/>
  <c r="C39" i="86"/>
  <c r="B39" i="86"/>
  <c r="R38" i="86"/>
  <c r="R40" i="86" s="1"/>
  <c r="Q38" i="86"/>
  <c r="Q40" i="86" s="1"/>
  <c r="P38" i="86"/>
  <c r="P40" i="86" s="1"/>
  <c r="O38" i="86"/>
  <c r="N38" i="86"/>
  <c r="N40" i="86" s="1"/>
  <c r="M38" i="86"/>
  <c r="L38" i="86"/>
  <c r="K38" i="86"/>
  <c r="K40" i="86" s="1"/>
  <c r="J38" i="86"/>
  <c r="J40" i="86" s="1"/>
  <c r="I38" i="86"/>
  <c r="I40" i="86" s="1"/>
  <c r="H38" i="86"/>
  <c r="H40" i="86" s="1"/>
  <c r="G38" i="86"/>
  <c r="F38" i="86"/>
  <c r="F40" i="86" s="1"/>
  <c r="E38" i="86"/>
  <c r="D38" i="86"/>
  <c r="C38" i="86"/>
  <c r="C40" i="86" s="1"/>
  <c r="B38" i="86"/>
  <c r="R24" i="86"/>
  <c r="O24" i="86"/>
  <c r="J24" i="86"/>
  <c r="G24" i="86"/>
  <c r="B24" i="86"/>
  <c r="R23" i="86"/>
  <c r="Q23" i="86"/>
  <c r="P23" i="86"/>
  <c r="O23" i="86"/>
  <c r="N23" i="86"/>
  <c r="M23" i="86"/>
  <c r="L23" i="86"/>
  <c r="K23" i="86"/>
  <c r="J23" i="86"/>
  <c r="I23" i="86"/>
  <c r="H23" i="86"/>
  <c r="G23" i="86"/>
  <c r="F23" i="86"/>
  <c r="E23" i="86"/>
  <c r="D23" i="86"/>
  <c r="C23" i="86"/>
  <c r="B23" i="86"/>
  <c r="R22" i="86"/>
  <c r="Q22" i="86"/>
  <c r="Q24" i="86" s="1"/>
  <c r="P22" i="86"/>
  <c r="O22" i="86"/>
  <c r="N22" i="86"/>
  <c r="N24" i="86" s="1"/>
  <c r="M22" i="86"/>
  <c r="M24" i="86" s="1"/>
  <c r="L22" i="86"/>
  <c r="L24" i="86" s="1"/>
  <c r="K22" i="86"/>
  <c r="J22" i="86"/>
  <c r="I22" i="86"/>
  <c r="I24" i="86" s="1"/>
  <c r="H22" i="86"/>
  <c r="G22" i="86"/>
  <c r="F22" i="86"/>
  <c r="F24" i="86" s="1"/>
  <c r="E22" i="86"/>
  <c r="E24" i="86" s="1"/>
  <c r="D22" i="86"/>
  <c r="D24" i="86" s="1"/>
  <c r="C22" i="86"/>
  <c r="B22" i="86"/>
  <c r="G76" i="79"/>
  <c r="F76" i="79"/>
  <c r="E76" i="79"/>
  <c r="D76" i="79"/>
  <c r="G74" i="79"/>
  <c r="F74" i="79"/>
  <c r="E74" i="79"/>
  <c r="D74" i="79"/>
  <c r="G73" i="79"/>
  <c r="F73" i="79"/>
  <c r="E73" i="79"/>
  <c r="D73" i="79"/>
  <c r="C73" i="79"/>
  <c r="G72" i="79"/>
  <c r="F72" i="79"/>
  <c r="E72" i="79"/>
  <c r="D72" i="79"/>
  <c r="C72" i="79"/>
  <c r="G71" i="79"/>
  <c r="F71" i="79"/>
  <c r="E71" i="79"/>
  <c r="D71" i="79"/>
  <c r="C71" i="79"/>
  <c r="G70" i="79"/>
  <c r="F70" i="79"/>
  <c r="E70" i="79"/>
  <c r="D70" i="79"/>
  <c r="C70" i="79"/>
  <c r="G69" i="79"/>
  <c r="F69" i="79"/>
  <c r="E69" i="79"/>
  <c r="D69" i="79"/>
  <c r="C69" i="79"/>
  <c r="G68" i="79"/>
  <c r="F68" i="79"/>
  <c r="E68" i="79"/>
  <c r="D68" i="79"/>
  <c r="C68" i="79"/>
  <c r="G67" i="79"/>
  <c r="F67" i="79"/>
  <c r="E67" i="79"/>
  <c r="D67" i="79"/>
  <c r="C67" i="79"/>
  <c r="G66" i="79"/>
  <c r="F66" i="79"/>
  <c r="E66" i="79"/>
  <c r="D66" i="79"/>
  <c r="C66" i="79"/>
  <c r="G65" i="79"/>
  <c r="F65" i="79"/>
  <c r="F75" i="79" s="1"/>
  <c r="E65" i="79"/>
  <c r="D65" i="79"/>
  <c r="C65" i="79"/>
  <c r="G64" i="79"/>
  <c r="F64" i="79"/>
  <c r="E64" i="79"/>
  <c r="D64" i="79"/>
  <c r="C64" i="79"/>
  <c r="G63" i="79"/>
  <c r="F63" i="79"/>
  <c r="E63" i="79"/>
  <c r="D63" i="79"/>
  <c r="G54" i="79"/>
  <c r="F54" i="79"/>
  <c r="E54" i="79"/>
  <c r="D54" i="79"/>
  <c r="G52" i="79"/>
  <c r="F52" i="79"/>
  <c r="E52" i="79"/>
  <c r="D52" i="79"/>
  <c r="G51" i="79"/>
  <c r="F51" i="79"/>
  <c r="E51" i="79"/>
  <c r="D51" i="79"/>
  <c r="C51" i="79"/>
  <c r="G50" i="79"/>
  <c r="F50" i="79"/>
  <c r="E50" i="79"/>
  <c r="D50" i="79"/>
  <c r="C50" i="79"/>
  <c r="G49" i="79"/>
  <c r="F49" i="79"/>
  <c r="E49" i="79"/>
  <c r="D49" i="79"/>
  <c r="C49" i="79"/>
  <c r="G48" i="79"/>
  <c r="F48" i="79"/>
  <c r="E48" i="79"/>
  <c r="D48" i="79"/>
  <c r="C48" i="79"/>
  <c r="G47" i="79"/>
  <c r="F47" i="79"/>
  <c r="E47" i="79"/>
  <c r="D47" i="79"/>
  <c r="C47" i="79"/>
  <c r="G46" i="79"/>
  <c r="F46" i="79"/>
  <c r="E46" i="79"/>
  <c r="D46" i="79"/>
  <c r="C46" i="79"/>
  <c r="G45" i="79"/>
  <c r="F45" i="79"/>
  <c r="E45" i="79"/>
  <c r="D45" i="79"/>
  <c r="C45" i="79"/>
  <c r="G44" i="79"/>
  <c r="F44" i="79"/>
  <c r="E44" i="79"/>
  <c r="D44" i="79"/>
  <c r="C44" i="79"/>
  <c r="G43" i="79"/>
  <c r="F43" i="79"/>
  <c r="E43" i="79"/>
  <c r="D43" i="79"/>
  <c r="D53" i="79" s="1"/>
  <c r="D55" i="79" s="1"/>
  <c r="C43" i="79"/>
  <c r="G42" i="79"/>
  <c r="G53" i="79" s="1"/>
  <c r="G55" i="79" s="1"/>
  <c r="F42" i="79"/>
  <c r="F53" i="79" s="1"/>
  <c r="F55" i="79" s="1"/>
  <c r="E42" i="79"/>
  <c r="E53" i="79" s="1"/>
  <c r="D42" i="79"/>
  <c r="C42" i="79"/>
  <c r="G41" i="79"/>
  <c r="F41" i="79"/>
  <c r="P38" i="85"/>
  <c r="R37" i="85"/>
  <c r="R38" i="85" s="1"/>
  <c r="Q37" i="85"/>
  <c r="P37" i="85"/>
  <c r="O37" i="85"/>
  <c r="N37" i="85"/>
  <c r="M37" i="85"/>
  <c r="M38" i="85" s="1"/>
  <c r="L37" i="85"/>
  <c r="K37" i="85"/>
  <c r="J37" i="85"/>
  <c r="J38" i="85" s="1"/>
  <c r="I37" i="85"/>
  <c r="H37" i="85"/>
  <c r="H38" i="85" s="1"/>
  <c r="G37" i="85"/>
  <c r="F37" i="85"/>
  <c r="E37" i="85"/>
  <c r="E38" i="85" s="1"/>
  <c r="D37" i="85"/>
  <c r="C37" i="85"/>
  <c r="B37" i="85"/>
  <c r="R36" i="85"/>
  <c r="Q36" i="85"/>
  <c r="Q38" i="85" s="1"/>
  <c r="P36" i="85"/>
  <c r="O36" i="85"/>
  <c r="O38" i="85" s="1"/>
  <c r="N36" i="85"/>
  <c r="N38" i="85" s="1"/>
  <c r="M36" i="85"/>
  <c r="L36" i="85"/>
  <c r="L38" i="85" s="1"/>
  <c r="K36" i="85"/>
  <c r="K38" i="85" s="1"/>
  <c r="J36" i="85"/>
  <c r="I36" i="85"/>
  <c r="I38" i="85" s="1"/>
  <c r="H36" i="85"/>
  <c r="G36" i="85"/>
  <c r="G38" i="85" s="1"/>
  <c r="F36" i="85"/>
  <c r="F38" i="85" s="1"/>
  <c r="E36" i="85"/>
  <c r="D36" i="85"/>
  <c r="D38" i="85" s="1"/>
  <c r="C36" i="85"/>
  <c r="C38" i="85" s="1"/>
  <c r="B36" i="85"/>
  <c r="L24" i="85"/>
  <c r="D24" i="85"/>
  <c r="R23" i="85"/>
  <c r="R24" i="85" s="1"/>
  <c r="Q23" i="85"/>
  <c r="P23" i="85"/>
  <c r="O23" i="85"/>
  <c r="O24" i="85" s="1"/>
  <c r="N23" i="85"/>
  <c r="M23" i="85"/>
  <c r="L23" i="85"/>
  <c r="K23" i="85"/>
  <c r="J23" i="85"/>
  <c r="J24" i="85" s="1"/>
  <c r="I23" i="85"/>
  <c r="H23" i="85"/>
  <c r="G23" i="85"/>
  <c r="G24" i="85" s="1"/>
  <c r="F23" i="85"/>
  <c r="E23" i="85"/>
  <c r="D23" i="85"/>
  <c r="C23" i="85"/>
  <c r="B23" i="85"/>
  <c r="R22" i="85"/>
  <c r="Q22" i="85"/>
  <c r="Q24" i="85" s="1"/>
  <c r="P22" i="85"/>
  <c r="P24" i="85" s="1"/>
  <c r="O22" i="85"/>
  <c r="N22" i="85"/>
  <c r="N24" i="85" s="1"/>
  <c r="M22" i="85"/>
  <c r="M24" i="85" s="1"/>
  <c r="L22" i="85"/>
  <c r="K22" i="85"/>
  <c r="K24" i="85" s="1"/>
  <c r="J22" i="85"/>
  <c r="I22" i="85"/>
  <c r="I24" i="85" s="1"/>
  <c r="H22" i="85"/>
  <c r="H24" i="85" s="1"/>
  <c r="G22" i="85"/>
  <c r="F22" i="85"/>
  <c r="F24" i="85" s="1"/>
  <c r="E22" i="85"/>
  <c r="E24" i="85" s="1"/>
  <c r="D22" i="85"/>
  <c r="C22" i="85"/>
  <c r="C24" i="85" s="1"/>
  <c r="B22" i="85"/>
  <c r="L41" i="84"/>
  <c r="D41" i="84"/>
  <c r="B41" i="84"/>
  <c r="R40" i="84"/>
  <c r="Q40" i="84"/>
  <c r="P40" i="84"/>
  <c r="O40" i="84"/>
  <c r="O41" i="84" s="1"/>
  <c r="N40" i="84"/>
  <c r="M40" i="84"/>
  <c r="L40" i="84"/>
  <c r="K40" i="84"/>
  <c r="J40" i="84"/>
  <c r="I40" i="84"/>
  <c r="H40" i="84"/>
  <c r="G40" i="84"/>
  <c r="G41" i="84" s="1"/>
  <c r="F40" i="84"/>
  <c r="E40" i="84"/>
  <c r="D40" i="84"/>
  <c r="C40" i="84"/>
  <c r="B40" i="84"/>
  <c r="R39" i="84"/>
  <c r="R41" i="84" s="1"/>
  <c r="Q39" i="84"/>
  <c r="Q41" i="84" s="1"/>
  <c r="P39" i="84"/>
  <c r="P41" i="84" s="1"/>
  <c r="O39" i="84"/>
  <c r="N39" i="84"/>
  <c r="N41" i="84" s="1"/>
  <c r="M39" i="84"/>
  <c r="M41" i="84" s="1"/>
  <c r="L39" i="84"/>
  <c r="K39" i="84"/>
  <c r="K41" i="84" s="1"/>
  <c r="J39" i="84"/>
  <c r="J41" i="84" s="1"/>
  <c r="I39" i="84"/>
  <c r="I41" i="84" s="1"/>
  <c r="H39" i="84"/>
  <c r="H41" i="84" s="1"/>
  <c r="G39" i="84"/>
  <c r="F39" i="84"/>
  <c r="F41" i="84" s="1"/>
  <c r="E39" i="84"/>
  <c r="E41" i="84" s="1"/>
  <c r="D39" i="84"/>
  <c r="C39" i="84"/>
  <c r="C41" i="84" s="1"/>
  <c r="B39" i="84"/>
  <c r="O24" i="84"/>
  <c r="G24" i="84"/>
  <c r="B24" i="84"/>
  <c r="R23" i="84"/>
  <c r="R24" i="84" s="1"/>
  <c r="Q23" i="84"/>
  <c r="P23" i="84"/>
  <c r="O23" i="84"/>
  <c r="N23" i="84"/>
  <c r="M23" i="84"/>
  <c r="L23" i="84"/>
  <c r="K23" i="84"/>
  <c r="J23" i="84"/>
  <c r="J24" i="84" s="1"/>
  <c r="I23" i="84"/>
  <c r="H23" i="84"/>
  <c r="G23" i="84"/>
  <c r="F23" i="84"/>
  <c r="E23" i="84"/>
  <c r="D23" i="84"/>
  <c r="C23" i="84"/>
  <c r="B23" i="84"/>
  <c r="R22" i="84"/>
  <c r="Q22" i="84"/>
  <c r="Q24" i="84" s="1"/>
  <c r="P22" i="84"/>
  <c r="O22" i="84"/>
  <c r="N22" i="84"/>
  <c r="N24" i="84" s="1"/>
  <c r="M22" i="84"/>
  <c r="M24" i="84" s="1"/>
  <c r="L22" i="84"/>
  <c r="L24" i="84" s="1"/>
  <c r="K22" i="84"/>
  <c r="K24" i="84" s="1"/>
  <c r="J22" i="84"/>
  <c r="I22" i="84"/>
  <c r="I24" i="84" s="1"/>
  <c r="H22" i="84"/>
  <c r="G22" i="84"/>
  <c r="F22" i="84"/>
  <c r="F24" i="84" s="1"/>
  <c r="E22" i="84"/>
  <c r="E24" i="84" s="1"/>
  <c r="D22" i="84"/>
  <c r="D24" i="84" s="1"/>
  <c r="C22" i="84"/>
  <c r="C24" i="84" s="1"/>
  <c r="B22" i="84"/>
  <c r="F80" i="79" l="1"/>
  <c r="F77" i="79"/>
  <c r="C24" i="86"/>
  <c r="K24" i="86"/>
  <c r="G40" i="35"/>
  <c r="O40" i="35"/>
  <c r="F35" i="45"/>
  <c r="D38" i="45"/>
  <c r="E75" i="71"/>
  <c r="E99" i="74"/>
  <c r="G89" i="74" s="1"/>
  <c r="G92" i="74"/>
  <c r="F41" i="44"/>
  <c r="G69" i="44"/>
  <c r="F54" i="62"/>
  <c r="D58" i="62"/>
  <c r="F52" i="62"/>
  <c r="F51" i="62"/>
  <c r="F57" i="62" s="1"/>
  <c r="F56" i="62"/>
  <c r="E75" i="79"/>
  <c r="E40" i="86"/>
  <c r="M40" i="86"/>
  <c r="D67" i="72"/>
  <c r="G88" i="39"/>
  <c r="F45" i="71"/>
  <c r="F53" i="71"/>
  <c r="F52" i="71"/>
  <c r="F47" i="71"/>
  <c r="D75" i="71"/>
  <c r="F74" i="71" s="1"/>
  <c r="G97" i="74"/>
  <c r="D39" i="76"/>
  <c r="F37" i="76"/>
  <c r="G53" i="37"/>
  <c r="G55" i="37" s="1"/>
  <c r="E53" i="37"/>
  <c r="E55" i="37" s="1"/>
  <c r="E76" i="37"/>
  <c r="E78" i="37" s="1"/>
  <c r="D70" i="39"/>
  <c r="D71" i="39" s="1"/>
  <c r="D75" i="74"/>
  <c r="F72" i="74"/>
  <c r="F64" i="74"/>
  <c r="F71" i="74"/>
  <c r="G90" i="74"/>
  <c r="F98" i="74"/>
  <c r="E39" i="76"/>
  <c r="G33" i="76"/>
  <c r="G32" i="76"/>
  <c r="F34" i="76"/>
  <c r="F62" i="44"/>
  <c r="F69" i="44"/>
  <c r="D72" i="44"/>
  <c r="G67" i="44"/>
  <c r="G70" i="44"/>
  <c r="G65" i="44"/>
  <c r="E72" i="44"/>
  <c r="G64" i="44"/>
  <c r="D75" i="79"/>
  <c r="D53" i="37"/>
  <c r="D55" i="37" s="1"/>
  <c r="F70" i="71"/>
  <c r="G72" i="71"/>
  <c r="G98" i="74"/>
  <c r="G62" i="44"/>
  <c r="F55" i="62"/>
  <c r="E55" i="79"/>
  <c r="G67" i="72"/>
  <c r="F50" i="71"/>
  <c r="G88" i="74"/>
  <c r="G93" i="74"/>
  <c r="F32" i="76"/>
  <c r="G37" i="76"/>
  <c r="F68" i="44"/>
  <c r="F36" i="77"/>
  <c r="F35" i="62"/>
  <c r="E53" i="62"/>
  <c r="H24" i="86"/>
  <c r="P24" i="86"/>
  <c r="D76" i="82"/>
  <c r="D77" i="82" s="1"/>
  <c r="G76" i="82"/>
  <c r="G77" i="82" s="1"/>
  <c r="F88" i="39"/>
  <c r="F89" i="39" s="1"/>
  <c r="D88" i="39"/>
  <c r="D89" i="39" s="1"/>
  <c r="H56" i="24"/>
  <c r="E24" i="45"/>
  <c r="E53" i="71"/>
  <c r="G47" i="71" s="1"/>
  <c r="F68" i="71"/>
  <c r="F73" i="71"/>
  <c r="F62" i="74"/>
  <c r="F67" i="74"/>
  <c r="G91" i="74"/>
  <c r="F35" i="76"/>
  <c r="F63" i="44"/>
  <c r="G68" i="44"/>
  <c r="C55" i="77"/>
  <c r="E49" i="77"/>
  <c r="E53" i="77"/>
  <c r="E33" i="62"/>
  <c r="F53" i="62"/>
  <c r="H24" i="84"/>
  <c r="P24" i="84"/>
  <c r="G75" i="79"/>
  <c r="E67" i="72"/>
  <c r="E70" i="39"/>
  <c r="F24" i="45"/>
  <c r="F36" i="45"/>
  <c r="G68" i="71"/>
  <c r="G73" i="71"/>
  <c r="G62" i="74"/>
  <c r="E74" i="74"/>
  <c r="G71" i="74" s="1"/>
  <c r="D99" i="74"/>
  <c r="F87" i="74" s="1"/>
  <c r="G96" i="74"/>
  <c r="G35" i="76"/>
  <c r="F43" i="44"/>
  <c r="G63" i="44"/>
  <c r="F66" i="44"/>
  <c r="E37" i="77"/>
  <c r="F34" i="77"/>
  <c r="E36" i="62"/>
  <c r="E51" i="62"/>
  <c r="E49" i="44"/>
  <c r="G43" i="44" s="1"/>
  <c r="D37" i="77"/>
  <c r="D38" i="77" s="1"/>
  <c r="K56" i="24"/>
  <c r="F49" i="71"/>
  <c r="G71" i="71"/>
  <c r="F66" i="74"/>
  <c r="F31" i="76"/>
  <c r="F38" i="76" s="1"/>
  <c r="G66" i="44"/>
  <c r="E50" i="77"/>
  <c r="C38" i="62"/>
  <c r="E34" i="62" s="1"/>
  <c r="C57" i="62"/>
  <c r="C58" i="62" s="1"/>
  <c r="D49" i="44"/>
  <c r="F48" i="44" s="1"/>
  <c r="G31" i="76"/>
  <c r="G38" i="76" s="1"/>
  <c r="D54" i="77"/>
  <c r="G48" i="44" l="1"/>
  <c r="F74" i="74"/>
  <c r="G64" i="74"/>
  <c r="G47" i="44"/>
  <c r="F71" i="44"/>
  <c r="F97" i="74"/>
  <c r="F37" i="45"/>
  <c r="G45" i="44"/>
  <c r="F42" i="44"/>
  <c r="G52" i="71"/>
  <c r="E55" i="62"/>
  <c r="F47" i="44"/>
  <c r="F95" i="74"/>
  <c r="D55" i="77"/>
  <c r="F52" i="77"/>
  <c r="F51" i="77"/>
  <c r="F53" i="77"/>
  <c r="F50" i="77"/>
  <c r="D100" i="74"/>
  <c r="F91" i="74"/>
  <c r="F92" i="74"/>
  <c r="F40" i="44"/>
  <c r="F49" i="44" s="1"/>
  <c r="E32" i="62"/>
  <c r="E38" i="62" s="1"/>
  <c r="G44" i="44"/>
  <c r="F36" i="62"/>
  <c r="F90" i="74"/>
  <c r="G94" i="74"/>
  <c r="E100" i="74"/>
  <c r="G95" i="74"/>
  <c r="G87" i="74"/>
  <c r="G99" i="74" s="1"/>
  <c r="G65" i="74"/>
  <c r="G48" i="71"/>
  <c r="G50" i="71"/>
  <c r="G53" i="71"/>
  <c r="G51" i="71"/>
  <c r="G42" i="44"/>
  <c r="F93" i="74"/>
  <c r="F35" i="77"/>
  <c r="E52" i="62"/>
  <c r="E57" i="62" s="1"/>
  <c r="G63" i="74"/>
  <c r="G74" i="74" s="1"/>
  <c r="E37" i="62"/>
  <c r="G70" i="74"/>
  <c r="G71" i="44"/>
  <c r="F46" i="44"/>
  <c r="D50" i="44"/>
  <c r="F45" i="44"/>
  <c r="F94" i="74"/>
  <c r="F89" i="74"/>
  <c r="E54" i="77"/>
  <c r="F96" i="74"/>
  <c r="G45" i="71"/>
  <c r="F88" i="74"/>
  <c r="F99" i="74" s="1"/>
  <c r="D77" i="79"/>
  <c r="D80" i="79"/>
  <c r="F33" i="77"/>
  <c r="F34" i="62"/>
  <c r="F72" i="71"/>
  <c r="F67" i="71"/>
  <c r="D76" i="71"/>
  <c r="E76" i="71"/>
  <c r="G67" i="71"/>
  <c r="G75" i="71" s="1"/>
  <c r="G74" i="71"/>
  <c r="G69" i="71"/>
  <c r="G70" i="71"/>
  <c r="F71" i="71"/>
  <c r="C39" i="62"/>
  <c r="F33" i="62"/>
  <c r="F37" i="62"/>
  <c r="F32" i="62"/>
  <c r="F38" i="62" s="1"/>
  <c r="G72" i="74"/>
  <c r="E56" i="62"/>
  <c r="E35" i="62"/>
  <c r="G49" i="71"/>
  <c r="F44" i="44"/>
  <c r="E77" i="79"/>
  <c r="E80" i="79"/>
  <c r="F69" i="71"/>
  <c r="E54" i="62"/>
  <c r="E50" i="44"/>
  <c r="G41" i="44"/>
  <c r="G40" i="44"/>
  <c r="E75" i="74"/>
  <c r="G67" i="74"/>
  <c r="G68" i="74"/>
  <c r="G73" i="74"/>
  <c r="G77" i="79"/>
  <c r="G80" i="79"/>
  <c r="G69" i="74"/>
  <c r="F49" i="77"/>
  <c r="F54" i="77" s="1"/>
  <c r="G66" i="74"/>
  <c r="G46" i="44"/>
  <c r="G46" i="71"/>
  <c r="F32" i="77"/>
  <c r="F37" i="77" s="1"/>
  <c r="F75" i="71" l="1"/>
  <c r="G49" i="44"/>
</calcChain>
</file>

<file path=xl/sharedStrings.xml><?xml version="1.0" encoding="utf-8"?>
<sst xmlns="http://schemas.openxmlformats.org/spreadsheetml/2006/main" count="2033" uniqueCount="579">
  <si>
    <t>Miles de dólares</t>
  </si>
  <si>
    <t>Miles de dólares de 2007</t>
  </si>
  <si>
    <t>Total</t>
  </si>
  <si>
    <t>Índice</t>
  </si>
  <si>
    <t>Descripción</t>
  </si>
  <si>
    <t xml:space="preserve">Miles de dólares </t>
  </si>
  <si>
    <t>TOTAL</t>
  </si>
  <si>
    <t>Producto</t>
  </si>
  <si>
    <t>Productos</t>
  </si>
  <si>
    <t>Otros*</t>
  </si>
  <si>
    <t>Código</t>
  </si>
  <si>
    <t>Industria</t>
  </si>
  <si>
    <t>Cuadro N°</t>
  </si>
  <si>
    <t>Contenido</t>
  </si>
  <si>
    <r>
      <rPr>
        <b/>
        <sz val="9"/>
        <color theme="1" tint="0.34998626667073579"/>
        <rFont val="Century Gothic"/>
        <family val="2"/>
      </rPr>
      <t>Elaboración</t>
    </r>
    <r>
      <rPr>
        <sz val="9"/>
        <color theme="1" tint="0.34998626667073579"/>
        <rFont val="Century Gothic"/>
        <family val="2"/>
      </rPr>
      <t>: INEC</t>
    </r>
  </si>
  <si>
    <r>
      <rPr>
        <b/>
        <sz val="9"/>
        <color theme="1" tint="0.34998626667073579"/>
        <rFont val="Century Gothic"/>
        <family val="2"/>
      </rPr>
      <t xml:space="preserve">Elaboración: </t>
    </r>
    <r>
      <rPr>
        <sz val="9"/>
        <color theme="1" tint="0.34998626667073579"/>
        <rFont val="Century Gothic"/>
        <family val="2"/>
      </rPr>
      <t>INEC</t>
    </r>
  </si>
  <si>
    <t>Notas:</t>
  </si>
  <si>
    <t>La suma de valores en los gráficos puede no coincidir con el total, debido a redondeos.</t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</si>
  <si>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*ISFLSH : Instituciones sin fines de lucro que sirven a los hogares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</si>
  <si>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  Servicios odontológicos en centros de atención ambulatoria y Servicios odontológicos en hospitales y clínicas</t>
    </r>
  </si>
  <si>
    <t>Actividades de hospitales privados</t>
  </si>
  <si>
    <t>Regulación de las actividades de organismos que prestan servicios de salud</t>
  </si>
  <si>
    <t>Otras actividades relacionadas con la salud humana privados</t>
  </si>
  <si>
    <t>Actividades de planes de seguridad social de afiliación obligatoria</t>
  </si>
  <si>
    <t>Otras actividades relacionadas con la salud humana públicos</t>
  </si>
  <si>
    <t>Fabricación de productos químicos, farmacéuticos y medicamentos</t>
  </si>
  <si>
    <t>Construcción de infraestructura hospitalaria</t>
  </si>
  <si>
    <t>Actividades de servicios de medicina prepagada privados</t>
  </si>
  <si>
    <t>Fabricación de equipo médico y quirúrgico y de aparatos ortopédicos</t>
  </si>
  <si>
    <t>Actividades de seguros de enfermedad y accidentes privados</t>
  </si>
  <si>
    <t>Comercio de productos de la salud</t>
  </si>
  <si>
    <t>Fabricación de instrumentos de óptica y equipo fotográfico</t>
  </si>
  <si>
    <t>Servicios ambulatorios</t>
  </si>
  <si>
    <t>Servicios con internación</t>
  </si>
  <si>
    <t>Otros servicios de salud humana</t>
  </si>
  <si>
    <t>Servicios odontológicos</t>
  </si>
  <si>
    <t xml:space="preserve">Servicios de rectoría y administración de servicios de la salud </t>
  </si>
  <si>
    <t>Servicios de administración de planes de seguridad social de afiliación obligatoria</t>
  </si>
  <si>
    <t>Servicios de salud pública</t>
  </si>
  <si>
    <t>02.02.02</t>
  </si>
  <si>
    <t>02.01.02</t>
  </si>
  <si>
    <t>02.02.01</t>
  </si>
  <si>
    <t>03.01.02</t>
  </si>
  <si>
    <t>02.01.01</t>
  </si>
  <si>
    <t>02.04.03</t>
  </si>
  <si>
    <t>02.05.01</t>
  </si>
  <si>
    <t>01.01.01</t>
  </si>
  <si>
    <t>02.03.02</t>
  </si>
  <si>
    <t>02.05.02</t>
  </si>
  <si>
    <t>03.01.03</t>
  </si>
  <si>
    <t>03.01.04</t>
  </si>
  <si>
    <t>01.02.01</t>
  </si>
  <si>
    <t>02.04.02</t>
  </si>
  <si>
    <t>02.03.01</t>
  </si>
  <si>
    <t>03.01.01</t>
  </si>
  <si>
    <t>01.03.01</t>
  </si>
  <si>
    <t>02.04.01</t>
  </si>
  <si>
    <t>03.01.05</t>
  </si>
  <si>
    <t>03.01.06</t>
  </si>
  <si>
    <t>Servicios ambulatorios generales y especializados en centros ambulatorios</t>
  </si>
  <si>
    <t>Servicios con internación en hospitales y clínicas especializados y de especialidades</t>
  </si>
  <si>
    <t>Servicios ambulatorios generales y especializados en hospitales y clínicas</t>
  </si>
  <si>
    <t>Productos farmacéuticos</t>
  </si>
  <si>
    <t>Servicios con internación en hospitales y clínicas básicas y generales</t>
  </si>
  <si>
    <t>Otros servicios de salud humana n.c.p</t>
  </si>
  <si>
    <t>Servicios de medicina prepagada</t>
  </si>
  <si>
    <t xml:space="preserve">Servicios de rectoría y administración de la salud </t>
  </si>
  <si>
    <t>Servicios odontológicos en centros de atención ambulatoria</t>
  </si>
  <si>
    <t>Servicios de seguros de enfermedad y accidentes</t>
  </si>
  <si>
    <t>Aparatos médicos, quirúrgicos y aparatos ortopédicos</t>
  </si>
  <si>
    <t>Artículos ópticos</t>
  </si>
  <si>
    <t>Servicios de administración de la seguridad social obligatoria</t>
  </si>
  <si>
    <t>Servicios de instituciones residenciales de salud distintos de los servicios hospitalarios</t>
  </si>
  <si>
    <t>Servicios odontológicos en hospitales y clínicas</t>
  </si>
  <si>
    <t>Productos químicos inorgánicos</t>
  </si>
  <si>
    <t>Infraestructura de la salud</t>
  </si>
  <si>
    <t>Servicios de comercio</t>
  </si>
  <si>
    <t>Total de VAB de las actividades sector publico y privado</t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</si>
  <si>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Servicios de rectoría y administración de servicios de la salud , Servicios de administración de planes de seguridad social de afiliación obligatoria y Servicios de salud pública</t>
    </r>
  </si>
  <si>
    <t>Correspondencia de industrias y productos de la salud que conforman las Cuentas Satélite de Salud</t>
  </si>
  <si>
    <r>
      <t xml:space="preserve">Nota:  </t>
    </r>
    <r>
      <rPr>
        <sz val="9"/>
        <color theme="1" tint="0.34998626667073579"/>
        <rFont val="Century Gothic"/>
        <family val="2"/>
      </rPr>
      <t>Otros* incluye: Servicios de rectoría y administración de la salud, Servicios de administración de la seguridad social obligatoria, Servicios de salud pública, Infraestructura de la salud y Servicios de comercio</t>
    </r>
  </si>
  <si>
    <r>
      <t xml:space="preserve">Nota:  </t>
    </r>
    <r>
      <rPr>
        <sz val="9"/>
        <color theme="1" tint="0.34998626667073579"/>
        <rFont val="Century Gothic"/>
        <family val="2"/>
      </rPr>
      <t>Otros* incluye: Servicios de rectoría y administración de la salud, Servicios de administración de la seguridad social obligatoria, Servicios de salud pública, Servicios odontológicos en hospitales y clínicas, Servicios proporcionados por comadronas, enfermeros, fisioterapéutas y paramédicos, Servicios de instituciones residenciales de salud distintos de los servicios hospitalarios, Productos químicos inorgánicos, Infraestructura de la salud, Servicios de comercio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</si>
  <si>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Servicios de salud pública, Servicios odontológicos en hospitales y clínicas,  Servicios de instituciones residenciales de salud distintos de los servicios hospitalarios y  Servicios proporcionados por comadronas, enfermeros, fisioterapéutas y paramédicos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</si>
  <si>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 Servicios de salud pública, Servicios de administración de la seguridad social obligatoria, Servicios de instituciones residenciales de salud distintos de los servicios hospitalarios, Servicios odontológicos en hospitales y clínicas, Productos químicos inorgánicos,  Servicios proporcionados por comadronas, enfermeros, fisioterapéutas y paramédicos,  Infraestructura de la salud y Servicios de comercio.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</si>
  <si>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Actividades de planes de seguridad social de afiliación obligatoria , Actividades de centros ambulatorios del sector público (otros sector público) y Otras actividades relacionadas con la salud humana públicos</t>
    </r>
  </si>
  <si>
    <t>INDICADORES DE OFERTA</t>
  </si>
  <si>
    <t>Producción según industrias de la salud</t>
  </si>
  <si>
    <t>1.1.1</t>
  </si>
  <si>
    <t>1.1.2</t>
  </si>
  <si>
    <t>1.1.3</t>
  </si>
  <si>
    <t>1.1.4</t>
  </si>
  <si>
    <t>1.1.5</t>
  </si>
  <si>
    <t>Cuadro N° 1.1.1</t>
  </si>
  <si>
    <t>Cuadro N° 1.1.2</t>
  </si>
  <si>
    <t>Cuadro N° 1.1.3</t>
  </si>
  <si>
    <t>Cuadro N° 1.1.4</t>
  </si>
  <si>
    <t>Cuadro N° 1.1.5</t>
  </si>
  <si>
    <t>Consumo intermedio según industrias de la salud</t>
  </si>
  <si>
    <t>1.2.1</t>
  </si>
  <si>
    <t>1.2.2</t>
  </si>
  <si>
    <t>1.2.3</t>
  </si>
  <si>
    <t>1.2.4</t>
  </si>
  <si>
    <t>1.2.5</t>
  </si>
  <si>
    <t>Cuadro N° 1.2.1</t>
  </si>
  <si>
    <t>Cuadro N° 1.2.2</t>
  </si>
  <si>
    <t>Cuadro N° 1.2.3</t>
  </si>
  <si>
    <t>Cuadro N° 1.2.4</t>
  </si>
  <si>
    <t>Cuadro N° 1.2.5</t>
  </si>
  <si>
    <t>Valor agregado bruto según industrias de la salud</t>
  </si>
  <si>
    <t>1.3.1</t>
  </si>
  <si>
    <t>1.3.2</t>
  </si>
  <si>
    <t>1.3.3</t>
  </si>
  <si>
    <t>1.3.4</t>
  </si>
  <si>
    <t>1.3.5</t>
  </si>
  <si>
    <t>Cuadro N° 1.3.1</t>
  </si>
  <si>
    <t>Cuadro N° 1.3.2</t>
  </si>
  <si>
    <t>Cuadro N° 1.3.3</t>
  </si>
  <si>
    <t>Cuadro N° 1.3.4</t>
  </si>
  <si>
    <t>Cuadro N° 1.3.5</t>
  </si>
  <si>
    <t>INDICADORES DE DEMANDA</t>
  </si>
  <si>
    <t>Gasto de consumo final de la salud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</si>
  <si>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</si>
  <si>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</si>
  <si>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</si>
  <si>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</si>
  <si>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</si>
  <si>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</si>
  <si>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</si>
  <si>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</si>
  <si>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</si>
  <si>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</si>
  <si>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</si>
  <si>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</si>
  <si>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</si>
  <si>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</si>
  <si>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</si>
  <si>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</si>
  <si>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</si>
  <si>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</si>
  <si>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</si>
  <si>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</si>
  <si>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</si>
  <si>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</si>
  <si>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</si>
  <si>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Cuadro N° 2.1.1</t>
  </si>
  <si>
    <t>Cuadro N° 2.1.2</t>
  </si>
  <si>
    <t>Cuadro N° 2.1.3</t>
  </si>
  <si>
    <t>Cuadro N° 2.1.4</t>
  </si>
  <si>
    <t>Cuadro N° 2.1.5</t>
  </si>
  <si>
    <t>Cuadro N° 2.1.6</t>
  </si>
  <si>
    <t>Cuadro N° 2.1.7</t>
  </si>
  <si>
    <t>Cuadro N° 2.1.8</t>
  </si>
  <si>
    <t>Cuadro N° 2.1.9</t>
  </si>
  <si>
    <t>Cuadro N° 2.1.10</t>
  </si>
  <si>
    <t>Cuadro N° 2.1.11</t>
  </si>
  <si>
    <t>Cuadro N° 2.1.12</t>
  </si>
  <si>
    <t>Cuadro N° 2.1.13</t>
  </si>
  <si>
    <t>Cuadro N° 2.1.14</t>
  </si>
  <si>
    <t>Cuadro N° 2.1.15</t>
  </si>
  <si>
    <t>Cuadro N° 2.1.16</t>
  </si>
  <si>
    <t>Cuadro N° 2.1.17</t>
  </si>
  <si>
    <t>Cuadro N° 2.1.19</t>
  </si>
  <si>
    <t>Cuadro N° 2.1.20</t>
  </si>
  <si>
    <t>Cuadro N° 2.1.21</t>
  </si>
  <si>
    <t>Cuadro N° 2.1.22</t>
  </si>
  <si>
    <t>Cuadro N° 2.1.23</t>
  </si>
  <si>
    <t>OTROS INDICADORES</t>
  </si>
  <si>
    <t>ANEXOS</t>
  </si>
  <si>
    <t>Cuadro N° 2.1.18</t>
  </si>
  <si>
    <t>Cuadro N° 4.1</t>
  </si>
  <si>
    <r>
      <rPr>
        <b/>
        <sz val="9"/>
        <color theme="1" tint="0.34998626667073579"/>
        <rFont val="Century Gothic"/>
        <family val="2"/>
      </rPr>
      <t>Nota</t>
    </r>
    <r>
      <rPr>
        <sz val="9"/>
        <color theme="1" tint="0.34998626667073579"/>
        <rFont val="Century Gothic"/>
        <family val="2"/>
      </rPr>
      <t>: Otros del sector público comprende hospitales de las Fuerzas Armadas, Policía Nacional y Gobierno Local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</si>
  <si>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 Servicios de salud pública, Servicios de administración de planes de seguridad social de afiliación obligatoria, Infraestructura de la salud y Servicios de comercio</t>
    </r>
  </si>
  <si>
    <t>Indice</t>
  </si>
  <si>
    <t>2021 (%)</t>
  </si>
  <si>
    <t>Producción 2021</t>
  </si>
  <si>
    <t>Números de egresos hospitalarios 2021</t>
  </si>
  <si>
    <t>Valor promedio de producción por egreso hospitalario 2021</t>
  </si>
  <si>
    <t>Gasto de consumo final de los hogares</t>
  </si>
  <si>
    <t>Anterior</t>
  </si>
  <si>
    <t>Siguiente</t>
  </si>
  <si>
    <t>Dólares</t>
  </si>
  <si>
    <t>Gasto de consumo final total</t>
  </si>
  <si>
    <t>Gasto de consumo final del gobierno</t>
  </si>
  <si>
    <t>Cuadro N° 3.1</t>
  </si>
  <si>
    <t>Cuadro N° 3.2</t>
  </si>
  <si>
    <t>Cuadro N° 3.3</t>
  </si>
  <si>
    <t xml:space="preserve"> '</t>
  </si>
  <si>
    <t>Gasto de consumo total en salud</t>
  </si>
  <si>
    <t>Actividades de seguros de enfermedad y accidentes públicos</t>
  </si>
  <si>
    <t>Productos farmacéuticos y químicos</t>
  </si>
  <si>
    <t>Servicios de medicina prepagada y seguros de enfermedad y accidentes</t>
  </si>
  <si>
    <t>Aparatos médicos, ortopédicos y ópticos</t>
  </si>
  <si>
    <t>Servicios proporcionados por comadronas, enfermeros, fisioterapéutas y paramédicos</t>
  </si>
  <si>
    <t>Industria (nivel 1)</t>
  </si>
  <si>
    <t>Producto (nivel 1)</t>
  </si>
  <si>
    <t>Producto (nivel 2)</t>
  </si>
  <si>
    <t>Actividades de servicios médicos y odontológicos ambulatorios privadosprivado</t>
  </si>
  <si>
    <t>Actividades de servicios médicos y odontológicos ambulatorios públicos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</si>
  <si>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</si>
  <si>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</si>
  <si>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</si>
  <si>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</si>
  <si>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</si>
  <si>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</si>
  <si>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</si>
  <si>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</si>
  <si>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Instituciones de investigación, control y promoción de la salud</t>
  </si>
  <si>
    <t>Programas de vacunación COVID-19</t>
  </si>
  <si>
    <t>Planes de seguridad social obligatoria</t>
  </si>
  <si>
    <t>Actividades de servicios médicos y odontológicos ambulatorios</t>
  </si>
  <si>
    <t>Primer nivel de atención</t>
  </si>
  <si>
    <t>Puestos de salud</t>
  </si>
  <si>
    <t>Consultorios generales</t>
  </si>
  <si>
    <t>Centros de salud A, B y C</t>
  </si>
  <si>
    <t>Centros de salud en centros de privación de libertad</t>
  </si>
  <si>
    <t xml:space="preserve">Centros de salud en el trabajo </t>
  </si>
  <si>
    <t>Segundo nivel de atención</t>
  </si>
  <si>
    <t>Consultorios de especialidades</t>
  </si>
  <si>
    <t>Centros de especialidades</t>
  </si>
  <si>
    <t>Hospitales del día</t>
  </si>
  <si>
    <t>Centros de atención ambulatoria en salud mental</t>
  </si>
  <si>
    <t>Tercer nivel de atención</t>
  </si>
  <si>
    <t>Centros especializados</t>
  </si>
  <si>
    <t>Actividades de hospitales</t>
  </si>
  <si>
    <t>Hospitales básicos</t>
  </si>
  <si>
    <t>Hospitales generales</t>
  </si>
  <si>
    <t>Hospitales especializados</t>
  </si>
  <si>
    <t>Hospitales de especialidades</t>
  </si>
  <si>
    <t>Otros servicios de apoyo a la salud</t>
  </si>
  <si>
    <t>Establecimientos de laboratorios, radiología e imagen</t>
  </si>
  <si>
    <t>Estableciminetos de bancos de sangre, tejidos y células</t>
  </si>
  <si>
    <t>Otros establecimientos de apoyo a la salud</t>
  </si>
  <si>
    <t>Establecimientos de atención residencial</t>
  </si>
  <si>
    <t>Establecimientos de asistencia social residenciales a la salud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</si>
  <si>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</si>
  <si>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CUADRO N° 4.2</t>
  </si>
  <si>
    <t>Producción de las industrias características de la salud respecto al Producto Interno Bruto 2007-2022</t>
  </si>
  <si>
    <t>Producción según industrias características y conexas de la salud 2007-2022</t>
  </si>
  <si>
    <t>Producción de las industrias características de la salud según sector público y privado 2007-2022</t>
  </si>
  <si>
    <t>Consumo intermedio de las industrias características de la salud respecto al Producto Interno Bruto 2007-2022</t>
  </si>
  <si>
    <t>Consumo intermedio según industrias características y conexas de la salud 2007-2022</t>
  </si>
  <si>
    <t>Consumo intermedio de las industrias características de la salud según sector público y privado 2007-2022</t>
  </si>
  <si>
    <t>Valor agregado bruto (VAB) de las industrias características de la salud respecto al Producto Interno Bruto 2007-2022</t>
  </si>
  <si>
    <t>Valor agregado bruto (VAB) según industrias características y conexas de la salud 2007-2022</t>
  </si>
  <si>
    <t>Valor agregado bruto (VAB) de las industrias características de la salud según sector público y privado 2007-2022</t>
  </si>
  <si>
    <t>Gasto de consumo final total en salud respecto al Producto Interno Bruto 2007-2022</t>
  </si>
  <si>
    <t>Gasto de consumo final total en salud según productos (nivel 1) característicos y conexos 2022</t>
  </si>
  <si>
    <t>Gasto de consumo final total en salud según productos (nivel 2) característicos y conexos 2022</t>
  </si>
  <si>
    <t>Gasto de consumo final total en salud según sectores institucionales 2022</t>
  </si>
  <si>
    <t>Gasto de consumo final del gobierno general respecto al Producto Interno Bruto 2007-2022</t>
  </si>
  <si>
    <t>Gasto consumo final de los hogares en salud respecto al Producto Interno Bruto 2007-2022</t>
  </si>
  <si>
    <t>Gasto de bolsillo de los hogares respecto al gasto de consumo final total en salud 2007-2022</t>
  </si>
  <si>
    <t>Gasto de consumo final de los hogares en salud respecto al gasto de consumo final efectivo de los hogares en salud 2007-2022</t>
  </si>
  <si>
    <t>Gasto de consumo final efectivo en salud 2007-2022</t>
  </si>
  <si>
    <t>Gasto de consumo final de los hogares en salud respecto al gasto de consumo final total de los hogares 2007-2022</t>
  </si>
  <si>
    <t>Gasto de consumo final de los hogares en salud según productos (nivel 1) característicos y conexos 2007-2022</t>
  </si>
  <si>
    <t>Distribución del gasto de consumo final de los hogares en salud según productos (nivel 1) característicos y conexos 2007-2022</t>
  </si>
  <si>
    <t>Gasto de consumo final de los hogares en salud según productos (nivel 2) característicos y conexos 2007-2022</t>
  </si>
  <si>
    <t>Distribución del gasto de consumo final de los hogares en salud según productos (nivel 2)  característicos y conexos 2007-2022</t>
  </si>
  <si>
    <t>Gasto consumo final del gobierno general en salud respecto al Producto Interno Bruto 2007-2022</t>
  </si>
  <si>
    <t>Gasto de consumo final del gobierno general según productos (nivel 1) de la salud 2007-2022</t>
  </si>
  <si>
    <t>Gasto de consumo final del gobierno general según productos (nivel 2) de la salud 2007-2022</t>
  </si>
  <si>
    <t>Gasto de consumo final de las ISFLSH en salud 2007-2022</t>
  </si>
  <si>
    <t>Valor promedio de producción por egreso hospitalario 2007 - 2022</t>
  </si>
  <si>
    <t xml:space="preserve">Los resultados de las CSS 2021 son semidefinitivos y 2022 provisionales. </t>
  </si>
  <si>
    <t>Producción de las industrias características de la salud respecto al Producto Interno Bruto
Periodo 2007-2022</t>
  </si>
  <si>
    <t>Participación de la producción de las industrias características de la salud respecto al PIB. Periodo 2007-2022 (miles de dólares).</t>
  </si>
  <si>
    <t>Participación de la producción de las industrias características de la salud respecto al PIB. Periodo 2007-2022 (miles de dólares de 2007).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</si>
  <si>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2007-2022; Banco Central del Ecuador (BCE), Cuentas Nacionales 2007-2020.</t>
    </r>
  </si>
  <si>
    <t>Producción según industrias características y conexas de la salud
Periodo 2007-2022</t>
  </si>
  <si>
    <t>Participación de la producción según industrias características y conexas de la salud. Periodo 2007-2022 (miles de dólares).</t>
  </si>
  <si>
    <t>Producción de las industrias características de la salud según sector público y privado
Periodo 2007-2022</t>
  </si>
  <si>
    <t>Participación de la producción de las industrias características de la salud según sector público y privado. Periodo 2007-2022 (miles de dólares).</t>
  </si>
  <si>
    <t>Participación de la producción de las industrias características de la salud según sector público y privado. Periodo 2007-2022 (miles de dólares de 2007).</t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</si>
  <si>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2007-2022</t>
    </r>
  </si>
  <si>
    <t>Participación de la producción según industrias características y conexas de la salud. Periodo 2007-2022 (miles de dólares de 2007).</t>
  </si>
  <si>
    <t>Producción según industrias características de la salud
Años 2021 y 2022</t>
  </si>
  <si>
    <t>2022 (%)</t>
  </si>
  <si>
    <t>Producción según industrias características de la salud. Años 2021 y 2022 (miles de dólares).</t>
  </si>
  <si>
    <t>Producción según industrias características de la salud. Años 2021 y 2022 (miles de dólares de 2007).</t>
  </si>
  <si>
    <t>Producción según industrias conexas de la salud
Años 2021 y 2022</t>
  </si>
  <si>
    <t>Estructura de la producción según industrias conexas de la salud. Años 2021 y 2022 (miles de dólares).</t>
  </si>
  <si>
    <t>Estructura de la producción según industrias conexas de la salud. Años 2021 y 2022 (miles de dólares de 2007).</t>
  </si>
  <si>
    <t>Consumo intermedio de las industrias características de la salud respecto al Producto Interno Bruto
Periodo 2007-2022</t>
  </si>
  <si>
    <t>Participación del consumo intermedio de las industrias características de la salud respecto al PIB. Periodo 2007-2022 (miles de dólares).</t>
  </si>
  <si>
    <t>Participación del consumo intermedio de las industrias características de la salud respecto al PIB. Periodo 2007-2022 (miles de dólares de 2007).</t>
  </si>
  <si>
    <t>Consumo intermedio según industrias características y conexas de la salud
Periodo 2007-2022</t>
  </si>
  <si>
    <t>Participación del consumo intermedio según industrias características y conexas de la salud. Periodo 2007-2022 (miles de dólares)</t>
  </si>
  <si>
    <t>Participación del consumo intermedio según industrias características y conexas de la salud. Periodo 2007-2022 (miles de dólares de 2007)</t>
  </si>
  <si>
    <t>Consumo intermedio de las industrias características de la salud según sector público y privado
Periodo 2007-2022</t>
  </si>
  <si>
    <t>Participación del consumo intermedio de las industrias características de la salud según sector público y privado. Periodo 2007-2022 (miles de dólares).</t>
  </si>
  <si>
    <t>Participación del consumo intermedio de las industrias características de la salud según sector público y privado. Periodo 2007-2022 (miles de dólares de 2007).</t>
  </si>
  <si>
    <t>Consumo intermedio según industrias características de la salud
Años 2021 y 2022</t>
  </si>
  <si>
    <t>Estructura del consumo intermedio según industrias características de la salud. Años 2021 y 2022 (miles de dólares)</t>
  </si>
  <si>
    <t>Estructura del consumo intermedio según industrias características de la salud. Años 2021 y 2022 (miles de dólares de 2007)</t>
  </si>
  <si>
    <t>Consumo intermedio según industrias conexas de la salud
Años 2021 y 2022</t>
  </si>
  <si>
    <t>Estructura del consumo intermedio según industrias conexas de la salud. Años 2021 y 2022 (miles de dólares).</t>
  </si>
  <si>
    <t>Estructura del consumo intermedio según industrias conexas de la salud. Años 2021 y 2022 (miles de dólares de 2007).</t>
  </si>
  <si>
    <t>Valor agregado bruto (VAB) de las industrias características de la salud respecto al Producto Interno Bruto
Periodo 2007-2022</t>
  </si>
  <si>
    <t>Participación del VAB de las industrias características de la salud respecto al PIB. Periodo 2007-2022 (miles de dólares).</t>
  </si>
  <si>
    <t>Participación del VAB de las industrias características de la salud respecto al PIB. Periodo 2007-2022 (miles de dólares de 2007).</t>
  </si>
  <si>
    <t>Valor agregado bruto (VAB) según industrias características y conexas de la salud
Periodo 2007-2022</t>
  </si>
  <si>
    <t>Participación del VAB según industrias características y conexas de la salud. Periodo 2007-2022 (miles de dólares).</t>
  </si>
  <si>
    <t>Participación del VAB según industrias características y conexas de la salud. Periodo 2007-2022 (miles de dólares de 2007).</t>
  </si>
  <si>
    <t>Valor agregado bruto (VAB) de las industrias características de la salud según sector público y privado
Periodo 2007-2022</t>
  </si>
  <si>
    <t>Participación del VAB de las industrias características de la salud según sector público y privado. Periodo 2007-2022 (miles de dólares).</t>
  </si>
  <si>
    <t>Participación del VAB de las industrias características de la salud según sector público y privado. Periodo 2007-2022 (miles de dólares de 2007).</t>
  </si>
  <si>
    <t>Valor agregado bruto (VAB) según industrias características de la salud
Año 2021 y 2022</t>
  </si>
  <si>
    <t>Estructura del VAB según industrias características de la salud. Años 2021 y 2022 (miles de dólares).</t>
  </si>
  <si>
    <t>Estructura del VAB según industrias características de la salud. Años 2021 y 2022 (miles de dólares de 2007).</t>
  </si>
  <si>
    <t>Valor agregado bruto (VAB) según industrias conexas de la salud
Año 2021 y 2022</t>
  </si>
  <si>
    <t>Estructura del VAB según industrias conexas de la salud. Años 2021 y 2022 (miles de dólares).</t>
  </si>
  <si>
    <t>Estructura del VAB según industrias conexas de la salud. Años 2021 y 2022 (miles de dólares de 2007).</t>
  </si>
  <si>
    <t>Gasto de consumo final total en salud respecto al Producto Interno Bruto
Periodo 2007-2022</t>
  </si>
  <si>
    <t>Participación del gasto de consumo final total en salud respecto al PIB. Periodo 2007-2022 (miles de dólares).</t>
  </si>
  <si>
    <t>Participación del gasto de consumo final total en salud respecto al PIB. Periodo 2007-2022 (miles de dólares de 2007).</t>
  </si>
  <si>
    <t>Gasto de consumo final total en salud según productos (nivel 1) característicos y conexos 
Años 2021 y 2022</t>
  </si>
  <si>
    <t>Estructura del gasto de consumo final total en salud según productos (nivel 1) de la salud. Año 2022 (miles de dólares).</t>
  </si>
  <si>
    <t>Estructura del gasto de consumo final total en salud según productos (nivel 1) de la salud. Año 2022 (miles de dólares de 2007).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</si>
  <si>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INEC, CSS 2007-2022</t>
    </r>
  </si>
  <si>
    <t>Gasto de consumo final total en salud según productos (nivel 2) característicos y conexos
Años 2021 y 2022</t>
  </si>
  <si>
    <t>Estructura del gasto de consumo final total según productos (nivel 2) de la salud. Año 2022 (miles de dólares).</t>
  </si>
  <si>
    <t>Estructura del gasto de consumo final total según productos (nivel 2) de la salud. Año 2022 (miles de dólares de 2007).</t>
  </si>
  <si>
    <t>Gasto de consumo final total en salud según sectores institucionales
Año 2021 y 2022</t>
  </si>
  <si>
    <t>Participación del gasto de consumo final total en salud según sectores institucionales. Año 2022 (miles de dólares)</t>
  </si>
  <si>
    <t>Participación del gasto de consumo final total en salud según sectores institucionales. Año 2022 (miles de dólares de 2007)</t>
  </si>
  <si>
    <t>Estructura comparativa del gasto de consumo final total en salud según sectores institucionales 
Años 2021 y 2022</t>
  </si>
  <si>
    <t>Estructura comparativa del gasto de consumo final total en salud según sectores institucionales. Años 2021 y 2022 (miles de dólares).</t>
  </si>
  <si>
    <t>Estructura comparativa del gasto de consumo final total en salud según sectores institucionales. Años 2021 y 2022 (miles de dólares de 2007).</t>
  </si>
  <si>
    <t>Gasto de consumo final del gobierno general respecto al Producto Interno Bruto
Periodo 2007-2022</t>
  </si>
  <si>
    <t>Gasto nacional en servicios de salud del gobierno general respecto al Producto Interno Bruto. Periodo 2007-2022 (miles de dólares).</t>
  </si>
  <si>
    <t>Gasto nacional en servicios de salud del gobierno general respecto al Producto Interno Bruto. Periodo 2007-2022 (miles de dólares de 2007).</t>
  </si>
  <si>
    <t>Estructura del gasto de consumo final total en salud (miles de dólares) según sectores público y privado. Período 2007-2022</t>
  </si>
  <si>
    <t>Estructura del gasto de consumo final total en salud (dólares de 2007) según sectores público y privado. Período 2007-2022</t>
  </si>
  <si>
    <t>Gasto consumo final de los hogares en salud respecto al Producto Interno Bruto
Periodo 2007-2022</t>
  </si>
  <si>
    <t>Participación del gasto consumo final de los hogares en salud respecto al PIB. Periodo 2007-2022 (miles de dólares).</t>
  </si>
  <si>
    <t>Participación del gasto consumo final de los hogares en salud respecto al PIB. Periodo 2007-2022 (miles de dólares de 2007).</t>
  </si>
  <si>
    <t>Gasto de bolsillo de los hogares respecto al gasto de consumo final total en salud  
Periodo 2007-2022</t>
  </si>
  <si>
    <t>Participación del gasto de bolsillo de los hogares respecto al gasto de consumo final total en salud. Periodo 2007-2022 (miles de dólares).</t>
  </si>
  <si>
    <t>Gasto de consumo final de los hogares en salud respecto al gasto de consumo final efectivo de los hogares en salud
Periodo 2007-2022</t>
  </si>
  <si>
    <t>Evolución del gasto de consumo final de los hogares en salud respecto al gasto de consumo final efectivo de los hogares en salud. Periodo 2007-2022 (miles de dólares).</t>
  </si>
  <si>
    <t>Evolución del gasto de consumo final de los hogares en salud respecto al gasto de consumo final efectivo de los hogares en salud. Periodo 2007-2022 (miles de dólares de 2007).</t>
  </si>
  <si>
    <t>Gasto de consumo final efectivo en salud 
Periodo 2007-2022</t>
  </si>
  <si>
    <t>Participación del gasto de consumo final efectivo en salud. Años 2021 y 2022 (miles de dólares).</t>
  </si>
  <si>
    <t>Participación del gasto de consumo final efectivo en salud. Años 2021 y 2022 (miles de dólares de 2007).</t>
  </si>
  <si>
    <t>Gasto de consumo final de los hogares en salud respecto al gasto de consumo final total de los hogares
Periodo 2007-2022</t>
  </si>
  <si>
    <t>Participación del gasto de consumo final de los hogares en salud respecto al gasto de consumo final total de los hogares. Periodo 2007-2022 (miles de dólares).</t>
  </si>
  <si>
    <t>Participación del gasto de consumo final de los hogares en salud respecto al gasto de consumo final total de los hogares. Periodo 2007-2022 (miles de dólares de 2007).</t>
  </si>
  <si>
    <t>Gasto de consumo final de los hogares en salud según productos (nivel 1) característicos y conexos
Periodo 2007-2022</t>
  </si>
  <si>
    <t>Evolución del gasto de consumo final de los hogares en salud según productos (nivel 1) característicos y conexos. Periodo 2007-2022 (miles de dólares).</t>
  </si>
  <si>
    <t>Evolución del gasto de consumo final de los hogares en salud según productos (nivel 1) característicos y conexos. Periodo 2007-2022 (miles de dólares de 2007).</t>
  </si>
  <si>
    <t>Distribución del gasto de consumo final de los hogares en salud según productos (nivel 1) característicos y conexos
Periodo 2007 - 2022</t>
  </si>
  <si>
    <t>Estructura del gasto de consumo final de los hogares en salud según productos (nivel 1 ) característicos y conexos. Años 2021 y 2022 (miles de dólares).</t>
  </si>
  <si>
    <t>Estructura del gasto de consumo final de los hogares en salud según productos (nivel 1 ) característicos y conexos. Años 2021 y 2022 (miles de dólares de 2007).</t>
  </si>
  <si>
    <t>Gasto de consumo final de los hogares en salud según productos (nivel 2) característicos y conexos
Periodo 2007-2022</t>
  </si>
  <si>
    <t>Evolución del gasto de consumo final de los hogares en salud según productos (nivel 2) característicos y conexos. Periodo 2007-2022 (miles de dólares)</t>
  </si>
  <si>
    <t>Evolución del gasto de consumo final de los hogares en salud según productos (nivel 2) característicos y conexos. Periodo 2007-2022 (miles de dólares de 2007)</t>
  </si>
  <si>
    <t>Distribución del gasto de consumo final de los hogares en salud según productos (nivel 2)  característicos y conexos
Periodo 2007 - 2022</t>
  </si>
  <si>
    <t>Estructura del gasto de consumo final de los hogares en salud según productos (nivel 2) característicos y conexos. Años 2021 y 2022 (miles de dólares).</t>
  </si>
  <si>
    <t>Estructura del gasto de consumo final de los hogares en salud según productos (nivel 2) característicos y conexos. Años 2021 y 2022 (miles de dólares de 2007).</t>
  </si>
  <si>
    <t>Gasto consumo final del gobierno general en salud respecto al Producto Interno Bruto
Periodo 2007-2022</t>
  </si>
  <si>
    <t>Participación del gasto consumo final del gobierno general en salud respecto al Producto Interno Bruto. Periodo 2007-2022 (miles de dólares).</t>
  </si>
  <si>
    <t>Participación del gasto consumo final del gobierno general en salud respecto al Producto Interno Bruto. Periodo 2007-2022 (miles de dólares de 2007).</t>
  </si>
  <si>
    <t>Gasto de consumo final del gobierno general según productos (nivel 1) de la salud
Periodo 2007-2022</t>
  </si>
  <si>
    <t>Evolución del gasto de consumo final del gobierno general en salud. Periodo 2007-2022 (miles de dólares de 2007).</t>
  </si>
  <si>
    <t>Gasto de consumo final del gobierno general según productos (nivel 1) de la salud
Años 2021 y 2022</t>
  </si>
  <si>
    <t>Estructura de gasto de consumo final del gobierno general según productos (nivel 1) de la salud. Años 2021 y 2022 (miles de dólares de 2007).</t>
  </si>
  <si>
    <t>Gasto del consumo final del gobierno (GCFG) y de los hogares (GCFH) según productos característicos de la salud (miles de dólares). Año 2022.</t>
  </si>
  <si>
    <t>Gasto de consumo final del gobierno general según productos (nivel 2) de la salud
Periodo 2007-2022</t>
  </si>
  <si>
    <t>Gasto de consumo final del gobierno general según productos (nivel 2) de la salud
Años 2021 y 2022</t>
  </si>
  <si>
    <t>Estructura de gasto de consumo final del gobierno general según productos (nivel 2) de la salud. Años 2021 y 2022 (miles de dólares de 2007)</t>
  </si>
  <si>
    <t>Gasto de consumo final de las ISFLSH* en salud
Periodo 2007-2022</t>
  </si>
  <si>
    <t>Evolución del gasto de consumo final de las ISFLSH en salud. Periodo 2007-2022 (miles de dólares)</t>
  </si>
  <si>
    <t>Evolución del gasto de consumo final de las ISFLSH en salud. Periodo 2007-2022 (miles de dólares de 2007)</t>
  </si>
  <si>
    <t>Gasto de consumo final de las  ISFLSH según productos (nivel 1) de la salud
Años 2021 y 2022</t>
  </si>
  <si>
    <t>Participación del gasto de consumo final de las  ISFLSH según productos (nivel 1) de la salud. Años 2021 y 2022 (miles de dólares de 2007)</t>
  </si>
  <si>
    <t>Gasto de consumo final de las  ISFLSH según productos (nivel 2) de la salud
Años 2021 y 2022</t>
  </si>
  <si>
    <t>Participación del gasto de consumo final de las  ISFLSH según productos (nivel 2) de la salud. Años 2021 y 2022 (miles de dólares de 2007).</t>
  </si>
  <si>
    <t>Valor promedio de producción por egreso hospitalario
Periodo 2007 - 2022</t>
  </si>
  <si>
    <t>Evolución del valor promedio de producción por egreso hospitalario. Periodo 2007 - 2022 (miles de dólares)</t>
  </si>
  <si>
    <t>Evolución del valor promedio de producción por egreso hospitalario. Periodo 2007 - 2022 (miles de dólares de 2007)</t>
  </si>
  <si>
    <t>Valor promedio de producción por egreso hospitalario sector público y privado
Años 2021 y 2022</t>
  </si>
  <si>
    <t>Producción 2022</t>
  </si>
  <si>
    <t>Números de egresos hospitalarios 2022</t>
  </si>
  <si>
    <t>Valor promedio de producción por egreso hospitalario 2022</t>
  </si>
  <si>
    <t>Comparativo del valor promedio de producción por egreso hospitalario público y privado. Años 2021 y 2022 (miles de dólares)</t>
  </si>
  <si>
    <t>Valor promedio de producción por egreso hospitalario del sector público 
Años 2021 y 2022</t>
  </si>
  <si>
    <t>Comparativo del valor promedio de producción por egreso hospitalario del sector público. Años 2021 y 2022 (miles de dólares)</t>
  </si>
  <si>
    <t>Producción según industrias características de la salud 2021 y 2022</t>
  </si>
  <si>
    <t>Producción según industrias conexas de la salud 2021 y 2022</t>
  </si>
  <si>
    <t>Consumo intermedio según industrias características de la salud 2021 y 2022</t>
  </si>
  <si>
    <t>Consumo intermedio según industrias conexas de la salud 2021 y 2022</t>
  </si>
  <si>
    <t>Valor agregado bruto (VAB) según industrias características de la salud 2021 y 2022</t>
  </si>
  <si>
    <t>Valor agregado bruto (VAB) según industrias conexas de la salud 2021 y 2022</t>
  </si>
  <si>
    <t>Estructura comparativa del gasto de consumo final total en salud según sectores institucionales 2021 y 2022</t>
  </si>
  <si>
    <t>Gasto de consumo final del gobierno general según productos (nivel 1) de la salud 2021 y 2022</t>
  </si>
  <si>
    <t>Gasto de consumo final del gobierno general según productos (nivel 2) de la salud 2021 y 2022</t>
  </si>
  <si>
    <t>Gasto de consumo final de las  ISFLSH según productos (nivel 1) de la salud 2021 y 2022</t>
  </si>
  <si>
    <t>Gasto de consumo final de las  ISFLSH según productos (nivel 2) de la salud 2021 y 2022</t>
  </si>
  <si>
    <t>Valor promedio de producción por egreso hospitalario sector público y privado 2021 y 2022</t>
  </si>
  <si>
    <t>Valor promedio de producción por egreso hospitalario del sector público 2021 y 2022</t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</si>
  <si>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2017 -2022 cifra provisional</t>
    </r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</si>
  <si>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2017 -2022 cifra provisional. Gasto de consumo final publico comprende el gasto de consumo individual y colectivo del gobierno general. Gasto de consumo final privado comprende el gasto de consumo  de hogares e ISFLSH.</t>
    </r>
  </si>
  <si>
    <t xml:space="preserve">                                                                                      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</si>
  <si>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2007-2022; Banco Central del Ecuador (BCE), Cuentas Nacionales 2007-2022.</t>
    </r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</si>
  <si>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2017 -2022 cifra provisional.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</si>
  <si>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Datos GCFTH año 2016 cifra semidefinitiva; datos 2017 -2022 cifra provisional.</t>
    </r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</si>
  <si>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2007-2022; Registro Estadístico de Camas y Egresos Hospitalarios 2007-2022</t>
    </r>
  </si>
  <si>
    <t>1.1</t>
  </si>
  <si>
    <t>1.2</t>
  </si>
  <si>
    <t>1.3</t>
  </si>
  <si>
    <t>2.1</t>
  </si>
  <si>
    <t>3.2</t>
  </si>
  <si>
    <t>3.1</t>
  </si>
  <si>
    <t>3.3</t>
  </si>
  <si>
    <t>4.1</t>
  </si>
  <si>
    <t>4.2</t>
  </si>
  <si>
    <t>Los valores monetarios constantes son datos provisionales, se actualizarán en concordancia con el cambio de año base del Banco Central del Ecuador.</t>
  </si>
  <si>
    <t>Producción de las industrias características de la salud</t>
  </si>
  <si>
    <t>Producto Interno Bruto (PIB)</t>
  </si>
  <si>
    <t>Producción de la salud respecto al PIB</t>
  </si>
  <si>
    <t>Producción de las industrias conexas de la salud</t>
  </si>
  <si>
    <t>Producción de las industrias características  y conexas de la salud</t>
  </si>
  <si>
    <t>Producción sector público</t>
  </si>
  <si>
    <t>Producción sector privado</t>
  </si>
  <si>
    <t>03.02.01</t>
  </si>
  <si>
    <t>Actividades de hospitales públicos (MSP)</t>
  </si>
  <si>
    <t>03.01.01</t>
  </si>
  <si>
    <t>Actividades de hospitales privados</t>
  </si>
  <si>
    <t>04.01.01</t>
  </si>
  <si>
    <t>Actividades de centros ambulatorios del sector privado</t>
  </si>
  <si>
    <t>03.02.02</t>
  </si>
  <si>
    <t>Actividades de hospitales públicos (IESS)</t>
  </si>
  <si>
    <t>04.02.01</t>
  </si>
  <si>
    <t>Actividades de centros ambulatorios del sector público (MSP)</t>
  </si>
  <si>
    <t>05.01.01</t>
  </si>
  <si>
    <t>Otras actividades relacionadas con la salud humana privados</t>
  </si>
  <si>
    <t>04.02.02</t>
  </si>
  <si>
    <t>Actividades de centros ambulatorios del sector público (IESS)</t>
  </si>
  <si>
    <t>01.02.01</t>
  </si>
  <si>
    <t>Regulación de las actividades de organismos que prestan servicios de salud</t>
  </si>
  <si>
    <t>04.02.03</t>
  </si>
  <si>
    <t>Actividades de centros ambulatorios del sector público (otros sector público)</t>
  </si>
  <si>
    <t>03.02.03</t>
  </si>
  <si>
    <t>Actividades de hospitales públicos (otros sector público)</t>
  </si>
  <si>
    <t>Actividades de salud pública, vacunación COVID</t>
  </si>
  <si>
    <t>02.03.01</t>
  </si>
  <si>
    <t>Actividades de planes de seguridad social de afiliación obligatoria</t>
  </si>
  <si>
    <t>05.02.01</t>
  </si>
  <si>
    <t>Otras actividades relacionadas con la salud humana públicos</t>
  </si>
  <si>
    <t>Total</t>
  </si>
  <si>
    <t>07.01.01</t>
  </si>
  <si>
    <t>Fabricación de productos químicos, farmacéuticos y medicamentos</t>
  </si>
  <si>
    <t>11.01.01</t>
  </si>
  <si>
    <t>Comercio de productos de la salud</t>
  </si>
  <si>
    <t>06.01.01</t>
  </si>
  <si>
    <t>Actividades de servicios de medicina prepagada privados</t>
  </si>
  <si>
    <t>10.01.01</t>
  </si>
  <si>
    <t>Construcción de infraestructura hospitalaria</t>
  </si>
  <si>
    <t>06.02.01</t>
  </si>
  <si>
    <t>Actividades de seguros de enfermedad y accidentes privados</t>
  </si>
  <si>
    <t>08.01.01</t>
  </si>
  <si>
    <t>Fabricación de equipo médico y quirúrgico y de aparatos ortopédicos</t>
  </si>
  <si>
    <t>09.01.01</t>
  </si>
  <si>
    <t>Fabricación de instrumentos de óptica y equipo fotográfico</t>
  </si>
  <si>
    <t>Consumo intermedio de las industrias características de la salud</t>
  </si>
  <si>
    <t>Consumo intermedio de la salud respecto al PIB</t>
  </si>
  <si>
    <t>Consumo intermedio de las industrias conexas de la salud</t>
  </si>
  <si>
    <t>Consumo intermedio de las industrias características  y conexas de la salud</t>
  </si>
  <si>
    <t>Consumo intermedio sector público</t>
  </si>
  <si>
    <t>Consumo intermedio  sector privado</t>
  </si>
  <si>
    <t>Consumo intermedio  de las industrias características de la salud</t>
  </si>
  <si>
    <t>Consumo intermedio  sector público</t>
  </si>
  <si>
    <t>VAB de las industrias características de la salud</t>
  </si>
  <si>
    <t>VAB de la salud respecto al PIB</t>
  </si>
  <si>
    <t>VAB de las industrias conexas de la salud</t>
  </si>
  <si>
    <t>VAB de las industrias características  y conexas de la salud</t>
  </si>
  <si>
    <t>VAB sector público</t>
  </si>
  <si>
    <t>VAB sector privado</t>
  </si>
  <si>
    <t>Gasto de consumo final de los hogares</t>
  </si>
  <si>
    <t>Gasto de consumo final individual del gobierno</t>
  </si>
  <si>
    <t>Gasto de consumo final colectivo del gobierno</t>
  </si>
  <si>
    <t>Gasto de consumo final de las ISFLSH</t>
  </si>
  <si>
    <t>Gasto de consumo final total</t>
  </si>
  <si>
    <t>Gasto de consumo final total respecto al PIB</t>
  </si>
  <si>
    <t>02.02</t>
  </si>
  <si>
    <t>Servicios ambulatorios</t>
  </si>
  <si>
    <t>02.01</t>
  </si>
  <si>
    <t>Servicios con internación</t>
  </si>
  <si>
    <t>03.01</t>
  </si>
  <si>
    <t>Productos farmacéuticos y químicos</t>
  </si>
  <si>
    <t>02.04</t>
  </si>
  <si>
    <t>Otros servicios de salud humana</t>
  </si>
  <si>
    <t>02.05</t>
  </si>
  <si>
    <t>Servicios de medicina prepagada y seguros de enfermedad y accidentes</t>
  </si>
  <si>
    <t>01.01</t>
  </si>
  <si>
    <t>02.03</t>
  </si>
  <si>
    <t>Servicios odontológicos</t>
  </si>
  <si>
    <t>03.02</t>
  </si>
  <si>
    <t>Aparatos médicos, ortopédicos y ópticos</t>
  </si>
  <si>
    <t>01.03</t>
  </si>
  <si>
    <t>Servicios de salud pública</t>
  </si>
  <si>
    <t>01.02</t>
  </si>
  <si>
    <t>Servicios de administración de planes de seguridad social de afiliación obligatoria</t>
  </si>
  <si>
    <t>03.03</t>
  </si>
  <si>
    <t>Infraestructura de la salud</t>
  </si>
  <si>
    <t>03.04</t>
  </si>
  <si>
    <t>Servicios de comercio</t>
  </si>
  <si>
    <t>02.02.02</t>
  </si>
  <si>
    <t>Servicios ambulatorios generales y especializados en centros ambulatorios</t>
  </si>
  <si>
    <t>02.02.01</t>
  </si>
  <si>
    <t>Servicios ambulatorios generales y especializados en hospitales y clínicas</t>
  </si>
  <si>
    <t>03.01.02</t>
  </si>
  <si>
    <t>Productos farmacéuticos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</si>
  <si>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</si>
  <si>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</si>
  <si>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</si>
  <si>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</si>
  <si>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02.04.03</t>
  </si>
  <si>
    <t>Otros servicios de salud humana n.c.p</t>
  </si>
  <si>
    <t>02.05.01</t>
  </si>
  <si>
    <t>Servicios de medicina prepagada</t>
  </si>
  <si>
    <t>01.01.01</t>
  </si>
  <si>
    <t>02.03.02</t>
  </si>
  <si>
    <t>Servicios odontológicos en centros de atención ambulatoria</t>
  </si>
  <si>
    <t>02.05.02</t>
  </si>
  <si>
    <t>Servicios de seguros de enfermedad y accidentes</t>
  </si>
  <si>
    <t>03.01.03</t>
  </si>
  <si>
    <t>Aparatos médicos, quirúrgicos y aparatos ortopédicos</t>
  </si>
  <si>
    <t>01.03.01</t>
  </si>
  <si>
    <t>03.01.04</t>
  </si>
  <si>
    <t>Artículos ópticos</t>
  </si>
  <si>
    <t>Servicios de administración de la seguridad social obligatoria</t>
  </si>
  <si>
    <t>Productos químicos inorgánicos</t>
  </si>
  <si>
    <t>02.04.02</t>
  </si>
  <si>
    <t>Servicios de instituciones residenciales de salud distintos de los servicios hospitalarios</t>
  </si>
  <si>
    <t>Servicios odontológicos en hospitales y clínicas</t>
  </si>
  <si>
    <t>02.04.01</t>
  </si>
  <si>
    <t>Servicios proporcionados por comadronas, enfermeros, fisioterapéutas y paramédicos</t>
  </si>
  <si>
    <t>03.01.05</t>
  </si>
  <si>
    <t>03.01.06</t>
  </si>
  <si>
    <t>Gasto de consumo final público en salud</t>
  </si>
  <si>
    <t>Gasto de consumo final público en salud respecto al PIB</t>
  </si>
  <si>
    <t>Gasto de consumo final privado en salud</t>
  </si>
  <si>
    <t>Gasto de consumo final privado en salud respecto al PIB</t>
  </si>
  <si>
    <t>Gasto de consumo final de los hogares en servicios característicos de la salud</t>
  </si>
  <si>
    <t>Gasto de consumo final de los hogares en bienes y servicios conexos de la salud</t>
  </si>
  <si>
    <t>Gasto de consumo final de los hogares en servicios característicos de la salud respecto al PIB</t>
  </si>
  <si>
    <t>Gasto de consumo final de los hogares en bienes y servicios conexos de la salud respecto al PIB</t>
  </si>
  <si>
    <t>Gasto de consumo final de los hogares en salud respecto al PIB</t>
  </si>
  <si>
    <t>Gasto de Bolsillo de los Hogares</t>
  </si>
  <si>
    <t>Gasto de Consumo Final Total en salud (GCFT)</t>
  </si>
  <si>
    <t>Gasto de bolsillo de los hogares respecto al gasto de consumo final total en salud</t>
  </si>
  <si>
    <t>Gasto de consumo final de los hogares (GCFH)</t>
  </si>
  <si>
    <t>Consumo final efectivo de los hogares (CFEH)</t>
  </si>
  <si>
    <t>Gasto de consumo final de los hogares respecto al gasto de consumo final efectivo de los hogares</t>
  </si>
  <si>
    <t xml:space="preserve">Consumo final efectivo de los hogares en salud </t>
  </si>
  <si>
    <t xml:space="preserve">Consumo final efectivo del gobierno en salud </t>
  </si>
  <si>
    <t>Consumo final efectivo en salud</t>
  </si>
  <si>
    <t>Gasto de consumo final de los hogares en salud (GCFHS)</t>
  </si>
  <si>
    <t>Gasto de consumo final total de los hogares (GCFTH)</t>
  </si>
  <si>
    <t>Gasto de consumo final de los hogares en salud respecto al gasto de consumo final total de los hogares</t>
  </si>
  <si>
    <t xml:space="preserve">Gasto de consumo final total de los hogares (GCFTH)  </t>
  </si>
  <si>
    <t>Productos característicos</t>
  </si>
  <si>
    <t>Productos conexos</t>
  </si>
  <si>
    <t>Gasto de consumo final del gobierno central y local en salud</t>
  </si>
  <si>
    <t>Gasto de consumo final de los fondos de seguridad social en salud</t>
  </si>
  <si>
    <t>Gasto de consumo final del gobierno central y local en salud respecto al PIB</t>
  </si>
  <si>
    <t>Gasto de consumo final de los fondos de seguridad social en salud respecto al PIB</t>
  </si>
  <si>
    <t>Gasto de consumo final del gobierno general en salud respecto al PIB</t>
  </si>
  <si>
    <t>Servicios con internación en hospitales y clínicas del sector público</t>
  </si>
  <si>
    <t>Servicios con internación en hospitales y clínicas del sector privado</t>
  </si>
  <si>
    <t>Producción total en servicios con internación en hospitales y clínicas</t>
  </si>
  <si>
    <t>Número de egresos hospitalarios</t>
  </si>
  <si>
    <t>Valor promedio de producción por egreso hospitalario</t>
  </si>
  <si>
    <t>Servicios con internación en hospitales del Ministerio de Salúd Pública (MSP)</t>
  </si>
  <si>
    <t>Servicios con internación en hospitales del Instituto Ecuatoriano de Seguridad Social (IESS)</t>
  </si>
  <si>
    <t>Servicios con internación en otros hospitales del sector público</t>
  </si>
  <si>
    <t>Valor promedio de producción por egreso hospitalario sector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</si>
</sst>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#,###,"/>
    <numFmt numFmtId="165" formatCode="_(* #,##0_);_(* \(#,##0\);_(* &quot;-&quot;??_);_(@_)"/>
    <numFmt numFmtId="166" formatCode="0.0%"/>
    <numFmt numFmtId="167" formatCode="_ * #,##0_ ;_ * \-#,##0_ ;_ * &quot;-&quot;??_ ;_ @_ "/>
    <numFmt numFmtId="168" formatCode="#,##0.0"/>
    <numFmt numFmtId="169" formatCode="0.0"/>
    <numFmt numFmtId="170" formatCode="_-* #,##0.00\ _€_-;\-* #,##0.00\ _€_-;_-* &quot;-&quot;??\ _€_-;_-@_-"/>
    <numFmt numFmtId="171" formatCode="_ * #,##0.0_ ;_ * \-#,##0.0_ ;_ * &quot;-&quot;??_ ;_ @_ "/>
  </numFmts>
  <fonts count="99" x14ac:knownFonts="1">
    <font>
      <sz val="11"/>
      <color theme="1"/>
      <name val="Calibri"/>
      <family val="2"/>
      <scheme val="minor"/>
    </font>
    <font>
      <sz val="9"/>
      <color theme="1" tint="0.34998626667073579"/>
      <name val="Calibri"/>
      <family val="2"/>
    </font>
    <font>
      <u/>
      <sz val="11"/>
      <color theme="10"/>
      <name val="Century Gothic"/>
      <family val="2"/>
    </font>
    <font>
      <sz val="11"/>
      <color rgb="FF6E6E82"/>
      <name val="Century Gothic"/>
      <family val="2"/>
    </font>
    <font>
      <sz val="11"/>
      <color theme="1"/>
      <name val="Calibri"/>
      <family val="2"/>
    </font>
    <font>
      <b/>
      <sz val="11"/>
      <color theme="1"/>
      <name val="Century Gothic"/>
      <family val="2"/>
    </font>
    <font>
      <b/>
      <sz val="11"/>
      <color rgb="FF5A5A72"/>
      <name val="Century Gothic"/>
      <family val="2"/>
    </font>
    <font>
      <b/>
      <sz val="12"/>
      <color rgb="FF5A5A72"/>
      <name val="Century Gothic"/>
      <family val="2"/>
    </font>
    <font>
      <b/>
      <sz val="12"/>
      <color rgb="FF646482"/>
      <name val="Century Gothic"/>
      <family val="2"/>
    </font>
    <font>
      <b/>
      <sz val="14"/>
      <color theme="1" tint="0.34998626667073579"/>
      <name val="Century Gothic"/>
      <family val="2"/>
    </font>
    <font>
      <sz val="11"/>
      <color theme="10"/>
      <name val="Century Gothic"/>
      <family val="2"/>
    </font>
    <font>
      <b/>
      <sz val="9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11"/>
      <color rgb="FF646482"/>
      <name val="Calibri"/>
      <family val="2"/>
      <scheme val="minor"/>
    </font>
    <font>
      <sz val="10"/>
      <color rgb="FF646482"/>
      <name val="Century Gothic"/>
      <family val="2"/>
    </font>
    <font>
      <sz val="12"/>
      <color rgb="FF646482"/>
      <name val="Century Gothic"/>
      <family val="2"/>
    </font>
    <font>
      <b/>
      <sz val="14"/>
      <color rgb="FF646482"/>
      <name val="Century Gothic"/>
      <family val="2"/>
    </font>
    <font>
      <sz val="11"/>
      <color rgb="FF64647C"/>
      <name val="Century Gothic"/>
      <family val="2"/>
    </font>
    <font>
      <b/>
      <sz val="11"/>
      <color rgb="FF64647C"/>
      <name val="Century Gothic"/>
      <family val="2"/>
    </font>
    <font>
      <sz val="12"/>
      <color theme="1" tint="0.34998626667073579"/>
      <name val="Century Gothic"/>
      <family val="2"/>
    </font>
    <font>
      <b/>
      <u/>
      <sz val="18"/>
      <color rgb="FF595959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rgb="FF64647C"/>
      <name val="Calibri"/>
      <family val="2"/>
      <scheme val="minor"/>
    </font>
    <font>
      <sz val="9"/>
      <color rgb="FF5A5A72"/>
      <name val="Century Gothic"/>
      <family val="2"/>
    </font>
    <font>
      <b/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entury Gothic"/>
      <family val="2"/>
    </font>
    <font>
      <sz val="11"/>
      <color theme="1"/>
      <name val="Calibri"/>
    </font>
    <font>
      <sz val="12"/>
      <color theme="0"/>
      <name val="Century Gothic"/>
      <family val="2"/>
    </font>
    <font>
      <b/>
      <sz val="8"/>
      <color theme="0"/>
      <name val="Century Gothic"/>
      <family val="2"/>
    </font>
    <font>
      <sz val="8"/>
      <color theme="0"/>
      <name val="Century Gothic"/>
      <family val="2"/>
    </font>
    <font>
      <b/>
      <sz val="12"/>
      <color theme="0"/>
      <name val="Century Gothic"/>
      <family val="2"/>
    </font>
    <font>
      <b/>
      <sz val="18"/>
      <color theme="1" tint="0.34998626667073579"/>
      <name val="Calibri"/>
      <family val="2"/>
      <scheme val="minor"/>
    </font>
    <font>
      <sz val="12"/>
      <color theme="1"/>
      <name val="Century Gothic"/>
      <family val="2"/>
    </font>
    <font>
      <i/>
      <sz val="12"/>
      <color theme="1" tint="0.34998626667073579"/>
      <name val="Century Gothic"/>
      <family val="2"/>
    </font>
    <font>
      <sz val="8"/>
      <color theme="1"/>
      <name val="Arial Narrow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color theme="0"/>
      <name val="Arial Narrow"/>
      <family val="2"/>
    </font>
    <font>
      <sz val="9"/>
      <color theme="0"/>
      <name val="Century Gothic"/>
      <family val="2"/>
    </font>
    <font>
      <sz val="9"/>
      <color rgb="FF595959"/>
      <name val="Century Gothic"/>
      <family val="2"/>
    </font>
    <font>
      <b/>
      <sz val="12"/>
      <color rgb="FF64647C"/>
      <name val="Century Gothic"/>
      <family val="2"/>
    </font>
    <font>
      <i/>
      <sz val="9"/>
      <color theme="1" tint="0.34998626667073579"/>
      <name val="Century Gothic"/>
      <family val="2"/>
    </font>
    <font>
      <u/>
      <sz val="12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b/>
      <sz val="14"/>
      <color rgb="FF64647C"/>
      <name val="Century Gothic"/>
      <family val="2"/>
    </font>
    <font>
      <sz val="10"/>
      <color rgb="FF64647C"/>
      <name val="Century Gothic"/>
      <family val="2"/>
    </font>
    <font>
      <sz val="12"/>
      <color rgb="FF64647C"/>
      <name val="Century Gothic"/>
      <family val="2"/>
    </font>
    <font>
      <sz val="18"/>
      <color theme="1"/>
      <name val="Calibri"/>
      <family val="2"/>
      <scheme val="minor"/>
    </font>
    <font>
      <sz val="18"/>
      <color theme="1" tint="0.34998626667073579"/>
      <name val="Calibri"/>
      <family val="2"/>
      <scheme val="minor"/>
    </font>
    <font>
      <b/>
      <sz val="8"/>
      <color theme="0"/>
      <name val="Arial Narrow"/>
      <family val="2"/>
    </font>
    <font>
      <sz val="11"/>
      <color theme="1"/>
      <name val="Century Gothic"/>
      <family val="2"/>
    </font>
    <font>
      <sz val="11"/>
      <color rgb="FF646482"/>
      <name val="Century Gothic"/>
      <family val="2"/>
    </font>
    <font>
      <b/>
      <sz val="11"/>
      <color rgb="FF646482"/>
      <name val="Century Gothic"/>
      <family val="2"/>
    </font>
    <font>
      <sz val="12"/>
      <color theme="0"/>
      <name val="Arial Narrow"/>
      <family val="2"/>
    </font>
    <font>
      <sz val="10"/>
      <color theme="0"/>
      <name val="Century Gothic"/>
      <family val="2"/>
    </font>
    <font>
      <sz val="10"/>
      <color theme="0"/>
      <name val="Arial Narrow"/>
      <family val="2"/>
    </font>
    <font>
      <b/>
      <sz val="10"/>
      <color theme="0"/>
      <name val="Century Gothic"/>
      <family val="2"/>
    </font>
    <font>
      <sz val="11"/>
      <color theme="1" tint="0.499984740745262"/>
      <name val="Century Gothic"/>
      <family val="2"/>
    </font>
    <font>
      <sz val="11"/>
      <color theme="0"/>
      <name val="Century Gothic"/>
      <family val="2"/>
    </font>
    <font>
      <u/>
      <sz val="11"/>
      <color theme="1" tint="0.34998626667073579"/>
      <name val="Century Gothic"/>
      <family val="2"/>
    </font>
    <font>
      <sz val="11"/>
      <color rgb="FFC00000"/>
      <name val="Century Gothic"/>
      <family val="2"/>
    </font>
    <font>
      <b/>
      <sz val="14"/>
      <color theme="0"/>
      <name val="Century Gothic"/>
      <family val="2"/>
    </font>
    <font>
      <b/>
      <sz val="8"/>
      <color theme="1"/>
      <name val="Century Gothic"/>
      <family val="2"/>
    </font>
    <font>
      <i/>
      <sz val="9"/>
      <color theme="0"/>
      <name val="Century Gothic"/>
      <family val="2"/>
    </font>
    <font>
      <sz val="9"/>
      <color rgb="FFC00000"/>
      <name val="Century Gothic"/>
      <family val="2"/>
    </font>
    <font>
      <b/>
      <sz val="16"/>
      <color theme="0"/>
      <name val="Century Gothic"/>
      <family val="2"/>
    </font>
    <font>
      <sz val="11"/>
      <color rgb="FF002060"/>
      <name val="Century Gothic"/>
      <family val="2"/>
    </font>
    <font>
      <b/>
      <sz val="14"/>
      <color theme="1"/>
      <name val="Century Gothic"/>
      <family val="2"/>
    </font>
    <font>
      <b/>
      <sz val="11"/>
      <color theme="1" tint="0.34998626667073579"/>
      <name val="Century Gothic"/>
      <family val="2"/>
    </font>
    <font>
      <sz val="10"/>
      <color theme="1" tint="0.34998626667073579"/>
      <name val="Century Gothic"/>
      <family val="2"/>
    </font>
    <font>
      <sz val="11"/>
      <color rgb="FFFF0000"/>
      <name val="Calibri"/>
      <family val="2"/>
      <scheme val="minor"/>
    </font>
    <font>
      <b/>
      <sz val="12"/>
      <color rgb="FFFF0000"/>
      <name val="Century Gothic"/>
      <family val="2"/>
    </font>
    <font>
      <b/>
      <sz val="16"/>
      <color theme="1" tint="0.34998626667073579"/>
      <name val="Century Gothic"/>
      <family val="2"/>
    </font>
    <font>
      <sz val="8"/>
      <color theme="1"/>
      <name val="Century Gothic"/>
      <family val="2"/>
    </font>
    <font>
      <sz val="11"/>
      <color rgb="FF595959"/>
      <name val="Century Gothic"/>
      <family val="2"/>
    </font>
    <font>
      <b/>
      <sz val="20"/>
      <color theme="1" tint="0.34998626667073579"/>
      <name val="Century Gothic"/>
      <family val="2"/>
    </font>
    <font>
      <sz val="11"/>
      <color rgb="FFFF0000"/>
      <name val="Century Gothic"/>
      <family val="2"/>
    </font>
    <font>
      <b/>
      <sz val="11"/>
      <color rgb="FFFF0000"/>
      <name val="Century Gothic"/>
      <family val="2"/>
    </font>
    <font>
      <b/>
      <sz val="16"/>
      <color theme="1"/>
      <name val="Century Gothic"/>
      <family val="2"/>
    </font>
    <font>
      <sz val="8"/>
      <color rgb="FFFF0000"/>
      <name val="Century Gothic"/>
      <family val="2"/>
    </font>
    <font>
      <sz val="14"/>
      <color rgb="FF646482"/>
      <name val="Century Gothic"/>
      <family val="2"/>
    </font>
    <font>
      <b/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rgb="FF5A5A72"/>
      <name val="Century Gothic"/>
      <family val="2"/>
    </font>
    <font>
      <b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rgb="FF64647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 tint="0.34998626667073579"/>
      <name val="Calibri"/>
      <family val="2"/>
      <scheme val="minor"/>
    </font>
    <font>
      <b/>
      <sz val="10"/>
      <color rgb="FF646482"/>
      <name val="Century Gothic"/>
      <family val="2"/>
    </font>
    <font>
      <b/>
      <u/>
      <sz val="18"/>
      <color rgb="FF5A5A72"/>
      <name val="Calibri"/>
      <family val="2"/>
      <scheme val="minor"/>
    </font>
    <font>
      <sz val="11"/>
      <color rgb="FF5A5A72"/>
      <name val="Century Gothic"/>
      <family val="2"/>
    </font>
    <font>
      <b/>
      <sz val="9"/>
      <color rgb="FF595959"/>
      <name val="Century Gothic"/>
      <family val="2"/>
    </font>
    <font>
      <b/>
      <sz val="9"/>
      <color rgb="FF5A5A72"/>
      <name val="Century Gothic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</fills>
  <borders count="12">
    <border>
      <left/>
      <right/>
      <top/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/>
      <diagonal/>
    </border>
    <border>
      <left/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3CEEF"/>
      </left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43CEEF"/>
      </left>
      <right/>
      <top style="thin">
        <color rgb="FF43CEEF"/>
      </top>
      <bottom style="thin">
        <color rgb="FF43CEEF"/>
      </bottom>
      <diagonal/>
    </border>
    <border>
      <left/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33CCFF"/>
      </left>
      <right/>
      <top style="thin">
        <color rgb="FF33CCFF"/>
      </top>
      <bottom style="thin">
        <color rgb="FF33CCFF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 style="thin">
        <color rgb="FF07D1F9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/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2">
    <xf numFmtId="0" fontId="0" fillId="0" borderId="0"/>
    <xf numFmtId="43" fontId="26" fillId="0" borderId="0" applyFont="0" applyFill="0" applyBorder="0" applyAlignment="0" applyProtection="0"/>
  </cellStyleXfs>
  <cellXfs count="53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164" fontId="13" fillId="2" borderId="0" xfId="0" applyNumberFormat="1" applyFont="1" applyFill="1" applyAlignment="1">
      <alignment vertical="center"/>
    </xf>
    <xf numFmtId="10" fontId="13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8" fillId="2" borderId="0" xfId="0" applyFont="1" applyFill="1" applyAlignment="1">
      <alignment horizontal="left" vertical="center"/>
    </xf>
    <xf numFmtId="0" fontId="14" fillId="0" borderId="0" xfId="0" applyFont="1"/>
    <xf numFmtId="1" fontId="15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164" fontId="18" fillId="2" borderId="1" xfId="0" applyNumberFormat="1" applyFont="1" applyFill="1" applyBorder="1" applyAlignment="1">
      <alignment horizontal="justify" vertical="center" wrapText="1"/>
    </xf>
    <xf numFmtId="165" fontId="18" fillId="2" borderId="1" xfId="0" applyNumberFormat="1" applyFont="1" applyFill="1" applyBorder="1" applyAlignment="1">
      <alignment vertical="center"/>
    </xf>
    <xf numFmtId="164" fontId="19" fillId="2" borderId="1" xfId="0" applyNumberFormat="1" applyFont="1" applyFill="1" applyBorder="1" applyAlignment="1">
      <alignment horizontal="justify" vertical="center" wrapText="1"/>
    </xf>
    <xf numFmtId="166" fontId="19" fillId="2" borderId="1" xfId="0" applyNumberFormat="1" applyFont="1" applyFill="1" applyBorder="1" applyAlignment="1">
      <alignment vertical="center"/>
    </xf>
    <xf numFmtId="164" fontId="18" fillId="2" borderId="1" xfId="0" applyNumberFormat="1" applyFont="1" applyFill="1" applyBorder="1" applyAlignment="1">
      <alignment horizontal="justify" vertical="center"/>
    </xf>
    <xf numFmtId="164" fontId="19" fillId="2" borderId="1" xfId="0" applyNumberFormat="1" applyFont="1" applyFill="1" applyBorder="1" applyAlignment="1">
      <alignment horizontal="justify" vertical="center"/>
    </xf>
    <xf numFmtId="0" fontId="8" fillId="3" borderId="1" xfId="0" applyFont="1" applyFill="1" applyBorder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justify" vertical="center"/>
    </xf>
    <xf numFmtId="166" fontId="19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22" fillId="0" borderId="0" xfId="0" applyFont="1" applyAlignment="1">
      <alignment horizontal="center"/>
    </xf>
    <xf numFmtId="0" fontId="23" fillId="2" borderId="0" xfId="0" applyFont="1" applyFill="1" applyAlignment="1">
      <alignment horizontal="center"/>
    </xf>
    <xf numFmtId="0" fontId="23" fillId="2" borderId="0" xfId="0" applyFont="1" applyFill="1" applyAlignment="1">
      <alignment horizontal="left"/>
    </xf>
    <xf numFmtId="0" fontId="24" fillId="0" borderId="0" xfId="0" applyFont="1"/>
    <xf numFmtId="164" fontId="19" fillId="2" borderId="0" xfId="0" applyNumberFormat="1" applyFont="1" applyFill="1" applyAlignment="1">
      <alignment horizontal="justify" vertical="center" wrapText="1"/>
    </xf>
    <xf numFmtId="165" fontId="19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horizontal="justify" vertical="center" wrapText="1"/>
    </xf>
    <xf numFmtId="165" fontId="5" fillId="2" borderId="0" xfId="0" applyNumberFormat="1" applyFont="1" applyFill="1" applyAlignment="1">
      <alignment vertical="center"/>
    </xf>
    <xf numFmtId="164" fontId="25" fillId="2" borderId="0" xfId="0" applyNumberFormat="1" applyFont="1" applyFill="1" applyAlignment="1">
      <alignment vertical="center"/>
    </xf>
    <xf numFmtId="10" fontId="25" fillId="2" borderId="0" xfId="0" applyNumberFormat="1" applyFont="1" applyFill="1" applyAlignment="1">
      <alignment vertical="center"/>
    </xf>
    <xf numFmtId="0" fontId="26" fillId="0" borderId="0" xfId="0" applyFont="1"/>
    <xf numFmtId="0" fontId="27" fillId="0" borderId="0" xfId="0" applyFont="1"/>
    <xf numFmtId="164" fontId="28" fillId="2" borderId="0" xfId="0" applyNumberFormat="1" applyFont="1" applyFill="1" applyAlignment="1">
      <alignment horizontal="justify" vertical="center" wrapText="1"/>
    </xf>
    <xf numFmtId="165" fontId="28" fillId="2" borderId="0" xfId="0" applyNumberFormat="1" applyFont="1" applyFill="1" applyAlignment="1">
      <alignment vertical="center"/>
    </xf>
    <xf numFmtId="165" fontId="19" fillId="2" borderId="1" xfId="0" applyNumberFormat="1" applyFont="1" applyFill="1" applyBorder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0" fillId="2" borderId="0" xfId="0" applyFont="1" applyFill="1" applyAlignment="1">
      <alignment vertical="center"/>
    </xf>
    <xf numFmtId="16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10" fontId="33" fillId="0" borderId="0" xfId="0" applyNumberFormat="1" applyFont="1" applyAlignment="1">
      <alignment vertical="center"/>
    </xf>
    <xf numFmtId="164" fontId="28" fillId="0" borderId="0" xfId="0" applyNumberFormat="1" applyFont="1" applyAlignment="1">
      <alignment horizontal="justify" vertical="center" wrapText="1"/>
    </xf>
    <xf numFmtId="165" fontId="28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vertical="center"/>
    </xf>
    <xf numFmtId="1" fontId="16" fillId="2" borderId="0" xfId="0" applyNumberFormat="1" applyFont="1" applyFill="1" applyAlignment="1">
      <alignment horizontal="right" vertical="center"/>
    </xf>
    <xf numFmtId="0" fontId="20" fillId="0" borderId="0" xfId="0" applyFont="1" applyAlignment="1">
      <alignment vertical="center"/>
    </xf>
    <xf numFmtId="10" fontId="33" fillId="2" borderId="0" xfId="0" applyNumberFormat="1" applyFont="1" applyFill="1" applyAlignment="1">
      <alignment vertical="center"/>
    </xf>
    <xf numFmtId="164" fontId="33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horizontal="left" vertical="center" wrapText="1"/>
    </xf>
    <xf numFmtId="0" fontId="34" fillId="2" borderId="0" xfId="0" applyFont="1" applyFill="1" applyAlignment="1">
      <alignment horizontal="left"/>
    </xf>
    <xf numFmtId="0" fontId="35" fillId="0" borderId="0" xfId="0" applyFont="1"/>
    <xf numFmtId="0" fontId="35" fillId="2" borderId="0" xfId="0" applyFont="1" applyFill="1"/>
    <xf numFmtId="0" fontId="35" fillId="2" borderId="0" xfId="0" applyFont="1" applyFill="1" applyAlignment="1">
      <alignment vertical="center"/>
    </xf>
    <xf numFmtId="164" fontId="35" fillId="2" borderId="0" xfId="0" applyNumberFormat="1" applyFont="1" applyFill="1" applyAlignment="1">
      <alignment vertical="center"/>
    </xf>
    <xf numFmtId="166" fontId="35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10" fontId="8" fillId="2" borderId="0" xfId="0" applyNumberFormat="1" applyFont="1" applyFill="1" applyAlignment="1">
      <alignment vertical="center"/>
    </xf>
    <xf numFmtId="0" fontId="31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vertical="center"/>
    </xf>
    <xf numFmtId="166" fontId="32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164" fontId="20" fillId="2" borderId="0" xfId="0" applyNumberFormat="1" applyFont="1" applyFill="1" applyAlignment="1">
      <alignment vertical="center"/>
    </xf>
    <xf numFmtId="166" fontId="20" fillId="2" borderId="0" xfId="0" applyNumberFormat="1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30" fillId="2" borderId="0" xfId="0" applyFont="1" applyFill="1"/>
    <xf numFmtId="164" fontId="30" fillId="2" borderId="0" xfId="0" applyNumberFormat="1" applyFont="1" applyFill="1" applyAlignment="1">
      <alignment vertical="center"/>
    </xf>
    <xf numFmtId="166" fontId="30" fillId="2" borderId="0" xfId="0" applyNumberFormat="1" applyFont="1" applyFill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35" fillId="0" borderId="0" xfId="0" applyFont="1" applyAlignment="1">
      <alignment vertical="center"/>
    </xf>
    <xf numFmtId="165" fontId="18" fillId="0" borderId="1" xfId="0" applyNumberFormat="1" applyFont="1" applyBorder="1" applyAlignment="1">
      <alignment vertical="center"/>
    </xf>
    <xf numFmtId="165" fontId="19" fillId="0" borderId="1" xfId="0" applyNumberFormat="1" applyFont="1" applyBorder="1" applyAlignment="1">
      <alignment vertical="center"/>
    </xf>
    <xf numFmtId="10" fontId="35" fillId="2" borderId="0" xfId="0" applyNumberFormat="1" applyFont="1" applyFill="1" applyAlignment="1">
      <alignment vertical="center"/>
    </xf>
    <xf numFmtId="165" fontId="18" fillId="0" borderId="3" xfId="0" applyNumberFormat="1" applyFont="1" applyBorder="1" applyAlignment="1">
      <alignment vertical="center"/>
    </xf>
    <xf numFmtId="10" fontId="35" fillId="0" borderId="0" xfId="0" applyNumberFormat="1" applyFont="1" applyAlignment="1">
      <alignment vertical="center"/>
    </xf>
    <xf numFmtId="1" fontId="35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165" fontId="35" fillId="0" borderId="0" xfId="0" applyNumberFormat="1" applyFont="1" applyAlignment="1">
      <alignment vertical="center"/>
    </xf>
    <xf numFmtId="166" fontId="35" fillId="0" borderId="0" xfId="0" applyNumberFormat="1" applyFont="1" applyAlignment="1">
      <alignment vertical="center"/>
    </xf>
    <xf numFmtId="165" fontId="35" fillId="2" borderId="0" xfId="0" applyNumberFormat="1" applyFont="1" applyFill="1" applyAlignment="1">
      <alignment vertical="center"/>
    </xf>
    <xf numFmtId="165" fontId="38" fillId="2" borderId="0" xfId="0" applyNumberFormat="1" applyFont="1" applyFill="1" applyAlignment="1">
      <alignment vertical="center"/>
    </xf>
    <xf numFmtId="9" fontId="38" fillId="2" borderId="0" xfId="0" applyNumberFormat="1" applyFont="1" applyFill="1" applyAlignment="1">
      <alignment vertical="center"/>
    </xf>
    <xf numFmtId="165" fontId="39" fillId="2" borderId="0" xfId="0" applyNumberFormat="1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10" fontId="30" fillId="0" borderId="0" xfId="0" applyNumberFormat="1" applyFont="1" applyAlignment="1">
      <alignment vertical="center"/>
    </xf>
    <xf numFmtId="1" fontId="3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165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164" fontId="30" fillId="0" borderId="0" xfId="0" applyNumberFormat="1" applyFont="1" applyAlignment="1">
      <alignment vertical="center"/>
    </xf>
    <xf numFmtId="165" fontId="41" fillId="0" borderId="0" xfId="0" applyNumberFormat="1" applyFont="1" applyAlignment="1">
      <alignment vertical="center"/>
    </xf>
    <xf numFmtId="9" fontId="41" fillId="0" borderId="0" xfId="0" applyNumberFormat="1" applyFont="1" applyAlignment="1">
      <alignment vertical="center"/>
    </xf>
    <xf numFmtId="0" fontId="37" fillId="2" borderId="0" xfId="0" applyFont="1" applyFill="1" applyAlignment="1">
      <alignment vertical="center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6" fontId="18" fillId="0" borderId="1" xfId="0" applyNumberFormat="1" applyFont="1" applyBorder="1" applyAlignment="1">
      <alignment vertical="center"/>
    </xf>
    <xf numFmtId="1" fontId="16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vertical="center" wrapText="1"/>
    </xf>
    <xf numFmtId="10" fontId="25" fillId="0" borderId="0" xfId="0" applyNumberFormat="1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25" fillId="2" borderId="0" xfId="0" applyFont="1" applyFill="1" applyAlignment="1">
      <alignment vertical="center"/>
    </xf>
    <xf numFmtId="165" fontId="30" fillId="2" borderId="0" xfId="0" applyNumberFormat="1" applyFont="1" applyFill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12" fillId="2" borderId="0" xfId="0" applyFont="1" applyFill="1"/>
    <xf numFmtId="0" fontId="44" fillId="0" borderId="0" xfId="0" applyFont="1"/>
    <xf numFmtId="165" fontId="33" fillId="2" borderId="0" xfId="0" applyNumberFormat="1" applyFont="1" applyFill="1" applyAlignment="1">
      <alignment vertical="center"/>
    </xf>
    <xf numFmtId="0" fontId="45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46" fillId="0" borderId="0" xfId="0" applyFont="1"/>
    <xf numFmtId="166" fontId="46" fillId="0" borderId="0" xfId="0" applyNumberFormat="1" applyFont="1"/>
    <xf numFmtId="166" fontId="19" fillId="0" borderId="1" xfId="0" applyNumberFormat="1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 wrapText="1"/>
    </xf>
    <xf numFmtId="166" fontId="18" fillId="0" borderId="3" xfId="0" applyNumberFormat="1" applyFont="1" applyBorder="1" applyAlignment="1">
      <alignment vertical="center"/>
    </xf>
    <xf numFmtId="166" fontId="19" fillId="0" borderId="5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18" fillId="0" borderId="1" xfId="0" applyFont="1" applyBorder="1" applyAlignment="1">
      <alignment vertical="center"/>
    </xf>
    <xf numFmtId="3" fontId="16" fillId="2" borderId="0" xfId="0" applyNumberFormat="1" applyFont="1" applyFill="1"/>
    <xf numFmtId="0" fontId="18" fillId="0" borderId="3" xfId="0" applyFont="1" applyBorder="1" applyAlignment="1">
      <alignment vertical="center"/>
    </xf>
    <xf numFmtId="0" fontId="4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23" fillId="2" borderId="0" xfId="0" applyFont="1" applyFill="1"/>
    <xf numFmtId="0" fontId="17" fillId="2" borderId="0" xfId="0" applyFont="1" applyFill="1" applyAlignment="1">
      <alignment horizontal="left" vertical="center"/>
    </xf>
    <xf numFmtId="0" fontId="47" fillId="0" borderId="0" xfId="0" applyFont="1" applyAlignment="1">
      <alignment horizontal="center" wrapText="1"/>
    </xf>
    <xf numFmtId="0" fontId="43" fillId="2" borderId="0" xfId="0" applyFont="1" applyFill="1" applyAlignment="1">
      <alignment horizontal="left" vertical="center"/>
    </xf>
    <xf numFmtId="0" fontId="43" fillId="3" borderId="1" xfId="0" applyFont="1" applyFill="1" applyBorder="1" applyAlignment="1">
      <alignment horizontal="center" vertical="center"/>
    </xf>
    <xf numFmtId="1" fontId="48" fillId="2" borderId="0" xfId="0" applyNumberFormat="1" applyFont="1" applyFill="1" applyAlignment="1">
      <alignment horizontal="left" vertical="top"/>
    </xf>
    <xf numFmtId="4" fontId="49" fillId="2" borderId="0" xfId="0" applyNumberFormat="1" applyFont="1" applyFill="1" applyAlignment="1">
      <alignment horizontal="center" vertical="center"/>
    </xf>
    <xf numFmtId="164" fontId="43" fillId="2" borderId="0" xfId="0" applyNumberFormat="1" applyFont="1" applyFill="1" applyAlignment="1">
      <alignment vertical="center"/>
    </xf>
    <xf numFmtId="10" fontId="43" fillId="2" borderId="0" xfId="0" applyNumberFormat="1" applyFont="1" applyFill="1" applyAlignment="1">
      <alignment vertical="center"/>
    </xf>
    <xf numFmtId="0" fontId="47" fillId="2" borderId="0" xfId="0" applyFont="1" applyFill="1" applyAlignment="1">
      <alignment vertical="center"/>
    </xf>
    <xf numFmtId="164" fontId="5" fillId="2" borderId="0" xfId="0" applyNumberFormat="1" applyFont="1" applyFill="1" applyAlignment="1">
      <alignment horizontal="justify" vertical="center"/>
    </xf>
    <xf numFmtId="166" fontId="5" fillId="2" borderId="0" xfId="0" applyNumberFormat="1" applyFont="1" applyFill="1" applyAlignment="1">
      <alignment vertical="center"/>
    </xf>
    <xf numFmtId="166" fontId="13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right"/>
    </xf>
    <xf numFmtId="0" fontId="25" fillId="2" borderId="0" xfId="0" applyFont="1" applyFill="1" applyAlignment="1">
      <alignment horizontal="left" vertical="center"/>
    </xf>
    <xf numFmtId="164" fontId="25" fillId="0" borderId="0" xfId="0" applyNumberFormat="1" applyFont="1" applyAlignment="1">
      <alignment vertical="center"/>
    </xf>
    <xf numFmtId="0" fontId="3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50" fillId="0" borderId="0" xfId="0" applyFont="1" applyAlignment="1">
      <alignment horizontal="left"/>
    </xf>
    <xf numFmtId="0" fontId="51" fillId="2" borderId="0" xfId="0" applyFont="1" applyFill="1" applyAlignment="1">
      <alignment vertical="center"/>
    </xf>
    <xf numFmtId="0" fontId="33" fillId="2" borderId="0" xfId="0" applyFont="1" applyFill="1" applyAlignment="1">
      <alignment vertical="center" wrapText="1"/>
    </xf>
    <xf numFmtId="0" fontId="52" fillId="0" borderId="0" xfId="0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52" fillId="2" borderId="0" xfId="0" applyFont="1" applyFill="1" applyAlignment="1">
      <alignment vertical="center"/>
    </xf>
    <xf numFmtId="1" fontId="33" fillId="2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vertical="center"/>
    </xf>
    <xf numFmtId="165" fontId="39" fillId="0" borderId="0" xfId="0" applyNumberFormat="1" applyFont="1" applyAlignment="1">
      <alignment vertical="center"/>
    </xf>
    <xf numFmtId="166" fontId="52" fillId="2" borderId="0" xfId="0" applyNumberFormat="1" applyFont="1" applyFill="1" applyAlignment="1">
      <alignment vertical="center"/>
    </xf>
    <xf numFmtId="3" fontId="52" fillId="2" borderId="0" xfId="0" applyNumberFormat="1" applyFont="1" applyFill="1" applyAlignment="1">
      <alignment vertical="center"/>
    </xf>
    <xf numFmtId="3" fontId="52" fillId="0" borderId="0" xfId="0" applyNumberFormat="1" applyFont="1" applyAlignment="1">
      <alignment vertical="center"/>
    </xf>
    <xf numFmtId="166" fontId="52" fillId="0" borderId="0" xfId="0" applyNumberFormat="1" applyFont="1" applyAlignment="1">
      <alignment vertical="center"/>
    </xf>
    <xf numFmtId="0" fontId="33" fillId="2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0" fontId="53" fillId="0" borderId="0" xfId="0" applyFont="1"/>
    <xf numFmtId="0" fontId="19" fillId="0" borderId="1" xfId="0" applyFont="1" applyBorder="1" applyAlignment="1">
      <alignment vertical="center" wrapText="1"/>
    </xf>
    <xf numFmtId="166" fontId="53" fillId="0" borderId="0" xfId="0" applyNumberFormat="1" applyFont="1"/>
    <xf numFmtId="0" fontId="25" fillId="0" borderId="0" xfId="0" applyFont="1" applyAlignment="1">
      <alignment vertical="center"/>
    </xf>
    <xf numFmtId="0" fontId="54" fillId="0" borderId="1" xfId="0" applyFont="1" applyBorder="1" applyAlignment="1">
      <alignment vertical="center" wrapText="1"/>
    </xf>
    <xf numFmtId="3" fontId="54" fillId="0" borderId="1" xfId="0" applyNumberFormat="1" applyFont="1" applyBorder="1" applyAlignment="1">
      <alignment vertical="center"/>
    </xf>
    <xf numFmtId="166" fontId="54" fillId="0" borderId="1" xfId="0" applyNumberFormat="1" applyFont="1" applyBorder="1" applyAlignment="1">
      <alignment vertical="center"/>
    </xf>
    <xf numFmtId="0" fontId="54" fillId="0" borderId="1" xfId="0" applyFont="1" applyBorder="1" applyAlignment="1">
      <alignment vertical="center"/>
    </xf>
    <xf numFmtId="3" fontId="55" fillId="0" borderId="1" xfId="0" applyNumberFormat="1" applyFont="1" applyBorder="1" applyAlignment="1">
      <alignment vertical="center"/>
    </xf>
    <xf numFmtId="166" fontId="55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3" fontId="55" fillId="0" borderId="0" xfId="0" applyNumberFormat="1" applyFont="1" applyAlignment="1">
      <alignment vertical="center"/>
    </xf>
    <xf numFmtId="166" fontId="55" fillId="0" borderId="0" xfId="0" applyNumberFormat="1" applyFont="1" applyAlignment="1">
      <alignment vertical="center"/>
    </xf>
    <xf numFmtId="0" fontId="54" fillId="0" borderId="1" xfId="0" applyFont="1" applyBorder="1" applyAlignment="1">
      <alignment horizontal="center" vertical="center"/>
    </xf>
    <xf numFmtId="0" fontId="21" fillId="2" borderId="0" xfId="0" applyFont="1" applyFill="1"/>
    <xf numFmtId="0" fontId="16" fillId="0" borderId="0" xfId="0" applyFont="1"/>
    <xf numFmtId="0" fontId="13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164" fontId="8" fillId="2" borderId="0" xfId="0" applyNumberFormat="1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1" fontId="30" fillId="2" borderId="0" xfId="0" applyNumberFormat="1" applyFont="1" applyFill="1" applyAlignment="1">
      <alignment vertical="center"/>
    </xf>
    <xf numFmtId="10" fontId="40" fillId="2" borderId="0" xfId="0" applyNumberFormat="1" applyFont="1" applyFill="1" applyAlignment="1">
      <alignment vertical="center"/>
    </xf>
    <xf numFmtId="0" fontId="56" fillId="2" borderId="0" xfId="0" applyFont="1" applyFill="1" applyAlignment="1">
      <alignment vertical="center"/>
    </xf>
    <xf numFmtId="1" fontId="57" fillId="2" borderId="0" xfId="0" applyNumberFormat="1" applyFont="1" applyFill="1" applyAlignment="1">
      <alignment vertical="center"/>
    </xf>
    <xf numFmtId="10" fontId="58" fillId="2" borderId="0" xfId="0" applyNumberFormat="1" applyFont="1" applyFill="1" applyAlignment="1">
      <alignment vertical="center"/>
    </xf>
    <xf numFmtId="0" fontId="58" fillId="2" borderId="0" xfId="0" applyFont="1" applyFill="1" applyAlignment="1">
      <alignment vertical="center"/>
    </xf>
    <xf numFmtId="165" fontId="57" fillId="2" borderId="0" xfId="0" applyNumberFormat="1" applyFont="1" applyFill="1" applyAlignment="1">
      <alignment vertical="center"/>
    </xf>
    <xf numFmtId="0" fontId="59" fillId="0" borderId="0" xfId="0" applyFont="1" applyAlignment="1">
      <alignment vertical="center"/>
    </xf>
    <xf numFmtId="10" fontId="57" fillId="0" borderId="0" xfId="0" applyNumberFormat="1" applyFont="1" applyAlignment="1">
      <alignment vertical="center"/>
    </xf>
    <xf numFmtId="0" fontId="57" fillId="0" borderId="0" xfId="0" applyFont="1" applyAlignment="1">
      <alignment vertical="center"/>
    </xf>
    <xf numFmtId="1" fontId="57" fillId="0" borderId="0" xfId="0" applyNumberFormat="1" applyFont="1" applyAlignment="1">
      <alignment vertical="center"/>
    </xf>
    <xf numFmtId="0" fontId="58" fillId="0" borderId="0" xfId="0" applyFont="1" applyAlignment="1">
      <alignment vertical="center"/>
    </xf>
    <xf numFmtId="10" fontId="58" fillId="0" borderId="0" xfId="0" applyNumberFormat="1" applyFont="1" applyAlignment="1">
      <alignment vertical="center"/>
    </xf>
    <xf numFmtId="164" fontId="57" fillId="0" borderId="0" xfId="0" applyNumberFormat="1" applyFont="1" applyAlignment="1">
      <alignment vertical="center"/>
    </xf>
    <xf numFmtId="165" fontId="57" fillId="0" borderId="0" xfId="0" applyNumberFormat="1" applyFont="1" applyAlignment="1">
      <alignment vertical="center"/>
    </xf>
    <xf numFmtId="3" fontId="33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10" fontId="30" fillId="2" borderId="0" xfId="0" applyNumberFormat="1" applyFont="1" applyFill="1" applyAlignment="1">
      <alignment vertical="center"/>
    </xf>
    <xf numFmtId="0" fontId="40" fillId="2" borderId="0" xfId="0" applyFont="1" applyFill="1" applyAlignment="1">
      <alignment vertical="center"/>
    </xf>
    <xf numFmtId="0" fontId="33" fillId="0" borderId="0" xfId="0" applyFont="1" applyAlignment="1">
      <alignment horizontal="center" vertical="center" wrapText="1"/>
    </xf>
    <xf numFmtId="165" fontId="41" fillId="2" borderId="0" xfId="0" applyNumberFormat="1" applyFont="1" applyFill="1" applyAlignment="1">
      <alignment vertical="center"/>
    </xf>
    <xf numFmtId="10" fontId="16" fillId="2" borderId="0" xfId="0" applyNumberFormat="1" applyFont="1" applyFill="1" applyAlignment="1">
      <alignment horizontal="center" vertical="center"/>
    </xf>
    <xf numFmtId="164" fontId="18" fillId="2" borderId="1" xfId="0" applyNumberFormat="1" applyFont="1" applyFill="1" applyBorder="1" applyAlignment="1">
      <alignment vertical="center"/>
    </xf>
    <xf numFmtId="164" fontId="19" fillId="2" borderId="1" xfId="0" applyNumberFormat="1" applyFont="1" applyFill="1" applyBorder="1" applyAlignment="1">
      <alignment vertical="center"/>
    </xf>
    <xf numFmtId="164" fontId="19" fillId="2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 wrapText="1"/>
    </xf>
    <xf numFmtId="165" fontId="31" fillId="0" borderId="0" xfId="0" applyNumberFormat="1" applyFont="1" applyAlignment="1">
      <alignment horizontal="left" vertical="center" wrapText="1"/>
    </xf>
    <xf numFmtId="166" fontId="31" fillId="0" borderId="0" xfId="0" applyNumberFormat="1" applyFont="1" applyAlignment="1">
      <alignment horizontal="left" vertical="center" wrapText="1"/>
    </xf>
    <xf numFmtId="0" fontId="60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53" fillId="2" borderId="0" xfId="0" applyFont="1" applyFill="1" applyAlignment="1">
      <alignment vertical="center"/>
    </xf>
    <xf numFmtId="0" fontId="61" fillId="2" borderId="0" xfId="0" applyFont="1" applyFill="1" applyAlignment="1">
      <alignment vertical="center"/>
    </xf>
    <xf numFmtId="0" fontId="62" fillId="2" borderId="0" xfId="0" applyFont="1" applyFill="1" applyAlignment="1">
      <alignment vertical="center"/>
    </xf>
    <xf numFmtId="0" fontId="63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166" fontId="18" fillId="2" borderId="1" xfId="0" applyNumberFormat="1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0" fontId="64" fillId="2" borderId="0" xfId="0" applyFont="1" applyFill="1" applyAlignment="1">
      <alignment vertical="center"/>
    </xf>
    <xf numFmtId="165" fontId="19" fillId="0" borderId="0" xfId="0" applyNumberFormat="1" applyFont="1" applyAlignment="1">
      <alignment vertical="center"/>
    </xf>
    <xf numFmtId="166" fontId="19" fillId="2" borderId="0" xfId="0" applyNumberFormat="1" applyFont="1" applyFill="1" applyAlignment="1">
      <alignment horizontal="center" vertical="center"/>
    </xf>
    <xf numFmtId="4" fontId="61" fillId="2" borderId="0" xfId="0" applyNumberFormat="1" applyFont="1" applyFill="1" applyAlignment="1">
      <alignment horizontal="center" vertical="center"/>
    </xf>
    <xf numFmtId="165" fontId="65" fillId="0" borderId="0" xfId="0" applyNumberFormat="1" applyFont="1" applyAlignment="1">
      <alignment horizontal="left" vertical="center" wrapText="1"/>
    </xf>
    <xf numFmtId="166" fontId="65" fillId="0" borderId="0" xfId="0" applyNumberFormat="1" applyFont="1" applyAlignment="1">
      <alignment horizontal="left" vertical="center" wrapText="1"/>
    </xf>
    <xf numFmtId="166" fontId="31" fillId="0" borderId="0" xfId="0" applyNumberFormat="1" applyFont="1" applyAlignment="1">
      <alignment horizontal="right" vertical="center" wrapText="1"/>
    </xf>
    <xf numFmtId="167" fontId="31" fillId="0" borderId="0" xfId="0" applyNumberFormat="1" applyFont="1" applyAlignment="1">
      <alignment horizontal="right" vertical="center" wrapText="1"/>
    </xf>
    <xf numFmtId="0" fontId="66" fillId="0" borderId="0" xfId="0" applyFont="1"/>
    <xf numFmtId="0" fontId="18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left" vertical="center" wrapText="1"/>
    </xf>
    <xf numFmtId="4" fontId="61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61" fillId="0" borderId="0" xfId="0" applyFont="1" applyAlignment="1">
      <alignment horizontal="left" vertical="center"/>
    </xf>
    <xf numFmtId="165" fontId="61" fillId="0" borderId="0" xfId="0" applyNumberFormat="1" applyFont="1" applyAlignment="1">
      <alignment horizontal="left" vertical="center"/>
    </xf>
    <xf numFmtId="166" fontId="61" fillId="0" borderId="0" xfId="0" applyNumberFormat="1" applyFont="1" applyAlignment="1">
      <alignment horizontal="center" vertical="center"/>
    </xf>
    <xf numFmtId="0" fontId="6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4" fontId="53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left" vertical="center"/>
    </xf>
    <xf numFmtId="165" fontId="53" fillId="0" borderId="0" xfId="0" applyNumberFormat="1" applyFont="1" applyAlignment="1">
      <alignment horizontal="left" vertical="center"/>
    </xf>
    <xf numFmtId="166" fontId="53" fillId="0" borderId="0" xfId="0" applyNumberFormat="1" applyFont="1" applyAlignment="1">
      <alignment horizontal="center" vertical="center"/>
    </xf>
    <xf numFmtId="0" fontId="70" fillId="2" borderId="0" xfId="0" applyFont="1" applyFill="1" applyAlignment="1">
      <alignment vertical="center"/>
    </xf>
    <xf numFmtId="165" fontId="53" fillId="2" borderId="0" xfId="0" applyNumberFormat="1" applyFont="1" applyFill="1" applyAlignment="1">
      <alignment vertical="center"/>
    </xf>
    <xf numFmtId="166" fontId="53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166" fontId="18" fillId="2" borderId="1" xfId="0" applyNumberFormat="1" applyFont="1" applyFill="1" applyBorder="1" applyAlignment="1">
      <alignment vertical="center"/>
    </xf>
    <xf numFmtId="164" fontId="28" fillId="2" borderId="0" xfId="0" applyNumberFormat="1" applyFont="1" applyFill="1" applyAlignment="1">
      <alignment horizontal="justify" vertical="center"/>
    </xf>
    <xf numFmtId="0" fontId="71" fillId="0" borderId="0" xfId="0" applyFont="1"/>
    <xf numFmtId="165" fontId="18" fillId="0" borderId="1" xfId="0" applyNumberFormat="1" applyFont="1" applyBorder="1" applyAlignment="1">
      <alignment horizontal="left" vertical="center"/>
    </xf>
    <xf numFmtId="165" fontId="19" fillId="0" borderId="1" xfId="0" applyNumberFormat="1" applyFont="1" applyBorder="1" applyAlignment="1">
      <alignment horizontal="left" vertical="center"/>
    </xf>
    <xf numFmtId="165" fontId="19" fillId="0" borderId="0" xfId="0" applyNumberFormat="1" applyFont="1" applyAlignment="1">
      <alignment horizontal="left" vertical="center"/>
    </xf>
    <xf numFmtId="0" fontId="42" fillId="0" borderId="0" xfId="0" applyFont="1" applyAlignment="1">
      <alignment wrapText="1"/>
    </xf>
    <xf numFmtId="0" fontId="27" fillId="2" borderId="0" xfId="0" applyFont="1" applyFill="1"/>
    <xf numFmtId="164" fontId="27" fillId="2" borderId="0" xfId="0" applyNumberFormat="1" applyFont="1" applyFill="1"/>
    <xf numFmtId="166" fontId="27" fillId="2" borderId="0" xfId="0" applyNumberFormat="1" applyFont="1" applyFill="1"/>
    <xf numFmtId="165" fontId="27" fillId="2" borderId="0" xfId="0" applyNumberFormat="1" applyFont="1" applyFill="1"/>
    <xf numFmtId="164" fontId="27" fillId="0" borderId="0" xfId="0" applyNumberFormat="1" applyFont="1"/>
    <xf numFmtId="166" fontId="27" fillId="0" borderId="0" xfId="0" applyNumberFormat="1" applyFont="1"/>
    <xf numFmtId="165" fontId="27" fillId="0" borderId="0" xfId="0" applyNumberFormat="1" applyFont="1"/>
    <xf numFmtId="0" fontId="41" fillId="0" borderId="0" xfId="0" applyFont="1"/>
    <xf numFmtId="0" fontId="41" fillId="2" borderId="0" xfId="0" applyFont="1" applyFill="1" applyAlignment="1">
      <alignment vertical="center"/>
    </xf>
    <xf numFmtId="164" fontId="55" fillId="2" borderId="1" xfId="0" applyNumberFormat="1" applyFont="1" applyFill="1" applyBorder="1" applyAlignment="1">
      <alignment horizontal="justify" vertical="center" wrapText="1"/>
    </xf>
    <xf numFmtId="166" fontId="55" fillId="2" borderId="1" xfId="0" applyNumberFormat="1" applyFont="1" applyFill="1" applyBorder="1" applyAlignment="1">
      <alignment vertical="center"/>
    </xf>
    <xf numFmtId="164" fontId="55" fillId="2" borderId="0" xfId="0" applyNumberFormat="1" applyFont="1" applyFill="1" applyAlignment="1">
      <alignment horizontal="justify" vertical="center" wrapText="1"/>
    </xf>
    <xf numFmtId="166" fontId="55" fillId="2" borderId="0" xfId="0" applyNumberFormat="1" applyFont="1" applyFill="1" applyAlignment="1">
      <alignment vertical="center"/>
    </xf>
    <xf numFmtId="164" fontId="18" fillId="2" borderId="1" xfId="0" applyNumberFormat="1" applyFont="1" applyFill="1" applyBorder="1" applyAlignment="1">
      <alignment vertical="center" wrapText="1"/>
    </xf>
    <xf numFmtId="164" fontId="19" fillId="2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168" fontId="16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justify" vertical="center" wrapText="1"/>
    </xf>
    <xf numFmtId="168" fontId="19" fillId="0" borderId="0" xfId="0" applyNumberFormat="1" applyFont="1" applyAlignment="1">
      <alignment vertical="center"/>
    </xf>
    <xf numFmtId="0" fontId="34" fillId="0" borderId="0" xfId="0" applyFont="1" applyAlignment="1">
      <alignment horizontal="center"/>
    </xf>
    <xf numFmtId="169" fontId="19" fillId="2" borderId="1" xfId="0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168" fontId="19" fillId="0" borderId="1" xfId="0" applyNumberFormat="1" applyFont="1" applyBorder="1" applyAlignment="1">
      <alignment vertical="center"/>
    </xf>
    <xf numFmtId="0" fontId="31" fillId="2" borderId="0" xfId="0" applyFont="1" applyFill="1" applyAlignment="1">
      <alignment vertical="center"/>
    </xf>
    <xf numFmtId="0" fontId="32" fillId="2" borderId="0" xfId="0" applyFont="1" applyFill="1" applyAlignment="1">
      <alignment vertical="center"/>
    </xf>
    <xf numFmtId="10" fontId="31" fillId="2" borderId="0" xfId="0" applyNumberFormat="1" applyFont="1" applyFill="1" applyAlignment="1">
      <alignment vertical="center"/>
    </xf>
    <xf numFmtId="10" fontId="9" fillId="2" borderId="0" xfId="0" applyNumberFormat="1" applyFont="1" applyFill="1" applyAlignment="1">
      <alignment vertical="center"/>
    </xf>
    <xf numFmtId="165" fontId="32" fillId="2" borderId="0" xfId="0" applyNumberFormat="1" applyFont="1" applyFill="1" applyAlignment="1">
      <alignment vertical="center"/>
    </xf>
    <xf numFmtId="0" fontId="73" fillId="0" borderId="0" xfId="0" applyFont="1"/>
    <xf numFmtId="164" fontId="28" fillId="2" borderId="0" xfId="0" applyNumberFormat="1" applyFont="1" applyFill="1" applyAlignment="1">
      <alignment vertical="center"/>
    </xf>
    <xf numFmtId="10" fontId="74" fillId="2" borderId="0" xfId="0" applyNumberFormat="1" applyFont="1" applyFill="1" applyAlignment="1">
      <alignment vertical="center"/>
    </xf>
    <xf numFmtId="0" fontId="31" fillId="0" borderId="0" xfId="0" applyFont="1" applyAlignment="1">
      <alignment vertical="center"/>
    </xf>
    <xf numFmtId="10" fontId="31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65" fontId="32" fillId="0" borderId="0" xfId="0" applyNumberFormat="1" applyFont="1" applyAlignment="1">
      <alignment vertical="center"/>
    </xf>
    <xf numFmtId="166" fontId="19" fillId="2" borderId="1" xfId="0" applyNumberFormat="1" applyFont="1" applyFill="1" applyBorder="1" applyAlignment="1">
      <alignment horizontal="right" vertical="center"/>
    </xf>
    <xf numFmtId="166" fontId="19" fillId="2" borderId="0" xfId="0" applyNumberFormat="1" applyFont="1" applyFill="1" applyAlignment="1">
      <alignment horizontal="right" vertical="center"/>
    </xf>
    <xf numFmtId="0" fontId="42" fillId="0" borderId="0" xfId="0" applyFont="1"/>
    <xf numFmtId="4" fontId="46" fillId="2" borderId="0" xfId="0" applyNumberFormat="1" applyFont="1" applyFill="1" applyAlignment="1">
      <alignment horizontal="center" vertical="center"/>
    </xf>
    <xf numFmtId="0" fontId="75" fillId="2" borderId="0" xfId="0" applyFont="1" applyFill="1" applyAlignment="1">
      <alignment horizontal="left" vertical="center" wrapText="1"/>
    </xf>
    <xf numFmtId="3" fontId="46" fillId="2" borderId="0" xfId="0" applyNumberFormat="1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right" vertical="center"/>
    </xf>
    <xf numFmtId="165" fontId="19" fillId="2" borderId="1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left" vertical="center"/>
    </xf>
    <xf numFmtId="0" fontId="43" fillId="2" borderId="0" xfId="0" applyFont="1" applyFill="1" applyAlignment="1">
      <alignment horizontal="center" vertical="center" wrapText="1"/>
    </xf>
    <xf numFmtId="165" fontId="19" fillId="2" borderId="0" xfId="0" applyNumberFormat="1" applyFont="1" applyFill="1" applyAlignment="1">
      <alignment horizontal="center" vertical="center"/>
    </xf>
    <xf numFmtId="0" fontId="43" fillId="2" borderId="1" xfId="0" applyFont="1" applyFill="1" applyBorder="1" applyAlignment="1">
      <alignment horizontal="center" vertical="center" wrapText="1"/>
    </xf>
    <xf numFmtId="165" fontId="61" fillId="2" borderId="0" xfId="0" applyNumberFormat="1" applyFont="1" applyFill="1" applyAlignment="1">
      <alignment vertical="center"/>
    </xf>
    <xf numFmtId="4" fontId="53" fillId="2" borderId="0" xfId="0" applyNumberFormat="1" applyFont="1" applyFill="1" applyAlignment="1">
      <alignment horizontal="center" vertical="center"/>
    </xf>
    <xf numFmtId="9" fontId="46" fillId="2" borderId="0" xfId="0" applyNumberFormat="1" applyFont="1" applyFill="1" applyAlignment="1">
      <alignment vertical="center"/>
    </xf>
    <xf numFmtId="9" fontId="53" fillId="2" borderId="0" xfId="0" applyNumberFormat="1" applyFont="1" applyFill="1" applyAlignment="1">
      <alignment vertical="center"/>
    </xf>
    <xf numFmtId="165" fontId="76" fillId="2" borderId="0" xfId="0" applyNumberFormat="1" applyFont="1" applyFill="1" applyAlignment="1">
      <alignment vertical="center"/>
    </xf>
    <xf numFmtId="166" fontId="76" fillId="2" borderId="0" xfId="0" applyNumberFormat="1" applyFont="1" applyFill="1" applyAlignment="1">
      <alignment vertical="center"/>
    </xf>
    <xf numFmtId="3" fontId="61" fillId="2" borderId="0" xfId="0" applyNumberFormat="1" applyFont="1" applyFill="1" applyAlignment="1">
      <alignment horizontal="center" vertical="center"/>
    </xf>
    <xf numFmtId="3" fontId="53" fillId="2" borderId="0" xfId="0" applyNumberFormat="1" applyFont="1" applyFill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7" fillId="2" borderId="0" xfId="0" applyFont="1" applyFill="1" applyAlignment="1">
      <alignment vertical="center"/>
    </xf>
    <xf numFmtId="0" fontId="68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vertical="center"/>
    </xf>
    <xf numFmtId="165" fontId="32" fillId="2" borderId="0" xfId="0" applyNumberFormat="1" applyFont="1" applyFill="1" applyAlignment="1">
      <alignment horizontal="center" vertical="center"/>
    </xf>
    <xf numFmtId="166" fontId="32" fillId="2" borderId="0" xfId="0" applyNumberFormat="1" applyFont="1" applyFill="1" applyAlignment="1">
      <alignment horizontal="center" vertical="center" wrapText="1"/>
    </xf>
    <xf numFmtId="0" fontId="28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31" fillId="2" borderId="0" xfId="0" applyNumberFormat="1" applyFont="1" applyFill="1" applyAlignment="1">
      <alignment vertical="center"/>
    </xf>
    <xf numFmtId="9" fontId="31" fillId="2" borderId="0" xfId="0" applyNumberFormat="1" applyFont="1" applyFill="1" applyAlignment="1">
      <alignment horizontal="center" vertical="center"/>
    </xf>
    <xf numFmtId="0" fontId="78" fillId="0" borderId="0" xfId="0" applyFont="1" applyAlignment="1">
      <alignment horizontal="left" vertical="center"/>
    </xf>
    <xf numFmtId="0" fontId="75" fillId="2" borderId="0" xfId="0" applyFont="1" applyFill="1" applyAlignment="1">
      <alignment vertical="center"/>
    </xf>
    <xf numFmtId="165" fontId="46" fillId="2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0" fontId="79" fillId="2" borderId="0" xfId="0" applyFont="1" applyFill="1" applyAlignment="1">
      <alignment vertical="center"/>
    </xf>
    <xf numFmtId="0" fontId="74" fillId="2" borderId="0" xfId="0" applyFont="1" applyFill="1" applyAlignment="1">
      <alignment horizontal="center" vertical="center" wrapText="1"/>
    </xf>
    <xf numFmtId="165" fontId="80" fillId="2" borderId="0" xfId="0" applyNumberFormat="1" applyFont="1" applyFill="1" applyAlignment="1">
      <alignment horizontal="center" vertical="center"/>
    </xf>
    <xf numFmtId="0" fontId="8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81" fillId="2" borderId="0" xfId="0" applyFont="1" applyFill="1" applyAlignment="1">
      <alignment horizontal="center" vertical="center" wrapText="1"/>
    </xf>
    <xf numFmtId="166" fontId="76" fillId="2" borderId="0" xfId="0" applyNumberFormat="1" applyFont="1" applyFill="1" applyAlignment="1">
      <alignment horizontal="center" vertical="center" wrapText="1"/>
    </xf>
    <xf numFmtId="0" fontId="76" fillId="2" borderId="0" xfId="0" applyFont="1" applyFill="1" applyAlignment="1">
      <alignment horizontal="center" vertical="center"/>
    </xf>
    <xf numFmtId="165" fontId="76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 wrapText="1"/>
    </xf>
    <xf numFmtId="3" fontId="54" fillId="2" borderId="0" xfId="0" applyNumberFormat="1" applyFont="1" applyFill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68" fillId="2" borderId="0" xfId="0" applyFont="1" applyFill="1" applyAlignment="1">
      <alignment horizontal="left" vertical="center" wrapText="1"/>
    </xf>
    <xf numFmtId="0" fontId="82" fillId="0" borderId="0" xfId="0" applyFont="1" applyAlignment="1">
      <alignment vertical="center" wrapText="1"/>
    </xf>
    <xf numFmtId="165" fontId="82" fillId="2" borderId="0" xfId="0" applyNumberFormat="1" applyFont="1" applyFill="1" applyAlignment="1">
      <alignment vertical="center"/>
    </xf>
    <xf numFmtId="166" fontId="82" fillId="2" borderId="0" xfId="0" applyNumberFormat="1" applyFont="1" applyFill="1" applyAlignment="1">
      <alignment vertical="center"/>
    </xf>
    <xf numFmtId="3" fontId="79" fillId="2" borderId="0" xfId="0" applyNumberFormat="1" applyFont="1" applyFill="1" applyAlignment="1">
      <alignment horizontal="center" vertical="center"/>
    </xf>
    <xf numFmtId="4" fontId="79" fillId="2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76" fillId="2" borderId="0" xfId="0" applyFont="1" applyFill="1" applyAlignment="1">
      <alignment vertical="center"/>
    </xf>
    <xf numFmtId="0" fontId="70" fillId="0" borderId="0" xfId="0" applyFont="1" applyAlignment="1">
      <alignment horizontal="left" vertical="center"/>
    </xf>
    <xf numFmtId="1" fontId="76" fillId="2" borderId="0" xfId="0" applyNumberFormat="1" applyFont="1" applyFill="1" applyAlignment="1">
      <alignment horizontal="center" vertical="center"/>
    </xf>
    <xf numFmtId="10" fontId="76" fillId="2" borderId="0" xfId="0" applyNumberFormat="1" applyFont="1" applyFill="1" applyAlignment="1">
      <alignment horizontal="center" vertical="center" wrapText="1"/>
    </xf>
    <xf numFmtId="165" fontId="76" fillId="0" borderId="0" xfId="0" applyNumberFormat="1" applyFont="1" applyAlignment="1">
      <alignment vertical="center" wrapText="1"/>
    </xf>
    <xf numFmtId="9" fontId="76" fillId="2" borderId="0" xfId="0" applyNumberFormat="1" applyFont="1" applyFill="1" applyAlignment="1">
      <alignment vertical="center"/>
    </xf>
    <xf numFmtId="170" fontId="53" fillId="2" borderId="0" xfId="0" applyNumberFormat="1" applyFont="1" applyFill="1" applyAlignment="1">
      <alignment vertical="center"/>
    </xf>
    <xf numFmtId="1" fontId="16" fillId="0" borderId="0" xfId="0" applyNumberFormat="1" applyFont="1" applyAlignment="1">
      <alignment horizontal="right" vertical="center"/>
    </xf>
    <xf numFmtId="165" fontId="54" fillId="2" borderId="1" xfId="0" applyNumberFormat="1" applyFont="1" applyFill="1" applyBorder="1" applyAlignment="1">
      <alignment vertical="center"/>
    </xf>
    <xf numFmtId="164" fontId="54" fillId="2" borderId="1" xfId="0" applyNumberFormat="1" applyFont="1" applyFill="1" applyBorder="1" applyAlignment="1">
      <alignment horizontal="justify" vertical="center"/>
    </xf>
    <xf numFmtId="164" fontId="55" fillId="2" borderId="1" xfId="0" applyNumberFormat="1" applyFont="1" applyFill="1" applyBorder="1" applyAlignment="1">
      <alignment horizontal="justify" vertical="center"/>
    </xf>
    <xf numFmtId="0" fontId="22" fillId="0" borderId="0" xfId="0" applyFont="1"/>
    <xf numFmtId="0" fontId="83" fillId="2" borderId="0" xfId="0" applyFont="1" applyFill="1" applyAlignment="1">
      <alignment vertical="center"/>
    </xf>
    <xf numFmtId="0" fontId="43" fillId="2" borderId="0" xfId="0" applyFont="1" applyFill="1" applyAlignment="1">
      <alignment horizontal="center" vertical="center"/>
    </xf>
    <xf numFmtId="0" fontId="79" fillId="0" borderId="0" xfId="0" applyFont="1" applyAlignment="1">
      <alignment vertical="center"/>
    </xf>
    <xf numFmtId="0" fontId="41" fillId="2" borderId="0" xfId="0" applyFont="1" applyFill="1" applyAlignment="1">
      <alignment horizontal="left" vertical="center"/>
    </xf>
    <xf numFmtId="166" fontId="41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 wrapText="1"/>
    </xf>
    <xf numFmtId="0" fontId="61" fillId="0" borderId="0" xfId="0" applyFont="1" applyAlignment="1">
      <alignment vertical="center"/>
    </xf>
    <xf numFmtId="165" fontId="41" fillId="2" borderId="0" xfId="0" applyNumberFormat="1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84" fillId="2" borderId="0" xfId="0" applyFont="1" applyFill="1" applyAlignment="1">
      <alignment horizontal="left" vertical="center"/>
    </xf>
    <xf numFmtId="165" fontId="84" fillId="2" borderId="0" xfId="0" applyNumberFormat="1" applyFont="1" applyFill="1" applyAlignment="1">
      <alignment horizontal="center" vertical="center"/>
    </xf>
    <xf numFmtId="9" fontId="84" fillId="2" borderId="0" xfId="0" applyNumberFormat="1" applyFont="1" applyFill="1" applyAlignment="1">
      <alignment horizontal="center" vertical="center"/>
    </xf>
    <xf numFmtId="0" fontId="38" fillId="2" borderId="0" xfId="0" applyFont="1" applyFill="1" applyAlignment="1">
      <alignment horizontal="left" vertical="center"/>
    </xf>
    <xf numFmtId="165" fontId="39" fillId="2" borderId="0" xfId="0" applyNumberFormat="1" applyFont="1" applyFill="1" applyAlignment="1">
      <alignment horizontal="left" vertical="center"/>
    </xf>
    <xf numFmtId="166" fontId="39" fillId="2" borderId="0" xfId="0" applyNumberFormat="1" applyFont="1" applyFill="1" applyAlignment="1">
      <alignment horizontal="center" vertical="center"/>
    </xf>
    <xf numFmtId="165" fontId="38" fillId="2" borderId="0" xfId="0" applyNumberFormat="1" applyFont="1" applyFill="1" applyAlignment="1">
      <alignment horizontal="left" vertical="center"/>
    </xf>
    <xf numFmtId="166" fontId="53" fillId="2" borderId="0" xfId="0" applyNumberFormat="1" applyFont="1" applyFill="1" applyAlignment="1">
      <alignment horizontal="center" vertical="center"/>
    </xf>
    <xf numFmtId="166" fontId="85" fillId="2" borderId="0" xfId="0" applyNumberFormat="1" applyFont="1" applyFill="1" applyAlignment="1">
      <alignment horizontal="center" vertical="center"/>
    </xf>
    <xf numFmtId="165" fontId="76" fillId="2" borderId="0" xfId="0" applyNumberFormat="1" applyFont="1" applyFill="1" applyAlignment="1">
      <alignment horizontal="left" vertical="center"/>
    </xf>
    <xf numFmtId="0" fontId="75" fillId="2" borderId="0" xfId="0" applyFont="1" applyFill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46" fillId="2" borderId="0" xfId="0" applyFont="1" applyFill="1" applyAlignment="1">
      <alignment vertical="center"/>
    </xf>
    <xf numFmtId="166" fontId="73" fillId="0" borderId="0" xfId="0" applyNumberFormat="1" applyFont="1"/>
    <xf numFmtId="0" fontId="86" fillId="2" borderId="0" xfId="0" applyFont="1" applyFill="1" applyAlignment="1">
      <alignment vertical="center" wrapText="1"/>
    </xf>
    <xf numFmtId="0" fontId="87" fillId="0" borderId="0" xfId="0" applyFont="1"/>
    <xf numFmtId="3" fontId="88" fillId="2" borderId="0" xfId="0" applyNumberFormat="1" applyFont="1" applyFill="1" applyAlignment="1">
      <alignment vertical="center" wrapText="1"/>
    </xf>
    <xf numFmtId="9" fontId="27" fillId="0" borderId="0" xfId="0" applyNumberFormat="1" applyFont="1"/>
    <xf numFmtId="166" fontId="87" fillId="0" borderId="0" xfId="0" applyNumberFormat="1" applyFont="1"/>
    <xf numFmtId="166" fontId="29" fillId="0" borderId="0" xfId="0" applyNumberFormat="1" applyFont="1"/>
    <xf numFmtId="165" fontId="53" fillId="2" borderId="0" xfId="0" applyNumberFormat="1" applyFont="1" applyFill="1" applyAlignment="1">
      <alignment horizontal="right" vertical="center"/>
    </xf>
    <xf numFmtId="10" fontId="53" fillId="2" borderId="0" xfId="0" applyNumberFormat="1" applyFont="1" applyFill="1" applyAlignment="1">
      <alignment vertical="center"/>
    </xf>
    <xf numFmtId="165" fontId="84" fillId="2" borderId="0" xfId="0" applyNumberFormat="1" applyFont="1" applyFill="1" applyAlignment="1">
      <alignment horizontal="left" vertical="center"/>
    </xf>
    <xf numFmtId="166" fontId="84" fillId="2" borderId="0" xfId="0" applyNumberFormat="1" applyFont="1" applyFill="1" applyAlignment="1">
      <alignment horizontal="center" vertical="center"/>
    </xf>
    <xf numFmtId="165" fontId="41" fillId="2" borderId="0" xfId="0" applyNumberFormat="1" applyFont="1" applyFill="1" applyAlignment="1">
      <alignment horizontal="left" vertical="center"/>
    </xf>
    <xf numFmtId="165" fontId="19" fillId="0" borderId="1" xfId="0" applyNumberFormat="1" applyFont="1" applyBorder="1" applyAlignment="1">
      <alignment horizontal="right" vertical="center"/>
    </xf>
    <xf numFmtId="165" fontId="19" fillId="0" borderId="0" xfId="0" applyNumberFormat="1" applyFont="1" applyAlignment="1">
      <alignment horizontal="right" vertical="center"/>
    </xf>
    <xf numFmtId="10" fontId="19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3" fontId="18" fillId="2" borderId="1" xfId="0" applyNumberFormat="1" applyFont="1" applyFill="1" applyBorder="1" applyAlignment="1">
      <alignment horizontal="justify" vertical="center" wrapText="1"/>
    </xf>
    <xf numFmtId="165" fontId="18" fillId="2" borderId="1" xfId="0" applyNumberFormat="1" applyFont="1" applyFill="1" applyBorder="1" applyAlignment="1">
      <alignment horizontal="justify" vertical="center"/>
    </xf>
    <xf numFmtId="165" fontId="19" fillId="2" borderId="1" xfId="0" applyNumberFormat="1" applyFont="1" applyFill="1" applyBorder="1" applyAlignment="1">
      <alignment horizontal="justify" vertical="center"/>
    </xf>
    <xf numFmtId="165" fontId="19" fillId="2" borderId="0" xfId="0" applyNumberFormat="1" applyFont="1" applyFill="1" applyAlignment="1">
      <alignment horizontal="justify" vertical="center"/>
    </xf>
    <xf numFmtId="0" fontId="89" fillId="0" borderId="0" xfId="0" applyFont="1"/>
    <xf numFmtId="3" fontId="18" fillId="2" borderId="0" xfId="0" applyNumberFormat="1" applyFont="1" applyFill="1" applyAlignment="1">
      <alignment horizontal="center" vertical="center"/>
    </xf>
    <xf numFmtId="9" fontId="61" fillId="2" borderId="0" xfId="0" applyNumberFormat="1" applyFont="1" applyFill="1" applyAlignment="1">
      <alignment vertical="center"/>
    </xf>
    <xf numFmtId="0" fontId="31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vertical="center" wrapText="1"/>
    </xf>
    <xf numFmtId="166" fontId="32" fillId="2" borderId="0" xfId="0" applyNumberFormat="1" applyFont="1" applyFill="1"/>
    <xf numFmtId="165" fontId="32" fillId="2" borderId="0" xfId="0" applyNumberFormat="1" applyFont="1" applyFill="1" applyAlignment="1">
      <alignment vertical="center" wrapText="1"/>
    </xf>
    <xf numFmtId="3" fontId="32" fillId="2" borderId="0" xfId="0" applyNumberFormat="1" applyFont="1" applyFill="1" applyAlignment="1">
      <alignment horizontal="center" vertical="center"/>
    </xf>
    <xf numFmtId="165" fontId="31" fillId="2" borderId="0" xfId="0" applyNumberFormat="1" applyFont="1" applyFill="1" applyAlignment="1">
      <alignment vertical="center" wrapText="1"/>
    </xf>
    <xf numFmtId="165" fontId="19" fillId="2" borderId="0" xfId="0" applyNumberFormat="1" applyFont="1" applyFill="1" applyAlignment="1">
      <alignment horizontal="right" vertical="center"/>
    </xf>
    <xf numFmtId="10" fontId="19" fillId="2" borderId="0" xfId="0" applyNumberFormat="1" applyFont="1" applyFill="1" applyAlignment="1">
      <alignment horizontal="right" vertical="center"/>
    </xf>
    <xf numFmtId="0" fontId="31" fillId="2" borderId="0" xfId="0" applyFont="1" applyFill="1" applyAlignment="1">
      <alignment vertical="center" wrapText="1"/>
    </xf>
    <xf numFmtId="9" fontId="31" fillId="2" borderId="0" xfId="0" applyNumberFormat="1" applyFont="1" applyFill="1" applyAlignment="1">
      <alignment vertical="center" wrapText="1"/>
    </xf>
    <xf numFmtId="0" fontId="90" fillId="0" borderId="0" xfId="0" applyFont="1"/>
    <xf numFmtId="3" fontId="76" fillId="2" borderId="0" xfId="0" applyNumberFormat="1" applyFont="1" applyFill="1" applyAlignment="1">
      <alignment horizontal="center" vertical="center"/>
    </xf>
    <xf numFmtId="165" fontId="65" fillId="0" borderId="0" xfId="0" applyNumberFormat="1" applyFont="1" applyAlignment="1">
      <alignment vertical="center" wrapText="1"/>
    </xf>
    <xf numFmtId="166" fontId="76" fillId="0" borderId="0" xfId="0" applyNumberFormat="1" applyFont="1"/>
    <xf numFmtId="9" fontId="65" fillId="0" borderId="0" xfId="0" applyNumberFormat="1" applyFont="1" applyAlignment="1">
      <alignment horizontal="right" vertical="center"/>
    </xf>
    <xf numFmtId="165" fontId="31" fillId="0" borderId="0" xfId="0" applyNumberFormat="1" applyFont="1" applyAlignment="1">
      <alignment vertical="center" wrapText="1"/>
    </xf>
    <xf numFmtId="166" fontId="32" fillId="0" borderId="0" xfId="0" applyNumberFormat="1" applyFont="1"/>
    <xf numFmtId="9" fontId="31" fillId="0" borderId="0" xfId="0" applyNumberFormat="1" applyFont="1" applyAlignment="1">
      <alignment horizontal="right" vertical="center"/>
    </xf>
    <xf numFmtId="0" fontId="17" fillId="0" borderId="0" xfId="0" applyFont="1"/>
    <xf numFmtId="0" fontId="46" fillId="0" borderId="0" xfId="0" applyFont="1" applyAlignment="1">
      <alignment horizontal="left"/>
    </xf>
    <xf numFmtId="0" fontId="54" fillId="0" borderId="0" xfId="0" applyFont="1"/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2" fillId="0" borderId="0" xfId="0" applyFont="1"/>
    <xf numFmtId="165" fontId="54" fillId="0" borderId="0" xfId="0" applyNumberFormat="1" applyFont="1" applyAlignment="1">
      <alignment vertical="center"/>
    </xf>
    <xf numFmtId="0" fontId="19" fillId="0" borderId="1" xfId="0" applyFont="1" applyBorder="1" applyAlignment="1">
      <alignment vertical="center"/>
    </xf>
    <xf numFmtId="0" fontId="34" fillId="0" borderId="0" xfId="0" applyFont="1"/>
    <xf numFmtId="0" fontId="18" fillId="0" borderId="0" xfId="0" applyFont="1" applyAlignment="1">
      <alignment vertical="center"/>
    </xf>
    <xf numFmtId="165" fontId="18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91" fillId="2" borderId="0" xfId="0" applyFont="1" applyFill="1"/>
    <xf numFmtId="0" fontId="9" fillId="2" borderId="0" xfId="0" applyFont="1" applyFill="1"/>
    <xf numFmtId="0" fontId="92" fillId="3" borderId="9" xfId="0" applyFont="1" applyFill="1" applyBorder="1" applyAlignment="1">
      <alignment horizontal="center" vertical="center" wrapText="1"/>
    </xf>
    <xf numFmtId="165" fontId="48" fillId="0" borderId="9" xfId="0" applyNumberFormat="1" applyFont="1" applyBorder="1" applyAlignment="1">
      <alignment horizontal="left" vertical="center"/>
    </xf>
    <xf numFmtId="165" fontId="48" fillId="0" borderId="9" xfId="0" applyNumberFormat="1" applyFont="1" applyBorder="1" applyAlignment="1">
      <alignment vertical="center" wrapText="1"/>
    </xf>
    <xf numFmtId="165" fontId="48" fillId="0" borderId="9" xfId="0" applyNumberFormat="1" applyFont="1" applyBorder="1" applyAlignment="1">
      <alignment horizontal="left" vertical="center" wrapText="1"/>
    </xf>
    <xf numFmtId="165" fontId="48" fillId="0" borderId="9" xfId="0" applyNumberFormat="1" applyFont="1" applyBorder="1" applyAlignment="1">
      <alignment vertical="center"/>
    </xf>
    <xf numFmtId="0" fontId="48" fillId="0" borderId="9" xfId="0" applyFont="1" applyBorder="1" applyAlignment="1">
      <alignment horizontal="left" vertical="center"/>
    </xf>
    <xf numFmtId="0" fontId="93" fillId="2" borderId="0" xfId="0" applyFont="1" applyFill="1" applyAlignment="1">
      <alignment horizontal="left" vertical="center"/>
    </xf>
    <xf numFmtId="0" fontId="93" fillId="2" borderId="0" xfId="0" applyFont="1" applyFill="1" applyAlignment="1">
      <alignment horizontal="right" vertical="center"/>
    </xf>
    <xf numFmtId="0" fontId="24" fillId="2" borderId="0" xfId="0" applyFont="1" applyFill="1"/>
    <xf numFmtId="0" fontId="86" fillId="2" borderId="0" xfId="0" applyFont="1" applyFill="1" applyAlignment="1">
      <alignment vertical="center"/>
    </xf>
    <xf numFmtId="0" fontId="86" fillId="0" borderId="0" xfId="0" applyFont="1" applyAlignment="1">
      <alignment vertical="center"/>
    </xf>
    <xf numFmtId="0" fontId="94" fillId="0" borderId="0" xfId="0" applyFont="1" applyAlignment="1">
      <alignment vertical="justify"/>
    </xf>
    <xf numFmtId="0" fontId="94" fillId="0" borderId="0" xfId="0" applyFont="1" applyAlignment="1">
      <alignment horizontal="left" vertical="justify"/>
    </xf>
    <xf numFmtId="0" fontId="92" fillId="3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left" vertical="justify" indent="1"/>
    </xf>
    <xf numFmtId="0" fontId="18" fillId="0" borderId="11" xfId="0" applyFont="1" applyBorder="1" applyAlignment="1">
      <alignment horizontal="left" vertical="center" indent="1"/>
    </xf>
    <xf numFmtId="0" fontId="18" fillId="3" borderId="11" xfId="0" applyFont="1" applyFill="1" applyBorder="1" applyAlignment="1">
      <alignment horizontal="left" vertical="center" wrapText="1" indent="1"/>
    </xf>
    <xf numFmtId="0" fontId="18" fillId="3" borderId="11" xfId="0" applyFont="1" applyFill="1" applyBorder="1" applyAlignment="1">
      <alignment horizontal="left" vertical="justify" indent="1"/>
    </xf>
    <xf numFmtId="0" fontId="93" fillId="2" borderId="0" xfId="0" applyFont="1" applyFill="1" applyAlignment="1">
      <alignment horizontal="left"/>
    </xf>
    <xf numFmtId="0" fontId="93" fillId="2" borderId="0" xfId="0" applyFont="1" applyFill="1" applyAlignment="1">
      <alignment horizontal="right"/>
    </xf>
    <xf numFmtId="165" fontId="79" fillId="2" borderId="0" xfId="0" applyNumberFormat="1" applyFont="1" applyFill="1" applyAlignment="1">
      <alignment vertical="center"/>
    </xf>
    <xf numFmtId="166" fontId="79" fillId="2" borderId="0" xfId="0" applyNumberFormat="1" applyFont="1" applyFill="1" applyAlignment="1">
      <alignment vertical="center"/>
    </xf>
    <xf numFmtId="0" fontId="97" fillId="0" borderId="0" xfId="0" applyFont="1"/>
    <xf numFmtId="166" fontId="97" fillId="0" borderId="0" xfId="0" applyNumberFormat="1" applyFont="1"/>
    <xf numFmtId="0" fontId="98" fillId="0" borderId="0" xfId="0" applyFont="1"/>
    <xf numFmtId="0" fontId="9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43" fillId="0" borderId="5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47" fillId="0" borderId="0" xfId="0" applyFont="1" applyAlignment="1">
      <alignment horizontal="center" wrapText="1"/>
    </xf>
    <xf numFmtId="0" fontId="47" fillId="2" borderId="0" xfId="0" applyFont="1" applyFill="1" applyAlignment="1">
      <alignment horizontal="center" vertical="center"/>
    </xf>
    <xf numFmtId="0" fontId="43" fillId="0" borderId="8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67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2" borderId="0" xfId="0" applyFont="1" applyFill="1" applyAlignment="1">
      <alignment vertical="center" wrapText="1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center" vertical="top" wrapText="1"/>
    </xf>
    <xf numFmtId="0" fontId="43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43" fillId="2" borderId="1" xfId="0" applyFont="1" applyFill="1" applyBorder="1" applyAlignment="1">
      <alignment horizontal="center" vertical="center"/>
    </xf>
    <xf numFmtId="0" fontId="86" fillId="2" borderId="0" xfId="0" applyFont="1" applyFill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/>
    </xf>
    <xf numFmtId="0" fontId="43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165" fontId="48" fillId="0" borderId="9" xfId="0" applyNumberFormat="1" applyFont="1" applyBorder="1" applyAlignment="1">
      <alignment horizontal="left" vertical="center" wrapText="1"/>
    </xf>
    <xf numFmtId="0" fontId="48" fillId="0" borderId="9" xfId="0" applyFont="1" applyBorder="1" applyAlignment="1">
      <alignment horizontal="left" vertical="center"/>
    </xf>
    <xf numFmtId="165" fontId="48" fillId="0" borderId="9" xfId="0" applyNumberFormat="1" applyFont="1" applyBorder="1" applyAlignment="1">
      <alignment horizontal="left" vertical="center"/>
    </xf>
    <xf numFmtId="165" fontId="48" fillId="0" borderId="9" xfId="0" applyNumberFormat="1" applyFont="1" applyBorder="1" applyAlignment="1">
      <alignment vertical="center" wrapText="1"/>
    </xf>
    <xf numFmtId="0" fontId="17" fillId="2" borderId="0" xfId="0" applyFont="1" applyFill="1" applyAlignment="1">
      <alignment horizontal="center"/>
    </xf>
    <xf numFmtId="49" fontId="48" fillId="0" borderId="9" xfId="0" applyNumberFormat="1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 wrapText="1" indent="1"/>
    </xf>
    <xf numFmtId="0" fontId="18" fillId="3" borderId="11" xfId="0" applyFont="1" applyFill="1" applyBorder="1" applyAlignment="1">
      <alignment horizontal="left" vertical="center" wrapText="1" indent="1"/>
    </xf>
    <xf numFmtId="0" fontId="86" fillId="2" borderId="0" xfId="0" applyFont="1" applyFill="1" applyAlignment="1">
      <alignment horizontal="center" vertical="center"/>
    </xf>
    <xf numFmtId="0" fontId="86" fillId="0" borderId="0" xfId="0" applyFont="1" applyAlignment="1">
      <alignment horizontal="center" vertical="center"/>
    </xf>
    <xf numFmtId="171" fontId="33" fillId="2" borderId="0" xfId="1" applyNumberFormat="1" applyFont="1" applyFill="1" applyAlignment="1">
      <alignment vertical="center"/>
    </xf>
    <xf numFmtId="171" fontId="30" fillId="2" borderId="0" xfId="1" applyNumberFormat="1" applyFont="1" applyFill="1" applyAlignment="1">
      <alignment vertical="center"/>
    </xf>
  </cellXfs>
  <cellStyles count="2">
    <cellStyle name="Millares" xfId="1" builtinId="3"/>
    <cellStyle name="Normal" xfId="0" builtinId="0"/>
  </cellStyles>
  <dxfs count="38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949536458617368E-2"/>
          <c:y val="1.3174253672860094E-2"/>
          <c:w val="0.96418598821295898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'1.1.1'!$B$14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'1.1.1'!$C$14:$R$14</c:f>
              <c:numCache>
                <c:formatCode>_(* #,##0_);_(* \(#,##0\);_(* "-"??_);_(@_)</c:formatCode>
                <c:ptCount val="16"/>
                <c:pt idx="0">
                  <c:v>1829058</c:v>
                </c:pt>
                <c:pt idx="1">
                  <c:v>2122068</c:v>
                </c:pt>
                <c:pt idx="2">
                  <c:v>2226854</c:v>
                </c:pt>
                <c:pt idx="3">
                  <c:v>2577575</c:v>
                </c:pt>
                <c:pt idx="4">
                  <c:v>2988955</c:v>
                </c:pt>
                <c:pt idx="5">
                  <c:v>3430082</c:v>
                </c:pt>
                <c:pt idx="6">
                  <c:v>3625023</c:v>
                </c:pt>
                <c:pt idx="7">
                  <c:v>3709886</c:v>
                </c:pt>
                <c:pt idx="8">
                  <c:v>3914495</c:v>
                </c:pt>
                <c:pt idx="9">
                  <c:v>3838301</c:v>
                </c:pt>
                <c:pt idx="10">
                  <c:v>3854886</c:v>
                </c:pt>
                <c:pt idx="11">
                  <c:v>4002396</c:v>
                </c:pt>
                <c:pt idx="12">
                  <c:v>4124198</c:v>
                </c:pt>
                <c:pt idx="13">
                  <c:v>3581459</c:v>
                </c:pt>
                <c:pt idx="14">
                  <c:v>4162548</c:v>
                </c:pt>
                <c:pt idx="15">
                  <c:v>4156783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1908014144"/>
        <c:axId val="1908013056"/>
      </c:barChart>
      <c:lineChart>
        <c:grouping val="standard"/>
        <c:varyColors val="0"/>
        <c:ser>
          <c:idx val="1"/>
          <c:order val="1"/>
          <c:tx>
            <c:strRef>
              <c:f>'1.1.1'!$B$16</c:f>
              <c:strCache>
                <c:ptCount val="1"/>
                <c:pt idx="0">
                  <c:v>Producción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'1.1.1'!$C$16:$R$16</c:f>
              <c:numCache>
                <c:formatCode>0.0%</c:formatCode>
                <c:ptCount val="16"/>
                <c:pt idx="0">
                  <c:v>3.5858414296314103E-2</c:v>
                </c:pt>
                <c:pt idx="1">
                  <c:v>3.9116166647078503E-2</c:v>
                </c:pt>
                <c:pt idx="2">
                  <c:v>4.0816469423619002E-2</c:v>
                </c:pt>
                <c:pt idx="3">
                  <c:v>4.56360986883124E-2</c:v>
                </c:pt>
                <c:pt idx="4">
                  <c:v>4.9059529916948501E-2</c:v>
                </c:pt>
                <c:pt idx="5">
                  <c:v>5.32932308509841E-2</c:v>
                </c:pt>
                <c:pt idx="6">
                  <c:v>5.3667369356834201E-2</c:v>
                </c:pt>
                <c:pt idx="7">
                  <c:v>5.2918719683667001E-2</c:v>
                </c:pt>
                <c:pt idx="8">
                  <c:v>5.5782159139827599E-2</c:v>
                </c:pt>
                <c:pt idx="9">
                  <c:v>5.5375499108651298E-2</c:v>
                </c:pt>
                <c:pt idx="10">
                  <c:v>5.4328073557905303E-2</c:v>
                </c:pt>
                <c:pt idx="11">
                  <c:v>5.5688983008150603E-2</c:v>
                </c:pt>
                <c:pt idx="12">
                  <c:v>5.7376779716451297E-2</c:v>
                </c:pt>
                <c:pt idx="13">
                  <c:v>5.4034029320921398E-2</c:v>
                </c:pt>
                <c:pt idx="14">
                  <c:v>6.0249300262201898E-2</c:v>
                </c:pt>
                <c:pt idx="15">
                  <c:v>5.84431465492498E-2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015232"/>
        <c:axId val="1908024480"/>
      </c:lineChart>
      <c:catAx>
        <c:axId val="190801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3056"/>
        <c:crosses val="autoZero"/>
        <c:auto val="1"/>
        <c:lblAlgn val="ctr"/>
        <c:lblOffset val="100"/>
        <c:noMultiLvlLbl val="0"/>
      </c:catAx>
      <c:valAx>
        <c:axId val="1908013056"/>
        <c:scaling>
          <c:orientation val="minMax"/>
          <c:max val="5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4144"/>
        <c:crosses val="autoZero"/>
        <c:crossBetween val="between"/>
      </c:valAx>
      <c:valAx>
        <c:axId val="1908024480"/>
        <c:scaling>
          <c:orientation val="minMax"/>
          <c:max val="6.0000000000000012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5232"/>
        <c:crosses val="max"/>
        <c:crossBetween val="between"/>
      </c:valAx>
      <c:catAx>
        <c:axId val="1908015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8024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1650956732013"/>
          <c:y val="0.94122173205588511"/>
          <c:w val="0.41426485325697926"/>
          <c:h val="4.9136481199559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343541627943806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'1.1.5'!$D$7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'1.1.5'!$F$8:$F$14</c:f>
              <c:numCache>
                <c:formatCode>0.0%</c:formatCode>
                <c:ptCount val="7"/>
                <c:pt idx="0">
                  <c:v>0.40572570948441999</c:v>
                </c:pt>
                <c:pt idx="1">
                  <c:v>0.28384649929739703</c:v>
                </c:pt>
                <c:pt idx="2">
                  <c:v>0.13963290790826999</c:v>
                </c:pt>
                <c:pt idx="3">
                  <c:v>7.1959900911211197E-2</c:v>
                </c:pt>
                <c:pt idx="4">
                  <c:v>5.5787567544075697E-2</c:v>
                </c:pt>
                <c:pt idx="5">
                  <c:v>2.7848585377160302E-2</c:v>
                </c:pt>
                <c:pt idx="6">
                  <c:v>1.5198829477466E-2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4D-44C9-B5D5-83BD938D9E50}"/>
            </c:ext>
          </c:extLst>
        </c:ser>
        <c:ser>
          <c:idx val="1"/>
          <c:order val="1"/>
          <c:tx>
            <c:strRef>
              <c:f>'1.1.5'!$E$7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'1.1.5'!$G$8:$G$14</c:f>
              <c:numCache>
                <c:formatCode>0.0%</c:formatCode>
                <c:ptCount val="7"/>
                <c:pt idx="0">
                  <c:v>0.37123646726175902</c:v>
                </c:pt>
                <c:pt idx="1">
                  <c:v>0.25430284481572402</c:v>
                </c:pt>
                <c:pt idx="2">
                  <c:v>0.140441969576585</c:v>
                </c:pt>
                <c:pt idx="3">
                  <c:v>0.101224771069791</c:v>
                </c:pt>
                <c:pt idx="4">
                  <c:v>7.0955048449311303E-2</c:v>
                </c:pt>
                <c:pt idx="5">
                  <c:v>4.9448037392304002E-2</c:v>
                </c:pt>
                <c:pt idx="6">
                  <c:v>1.23908614345257E-2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4D-44C9-B5D5-83BD938D9E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15776"/>
        <c:axId val="1908004352"/>
      </c:barChart>
      <c:catAx>
        <c:axId val="19080157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04352"/>
        <c:crosses val="autoZero"/>
        <c:auto val="1"/>
        <c:lblAlgn val="ctr"/>
        <c:lblOffset val="100"/>
        <c:noMultiLvlLbl val="0"/>
      </c:catAx>
      <c:valAx>
        <c:axId val="190800435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90801577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324643095006463E-2"/>
          <c:y val="1.5578280019474507E-2"/>
          <c:w val="0.96092401042959608"/>
          <c:h val="0.8442993531465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'1.2.1'!$B$14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'1.2.1'!$C$14:$R$14</c:f>
              <c:numCache>
                <c:formatCode>_(* #,##0_);_(* \(#,##0\);_(* "-"??_);_(@_)</c:formatCode>
                <c:ptCount val="16"/>
                <c:pt idx="0">
                  <c:v>625467</c:v>
                </c:pt>
                <c:pt idx="1">
                  <c:v>781222</c:v>
                </c:pt>
                <c:pt idx="2">
                  <c:v>849866</c:v>
                </c:pt>
                <c:pt idx="3">
                  <c:v>996235</c:v>
                </c:pt>
                <c:pt idx="4">
                  <c:v>1144733</c:v>
                </c:pt>
                <c:pt idx="5">
                  <c:v>1290188</c:v>
                </c:pt>
                <c:pt idx="6">
                  <c:v>1469879</c:v>
                </c:pt>
                <c:pt idx="7">
                  <c:v>1603838</c:v>
                </c:pt>
                <c:pt idx="8">
                  <c:v>1533114</c:v>
                </c:pt>
                <c:pt idx="9">
                  <c:v>1572827</c:v>
                </c:pt>
                <c:pt idx="10">
                  <c:v>1670952</c:v>
                </c:pt>
                <c:pt idx="11">
                  <c:v>1835975</c:v>
                </c:pt>
                <c:pt idx="12">
                  <c:v>1779691</c:v>
                </c:pt>
                <c:pt idx="13">
                  <c:v>1627768</c:v>
                </c:pt>
                <c:pt idx="14">
                  <c:v>1930032</c:v>
                </c:pt>
                <c:pt idx="15">
                  <c:v>1686673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A9-4C61-8C62-BE475ADCD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1908026656"/>
        <c:axId val="1908033184"/>
      </c:barChart>
      <c:lineChart>
        <c:grouping val="standard"/>
        <c:varyColors val="0"/>
        <c:ser>
          <c:idx val="1"/>
          <c:order val="1"/>
          <c:tx>
            <c:strRef>
              <c:f>'1.2.1'!$B$16</c:f>
              <c:strCache>
                <c:ptCount val="1"/>
                <c:pt idx="0">
                  <c:v>Consumo intermedio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'1.2.1'!$C$13:$Q$13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'1.2.1'!$C$16:$R$16</c:f>
              <c:numCache>
                <c:formatCode>0.0%</c:formatCode>
                <c:ptCount val="16"/>
                <c:pt idx="0">
                  <c:v>1.2262188959930601E-2</c:v>
                </c:pt>
                <c:pt idx="1">
                  <c:v>1.4400297229101E-2</c:v>
                </c:pt>
                <c:pt idx="2">
                  <c:v>1.5577370408286001E-2</c:v>
                </c:pt>
                <c:pt idx="3">
                  <c:v>1.76383922007123E-2</c:v>
                </c:pt>
                <c:pt idx="4">
                  <c:v>1.8789196511964298E-2</c:v>
                </c:pt>
                <c:pt idx="5">
                  <c:v>2.00456685656989E-2</c:v>
                </c:pt>
                <c:pt idx="6">
                  <c:v>2.1761114123373601E-2</c:v>
                </c:pt>
                <c:pt idx="7">
                  <c:v>2.2877536813803199E-2</c:v>
                </c:pt>
                <c:pt idx="8">
                  <c:v>2.18471116012404E-2</c:v>
                </c:pt>
                <c:pt idx="9">
                  <c:v>2.2691310591994401E-2</c:v>
                </c:pt>
                <c:pt idx="10">
                  <c:v>2.3549231590176498E-2</c:v>
                </c:pt>
                <c:pt idx="11">
                  <c:v>2.5545593334190202E-2</c:v>
                </c:pt>
                <c:pt idx="12">
                  <c:v>2.4759465590728402E-2</c:v>
                </c:pt>
                <c:pt idx="13">
                  <c:v>2.4558389148014101E-2</c:v>
                </c:pt>
                <c:pt idx="14">
                  <c:v>2.7935552330845902E-2</c:v>
                </c:pt>
                <c:pt idx="15">
                  <c:v>2.37141263615788E-2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9-4C61-8C62-BE475ADCD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023392"/>
        <c:axId val="1908023936"/>
      </c:lineChart>
      <c:catAx>
        <c:axId val="190802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1859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33184"/>
        <c:crosses val="autoZero"/>
        <c:auto val="1"/>
        <c:lblAlgn val="ctr"/>
        <c:lblOffset val="100"/>
        <c:noMultiLvlLbl val="0"/>
      </c:catAx>
      <c:valAx>
        <c:axId val="1908033184"/>
        <c:scaling>
          <c:orientation val="minMax"/>
          <c:max val="2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6656"/>
        <c:crosses val="autoZero"/>
        <c:crossBetween val="between"/>
      </c:valAx>
      <c:valAx>
        <c:axId val="1908023936"/>
        <c:scaling>
          <c:orientation val="minMax"/>
          <c:max val="3.0000000000000006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3392"/>
        <c:crosses val="max"/>
        <c:crossBetween val="between"/>
      </c:valAx>
      <c:catAx>
        <c:axId val="190802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8023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324643095006463E-2"/>
          <c:y val="1.5578280019474507E-2"/>
          <c:w val="0.96092401042959608"/>
          <c:h val="0.8442993531465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'1.2.1'!$B$8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6"/>
              <c:layout>
                <c:manualLayout>
                  <c:x val="-6.4807312550971968E-4"/>
                  <c:y val="-9.50592398703898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383-4350-8121-3C1D92944A6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'1.2.1'!$C$8:$R$8</c:f>
              <c:numCache>
                <c:formatCode>_(* #,##0_);_(* \(#,##0\);_(* "-"??_);_(@_)</c:formatCode>
                <c:ptCount val="16"/>
                <c:pt idx="0">
                  <c:v>625467</c:v>
                </c:pt>
                <c:pt idx="1">
                  <c:v>834262</c:v>
                </c:pt>
                <c:pt idx="2">
                  <c:v>923089</c:v>
                </c:pt>
                <c:pt idx="3">
                  <c:v>1153711</c:v>
                </c:pt>
                <c:pt idx="4">
                  <c:v>1414990</c:v>
                </c:pt>
                <c:pt idx="5">
                  <c:v>1652011</c:v>
                </c:pt>
                <c:pt idx="6">
                  <c:v>1908811</c:v>
                </c:pt>
                <c:pt idx="7">
                  <c:v>2110294</c:v>
                </c:pt>
                <c:pt idx="8">
                  <c:v>2035188</c:v>
                </c:pt>
                <c:pt idx="9">
                  <c:v>2019793</c:v>
                </c:pt>
                <c:pt idx="10">
                  <c:v>2133605</c:v>
                </c:pt>
                <c:pt idx="11">
                  <c:v>2410500</c:v>
                </c:pt>
                <c:pt idx="12">
                  <c:v>2332152</c:v>
                </c:pt>
                <c:pt idx="13">
                  <c:v>2133460</c:v>
                </c:pt>
                <c:pt idx="14">
                  <c:v>2558109</c:v>
                </c:pt>
                <c:pt idx="15">
                  <c:v>2348403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A9-4C61-8C62-BE475ADCD4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908025568"/>
        <c:axId val="1908004896"/>
      </c:barChart>
      <c:lineChart>
        <c:grouping val="standard"/>
        <c:varyColors val="0"/>
        <c:ser>
          <c:idx val="1"/>
          <c:order val="1"/>
          <c:tx>
            <c:strRef>
              <c:f>'1.2.1'!$B$10</c:f>
              <c:strCache>
                <c:ptCount val="1"/>
                <c:pt idx="0">
                  <c:v>Consumo intermedio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'1.2.1'!$C$7:$R$7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'1.2.1'!$C$10:$R$10</c:f>
              <c:numCache>
                <c:formatCode>0.0%</c:formatCode>
                <c:ptCount val="16"/>
                <c:pt idx="0">
                  <c:v>1.2262188959930601E-2</c:v>
                </c:pt>
                <c:pt idx="1">
                  <c:v>1.3507551936539E-2</c:v>
                </c:pt>
                <c:pt idx="2">
                  <c:v>1.4764773450717601E-2</c:v>
                </c:pt>
                <c:pt idx="3">
                  <c:v>1.6586944325949701E-2</c:v>
                </c:pt>
                <c:pt idx="4">
                  <c:v>1.78487581162598E-2</c:v>
                </c:pt>
                <c:pt idx="5">
                  <c:v>1.8788962954416899E-2</c:v>
                </c:pt>
                <c:pt idx="6">
                  <c:v>2.00653615293628E-2</c:v>
                </c:pt>
                <c:pt idx="7">
                  <c:v>2.0744815813714901E-2</c:v>
                </c:pt>
                <c:pt idx="8">
                  <c:v>2.0497332969242998E-2</c:v>
                </c:pt>
                <c:pt idx="9">
                  <c:v>2.0210521963604199E-2</c:v>
                </c:pt>
                <c:pt idx="10">
                  <c:v>2.0457235398275E-2</c:v>
                </c:pt>
                <c:pt idx="11">
                  <c:v>2.2410329119181199E-2</c:v>
                </c:pt>
                <c:pt idx="12">
                  <c:v>2.1572425776521301E-2</c:v>
                </c:pt>
                <c:pt idx="13">
                  <c:v>2.1486915587741798E-2</c:v>
                </c:pt>
                <c:pt idx="14">
                  <c:v>2.40953999282594E-2</c:v>
                </c:pt>
                <c:pt idx="15">
                  <c:v>2.0412113828314999E-2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9-4C61-8C62-BE475ADCD4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08005984"/>
        <c:axId val="1908027200"/>
      </c:lineChart>
      <c:catAx>
        <c:axId val="190802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1859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04896"/>
        <c:crosses val="autoZero"/>
        <c:auto val="1"/>
        <c:lblAlgn val="ctr"/>
        <c:lblOffset val="100"/>
        <c:noMultiLvlLbl val="0"/>
      </c:catAx>
      <c:valAx>
        <c:axId val="1908004896"/>
        <c:scaling>
          <c:orientation val="minMax"/>
          <c:max val="35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5568"/>
        <c:crosses val="autoZero"/>
        <c:crossBetween val="between"/>
      </c:valAx>
      <c:valAx>
        <c:axId val="1908027200"/>
        <c:scaling>
          <c:orientation val="minMax"/>
          <c:max val="2.7000000000000007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05984"/>
        <c:crosses val="max"/>
        <c:crossBetween val="between"/>
      </c:valAx>
      <c:catAx>
        <c:axId val="19080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8027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2957656033628E-4"/>
          <c:y val="5.3395275828258329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'1.2.2'!$B$38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'1.2.2'!$C$37:$R$37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'1.2.2'!$C$38:$R$38</c:f>
              <c:numCache>
                <c:formatCode>0.0%</c:formatCode>
                <c:ptCount val="16"/>
                <c:pt idx="0">
                  <c:v>0.60172416778744309</c:v>
                </c:pt>
                <c:pt idx="1">
                  <c:v>0.62962371934982619</c:v>
                </c:pt>
                <c:pt idx="2">
                  <c:v>0.62725089415797108</c:v>
                </c:pt>
                <c:pt idx="3">
                  <c:v>0.64796193796382417</c:v>
                </c:pt>
                <c:pt idx="4">
                  <c:v>0.66323653808271243</c:v>
                </c:pt>
                <c:pt idx="5">
                  <c:v>0.68518485080547942</c:v>
                </c:pt>
                <c:pt idx="6">
                  <c:v>0.7013206429969755</c:v>
                </c:pt>
                <c:pt idx="7">
                  <c:v>0.7044198907160466</c:v>
                </c:pt>
                <c:pt idx="8">
                  <c:v>0.68947196580689207</c:v>
                </c:pt>
                <c:pt idx="9">
                  <c:v>0.69762099710896774</c:v>
                </c:pt>
                <c:pt idx="10">
                  <c:v>0.70099383728588871</c:v>
                </c:pt>
                <c:pt idx="11">
                  <c:v>0.71154706234802878</c:v>
                </c:pt>
                <c:pt idx="12">
                  <c:v>0.72372552376529486</c:v>
                </c:pt>
                <c:pt idx="13">
                  <c:v>0.73221395390263133</c:v>
                </c:pt>
                <c:pt idx="14">
                  <c:v>0.76705943697975953</c:v>
                </c:pt>
                <c:pt idx="15">
                  <c:v>0.75184855984394894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29-41F9-964A-E519935ED589}"/>
            </c:ext>
          </c:extLst>
        </c:ser>
        <c:ser>
          <c:idx val="1"/>
          <c:order val="1"/>
          <c:tx>
            <c:strRef>
              <c:f>'1.2.2'!$B$39</c:f>
              <c:strCache>
                <c:ptCount val="1"/>
                <c:pt idx="0">
                  <c:v>Consumo intermedio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'1.2.2'!$C$37:$R$37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'1.2.2'!$C$39:$R$39</c:f>
              <c:numCache>
                <c:formatCode>0.0%</c:formatCode>
                <c:ptCount val="16"/>
                <c:pt idx="0">
                  <c:v>0.39827583221255691</c:v>
                </c:pt>
                <c:pt idx="1">
                  <c:v>0.37037628065017375</c:v>
                </c:pt>
                <c:pt idx="2">
                  <c:v>0.37274910584202892</c:v>
                </c:pt>
                <c:pt idx="3">
                  <c:v>0.35203806203617583</c:v>
                </c:pt>
                <c:pt idx="4">
                  <c:v>0.33676346191728757</c:v>
                </c:pt>
                <c:pt idx="5">
                  <c:v>0.31481514919452058</c:v>
                </c:pt>
                <c:pt idx="6">
                  <c:v>0.2986793570030245</c:v>
                </c:pt>
                <c:pt idx="7">
                  <c:v>0.2955801092839534</c:v>
                </c:pt>
                <c:pt idx="8">
                  <c:v>0.31052803419310793</c:v>
                </c:pt>
                <c:pt idx="9">
                  <c:v>0.30237900289103231</c:v>
                </c:pt>
                <c:pt idx="10">
                  <c:v>0.29900616271411129</c:v>
                </c:pt>
                <c:pt idx="11">
                  <c:v>0.28845293765197122</c:v>
                </c:pt>
                <c:pt idx="12">
                  <c:v>0.27627447623470508</c:v>
                </c:pt>
                <c:pt idx="13">
                  <c:v>0.26778604609736867</c:v>
                </c:pt>
                <c:pt idx="14">
                  <c:v>0.23294056302024049</c:v>
                </c:pt>
                <c:pt idx="15">
                  <c:v>0.24815144015605109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29-41F9-964A-E519935ED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8026112"/>
        <c:axId val="1908027744"/>
      </c:barChart>
      <c:catAx>
        <c:axId val="19080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7744"/>
        <c:crosses val="autoZero"/>
        <c:auto val="1"/>
        <c:lblAlgn val="ctr"/>
        <c:lblOffset val="100"/>
        <c:noMultiLvlLbl val="0"/>
      </c:catAx>
      <c:valAx>
        <c:axId val="19080277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9080261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11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'1.2.2'!$B$22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'1.2.2'!$C$21:$R$21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'1.2.2'!$C$22:$R$22</c:f>
              <c:numCache>
                <c:formatCode>0.0%</c:formatCode>
                <c:ptCount val="16"/>
                <c:pt idx="0">
                  <c:v>0.60172416778744309</c:v>
                </c:pt>
                <c:pt idx="1">
                  <c:v>0.62793319805145931</c:v>
                </c:pt>
                <c:pt idx="2">
                  <c:v>0.62957102588358216</c:v>
                </c:pt>
                <c:pt idx="3">
                  <c:v>0.64590175131368122</c:v>
                </c:pt>
                <c:pt idx="4">
                  <c:v>0.6622562739279797</c:v>
                </c:pt>
                <c:pt idx="5">
                  <c:v>0.68743622947900007</c:v>
                </c:pt>
                <c:pt idx="6">
                  <c:v>0.70371431310092614</c:v>
                </c:pt>
                <c:pt idx="7">
                  <c:v>0.70711090276770217</c:v>
                </c:pt>
                <c:pt idx="8">
                  <c:v>0.69544174069219278</c:v>
                </c:pt>
                <c:pt idx="9">
                  <c:v>0.69859612751308531</c:v>
                </c:pt>
                <c:pt idx="10">
                  <c:v>0.69932365439673805</c:v>
                </c:pt>
                <c:pt idx="11">
                  <c:v>0.70811522669528304</c:v>
                </c:pt>
                <c:pt idx="12">
                  <c:v>0.71898980500676557</c:v>
                </c:pt>
                <c:pt idx="13">
                  <c:v>0.72869023543608324</c:v>
                </c:pt>
                <c:pt idx="14">
                  <c:v>0.76421162442421442</c:v>
                </c:pt>
                <c:pt idx="15">
                  <c:v>0.73731019011991794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29-41F9-964A-E519935ED589}"/>
            </c:ext>
          </c:extLst>
        </c:ser>
        <c:ser>
          <c:idx val="1"/>
          <c:order val="1"/>
          <c:tx>
            <c:strRef>
              <c:f>'1.2.2'!$B$23</c:f>
              <c:strCache>
                <c:ptCount val="1"/>
                <c:pt idx="0">
                  <c:v>Consumo intermedio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'1.2.2'!$C$21:$R$21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'1.2.2'!$C$23:$R$23</c:f>
              <c:numCache>
                <c:formatCode>0.0%</c:formatCode>
                <c:ptCount val="16"/>
                <c:pt idx="0">
                  <c:v>0.39827583221255691</c:v>
                </c:pt>
                <c:pt idx="1">
                  <c:v>0.37206680194854069</c:v>
                </c:pt>
                <c:pt idx="2">
                  <c:v>0.37042897411641779</c:v>
                </c:pt>
                <c:pt idx="3">
                  <c:v>0.35409824868631878</c:v>
                </c:pt>
                <c:pt idx="4">
                  <c:v>0.3377437260720203</c:v>
                </c:pt>
                <c:pt idx="5">
                  <c:v>0.31256377052099993</c:v>
                </c:pt>
                <c:pt idx="6">
                  <c:v>0.29628568689907392</c:v>
                </c:pt>
                <c:pt idx="7">
                  <c:v>0.29288909723229778</c:v>
                </c:pt>
                <c:pt idx="8">
                  <c:v>0.30455825930780722</c:v>
                </c:pt>
                <c:pt idx="9">
                  <c:v>0.30140387248691469</c:v>
                </c:pt>
                <c:pt idx="10">
                  <c:v>0.30067634560326195</c:v>
                </c:pt>
                <c:pt idx="11">
                  <c:v>0.2918847733047169</c:v>
                </c:pt>
                <c:pt idx="12">
                  <c:v>0.28101019499323449</c:v>
                </c:pt>
                <c:pt idx="13">
                  <c:v>0.27130976456391676</c:v>
                </c:pt>
                <c:pt idx="14">
                  <c:v>0.23578837557578561</c:v>
                </c:pt>
                <c:pt idx="15">
                  <c:v>0.26268980988008206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29-41F9-964A-E519935ED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8028288"/>
        <c:axId val="1908008160"/>
      </c:barChart>
      <c:catAx>
        <c:axId val="190802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08160"/>
        <c:crosses val="autoZero"/>
        <c:auto val="1"/>
        <c:lblAlgn val="ctr"/>
        <c:lblOffset val="100"/>
        <c:noMultiLvlLbl val="0"/>
      </c:catAx>
      <c:valAx>
        <c:axId val="190800816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9080282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'1.2.3'!$B$36</c:f>
              <c:strCache>
                <c:ptCount val="1"/>
                <c:pt idx="0">
                  <c:v>Consumo intermedio 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'1.2.3'!$C$36:$R$36</c:f>
              <c:numCache>
                <c:formatCode>0.0%</c:formatCode>
                <c:ptCount val="16"/>
                <c:pt idx="0">
                  <c:v>0.50788131108435774</c:v>
                </c:pt>
                <c:pt idx="1">
                  <c:v>0.50913952756066783</c:v>
                </c:pt>
                <c:pt idx="2">
                  <c:v>0.47417122228680758</c:v>
                </c:pt>
                <c:pt idx="3">
                  <c:v>0.49452187485884352</c:v>
                </c:pt>
                <c:pt idx="4">
                  <c:v>0.5364089267977773</c:v>
                </c:pt>
                <c:pt idx="5">
                  <c:v>0.53573355200947459</c:v>
                </c:pt>
                <c:pt idx="6">
                  <c:v>0.56582072401877981</c:v>
                </c:pt>
                <c:pt idx="7">
                  <c:v>0.57141556690887729</c:v>
                </c:pt>
                <c:pt idx="8">
                  <c:v>0.53637368127875684</c:v>
                </c:pt>
                <c:pt idx="9">
                  <c:v>0.5415503421546044</c:v>
                </c:pt>
                <c:pt idx="10">
                  <c:v>0.58482769104079591</c:v>
                </c:pt>
                <c:pt idx="11">
                  <c:v>0.61666253625457867</c:v>
                </c:pt>
                <c:pt idx="12">
                  <c:v>0.56074340995150285</c:v>
                </c:pt>
                <c:pt idx="13">
                  <c:v>0.50515982621602096</c:v>
                </c:pt>
                <c:pt idx="14">
                  <c:v>0.52751819658948662</c:v>
                </c:pt>
                <c:pt idx="15">
                  <c:v>0.50698505282292416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A5-4E9A-8277-5DD0C518B03C}"/>
            </c:ext>
          </c:extLst>
        </c:ser>
        <c:ser>
          <c:idx val="1"/>
          <c:order val="1"/>
          <c:tx>
            <c:strRef>
              <c:f>'1.2.3'!$B$37</c:f>
              <c:strCache>
                <c:ptCount val="1"/>
                <c:pt idx="0">
                  <c:v>Consumo intermedio 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'1.2.3'!$C$37:$R$37</c:f>
              <c:numCache>
                <c:formatCode>0.0%</c:formatCode>
                <c:ptCount val="16"/>
                <c:pt idx="0">
                  <c:v>0.49211868891564226</c:v>
                </c:pt>
                <c:pt idx="1">
                  <c:v>0.49086047243933223</c:v>
                </c:pt>
                <c:pt idx="2">
                  <c:v>0.52582877771319247</c:v>
                </c:pt>
                <c:pt idx="3">
                  <c:v>0.50547812514115642</c:v>
                </c:pt>
                <c:pt idx="4">
                  <c:v>0.4635910732022227</c:v>
                </c:pt>
                <c:pt idx="5">
                  <c:v>0.46426644799052541</c:v>
                </c:pt>
                <c:pt idx="6">
                  <c:v>0.43417927598122025</c:v>
                </c:pt>
                <c:pt idx="7">
                  <c:v>0.42858443309112265</c:v>
                </c:pt>
                <c:pt idx="8">
                  <c:v>0.46362631872124316</c:v>
                </c:pt>
                <c:pt idx="9">
                  <c:v>0.4584496578453956</c:v>
                </c:pt>
                <c:pt idx="10">
                  <c:v>0.41517230895920409</c:v>
                </c:pt>
                <c:pt idx="11">
                  <c:v>0.38333746374542138</c:v>
                </c:pt>
                <c:pt idx="12">
                  <c:v>0.43925659004849721</c:v>
                </c:pt>
                <c:pt idx="13">
                  <c:v>0.49484017378397904</c:v>
                </c:pt>
                <c:pt idx="14">
                  <c:v>0.47248180341051338</c:v>
                </c:pt>
                <c:pt idx="15">
                  <c:v>0.49301494717707584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A5-4E9A-8277-5DD0C518B0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908008704"/>
        <c:axId val="1908031008"/>
      </c:barChart>
      <c:catAx>
        <c:axId val="1908008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31008"/>
        <c:crosses val="autoZero"/>
        <c:auto val="1"/>
        <c:lblAlgn val="ctr"/>
        <c:lblOffset val="100"/>
        <c:noMultiLvlLbl val="0"/>
      </c:catAx>
      <c:valAx>
        <c:axId val="190803100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9080087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53208854304558"/>
          <c:y val="0.9334770964293938"/>
          <c:w val="0.59995076548951642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'1.2.3'!$B$22</c:f>
              <c:strCache>
                <c:ptCount val="1"/>
                <c:pt idx="0">
                  <c:v>Consumo intermedio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'1.2.3'!$C$22:$R$22</c:f>
              <c:numCache>
                <c:formatCode>0.0%</c:formatCode>
                <c:ptCount val="16"/>
                <c:pt idx="0">
                  <c:v>0.50788131108435774</c:v>
                </c:pt>
                <c:pt idx="1">
                  <c:v>0.50165895126471061</c:v>
                </c:pt>
                <c:pt idx="2">
                  <c:v>0.47376038496829664</c:v>
                </c:pt>
                <c:pt idx="3">
                  <c:v>0.47970592288710084</c:v>
                </c:pt>
                <c:pt idx="4">
                  <c:v>0.52052806026897713</c:v>
                </c:pt>
                <c:pt idx="5">
                  <c:v>0.51555952109277725</c:v>
                </c:pt>
                <c:pt idx="6">
                  <c:v>0.54662876523657922</c:v>
                </c:pt>
                <c:pt idx="7">
                  <c:v>0.55229508305477815</c:v>
                </c:pt>
                <c:pt idx="8">
                  <c:v>0.51812166738404508</c:v>
                </c:pt>
                <c:pt idx="9">
                  <c:v>0.52613460884357954</c:v>
                </c:pt>
                <c:pt idx="10">
                  <c:v>0.57341260448864717</c:v>
                </c:pt>
                <c:pt idx="11">
                  <c:v>0.6036950840074673</c:v>
                </c:pt>
                <c:pt idx="12">
                  <c:v>0.54880170760739433</c:v>
                </c:pt>
                <c:pt idx="13">
                  <c:v>0.49254028667047894</c:v>
                </c:pt>
                <c:pt idx="14">
                  <c:v>0.51906115024809341</c:v>
                </c:pt>
                <c:pt idx="15">
                  <c:v>0.43237255275180625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A5-4E9A-8277-5DD0C518B03C}"/>
            </c:ext>
          </c:extLst>
        </c:ser>
        <c:ser>
          <c:idx val="1"/>
          <c:order val="1"/>
          <c:tx>
            <c:strRef>
              <c:f>'1.2.3'!$B$23</c:f>
              <c:strCache>
                <c:ptCount val="1"/>
                <c:pt idx="0">
                  <c:v>Consumo intermedio 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'1.2.3'!$C$23:$R$23</c:f>
              <c:numCache>
                <c:formatCode>0.0%</c:formatCode>
                <c:ptCount val="16"/>
                <c:pt idx="0">
                  <c:v>0.49211868891564226</c:v>
                </c:pt>
                <c:pt idx="1">
                  <c:v>0.49834104873528939</c:v>
                </c:pt>
                <c:pt idx="2">
                  <c:v>0.52623961503170336</c:v>
                </c:pt>
                <c:pt idx="3">
                  <c:v>0.52029407711289921</c:v>
                </c:pt>
                <c:pt idx="4">
                  <c:v>0.47947193973102281</c:v>
                </c:pt>
                <c:pt idx="5">
                  <c:v>0.48444047890722275</c:v>
                </c:pt>
                <c:pt idx="6">
                  <c:v>0.45337123476342078</c:v>
                </c:pt>
                <c:pt idx="7">
                  <c:v>0.44770491694522185</c:v>
                </c:pt>
                <c:pt idx="8">
                  <c:v>0.48187833261595486</c:v>
                </c:pt>
                <c:pt idx="9">
                  <c:v>0.47386539115642051</c:v>
                </c:pt>
                <c:pt idx="10">
                  <c:v>0.42658739551135283</c:v>
                </c:pt>
                <c:pt idx="11">
                  <c:v>0.39630491599253265</c:v>
                </c:pt>
                <c:pt idx="12">
                  <c:v>0.45119829239260562</c:v>
                </c:pt>
                <c:pt idx="13">
                  <c:v>0.50745971332952111</c:v>
                </c:pt>
                <c:pt idx="14">
                  <c:v>0.48093884975190659</c:v>
                </c:pt>
                <c:pt idx="15">
                  <c:v>0.56762744724819381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A5-4E9A-8277-5DD0C518B0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908019584"/>
        <c:axId val="1908029920"/>
      </c:barChart>
      <c:catAx>
        <c:axId val="1908019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9920"/>
        <c:crosses val="autoZero"/>
        <c:auto val="1"/>
        <c:lblAlgn val="ctr"/>
        <c:lblOffset val="100"/>
        <c:noMultiLvlLbl val="0"/>
      </c:catAx>
      <c:valAx>
        <c:axId val="19080299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9080195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53208854304558"/>
          <c:y val="0.9334770964293938"/>
          <c:w val="0.59995076548951642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9111567852142013"/>
          <c:y val="2.9573937753071391E-2"/>
          <c:w val="0.45862623376983913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'1.2.4'!$D$64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'1.2.4'!$C$65:$C$75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(IESS)</c:v>
                </c:pt>
                <c:pt idx="2">
                  <c:v>Actividades de centros ambulatorios del sector privado</c:v>
                </c:pt>
                <c:pt idx="3">
                  <c:v>Actividades de hospitales públicos (MSP)</c:v>
                </c:pt>
                <c:pt idx="4">
                  <c:v>Otras actividades relacionadas con la salud humana privados</c:v>
                </c:pt>
                <c:pt idx="5">
                  <c:v>Actividades de centros ambulatorios del sector público (MSP)</c:v>
                </c:pt>
                <c:pt idx="6">
                  <c:v>Actividades de centros ambulatorios del sector público (IESS)</c:v>
                </c:pt>
                <c:pt idx="7">
                  <c:v>Actividades de salud pública, vacunación COVID</c:v>
                </c:pt>
                <c:pt idx="8">
                  <c:v>Regulación de las actividades de organismos que prestan servicios de salud</c:v>
                </c:pt>
                <c:pt idx="9">
                  <c:v>Actividades de centros ambulatorios del sector público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'1.2.4'!$D$65:$D$75</c:f>
              <c:numCache>
                <c:formatCode>General</c:formatCode>
                <c:ptCount val="11"/>
                <c:pt idx="0">
                  <c:v>414213</c:v>
                </c:pt>
                <c:pt idx="1">
                  <c:v>300942</c:v>
                </c:pt>
                <c:pt idx="2">
                  <c:v>330220</c:v>
                </c:pt>
                <c:pt idx="3">
                  <c:v>239364</c:v>
                </c:pt>
                <c:pt idx="4">
                  <c:v>167472</c:v>
                </c:pt>
                <c:pt idx="5">
                  <c:v>85303</c:v>
                </c:pt>
                <c:pt idx="6">
                  <c:v>60054</c:v>
                </c:pt>
                <c:pt idx="7">
                  <c:v>246807</c:v>
                </c:pt>
                <c:pt idx="8">
                  <c:v>23985</c:v>
                </c:pt>
                <c:pt idx="9">
                  <c:v>29438</c:v>
                </c:pt>
                <c:pt idx="10" formatCode="#,##0">
                  <c:v>32234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9-49CF-81BA-489F7B26163C}"/>
            </c:ext>
          </c:extLst>
        </c:ser>
        <c:ser>
          <c:idx val="1"/>
          <c:order val="1"/>
          <c:tx>
            <c:strRef>
              <c:f>'1.2.4'!$E$64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'1.2.4'!$C$65:$C$75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(IESS)</c:v>
                </c:pt>
                <c:pt idx="2">
                  <c:v>Actividades de centros ambulatorios del sector privado</c:v>
                </c:pt>
                <c:pt idx="3">
                  <c:v>Actividades de hospitales públicos (MSP)</c:v>
                </c:pt>
                <c:pt idx="4">
                  <c:v>Otras actividades relacionadas con la salud humana privados</c:v>
                </c:pt>
                <c:pt idx="5">
                  <c:v>Actividades de centros ambulatorios del sector público (MSP)</c:v>
                </c:pt>
                <c:pt idx="6">
                  <c:v>Actividades de centros ambulatorios del sector público (IESS)</c:v>
                </c:pt>
                <c:pt idx="7">
                  <c:v>Actividades de salud pública, vacunación COVID</c:v>
                </c:pt>
                <c:pt idx="8">
                  <c:v>Regulación de las actividades de organismos que prestan servicios de salud</c:v>
                </c:pt>
                <c:pt idx="9">
                  <c:v>Actividades de centros ambulatorios del sector público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'1.2.4'!$E$65:$E$75</c:f>
              <c:numCache>
                <c:formatCode>General</c:formatCode>
                <c:ptCount val="11"/>
                <c:pt idx="0">
                  <c:v>396733</c:v>
                </c:pt>
                <c:pt idx="1">
                  <c:v>325089</c:v>
                </c:pt>
                <c:pt idx="2">
                  <c:v>300076</c:v>
                </c:pt>
                <c:pt idx="3">
                  <c:v>254667</c:v>
                </c:pt>
                <c:pt idx="4">
                  <c:v>134746</c:v>
                </c:pt>
                <c:pt idx="5">
                  <c:v>98885</c:v>
                </c:pt>
                <c:pt idx="6">
                  <c:v>65803</c:v>
                </c:pt>
                <c:pt idx="7">
                  <c:v>31226</c:v>
                </c:pt>
                <c:pt idx="8">
                  <c:v>25229</c:v>
                </c:pt>
                <c:pt idx="9">
                  <c:v>23658</c:v>
                </c:pt>
                <c:pt idx="10" formatCode="#,##0">
                  <c:v>30561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9-49CF-81BA-489F7B2616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09248"/>
        <c:axId val="1908017952"/>
      </c:barChart>
      <c:catAx>
        <c:axId val="1908009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908017952"/>
        <c:crosses val="autoZero"/>
        <c:auto val="1"/>
        <c:lblAlgn val="ctr"/>
        <c:lblOffset val="100"/>
        <c:noMultiLvlLbl val="0"/>
      </c:catAx>
      <c:valAx>
        <c:axId val="19080179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90800924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9111567852142013"/>
          <c:y val="2.9573937753071391E-2"/>
          <c:w val="0.47861265656124746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'1.2.4'!$D$41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'1.2.4'!$C$42:$C$52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'1.2.4'!$D$42:$D$52</c:f>
              <c:numCache>
                <c:formatCode>#,##0</c:formatCode>
                <c:ptCount val="11"/>
                <c:pt idx="0">
                  <c:v>558888</c:v>
                </c:pt>
                <c:pt idx="1">
                  <c:v>445482</c:v>
                </c:pt>
                <c:pt idx="2">
                  <c:v>384236</c:v>
                </c:pt>
                <c:pt idx="3">
                  <c:v>340008</c:v>
                </c:pt>
                <c:pt idx="4">
                  <c:v>305616</c:v>
                </c:pt>
                <c:pt idx="5">
                  <c:v>225924</c:v>
                </c:pt>
                <c:pt idx="6">
                  <c:v>108916</c:v>
                </c:pt>
                <c:pt idx="7">
                  <c:v>76673</c:v>
                </c:pt>
                <c:pt idx="8">
                  <c:v>37570</c:v>
                </c:pt>
                <c:pt idx="9">
                  <c:v>33629</c:v>
                </c:pt>
                <c:pt idx="10">
                  <c:v>41167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9-49CF-81BA-489F7B26163C}"/>
            </c:ext>
          </c:extLst>
        </c:ser>
        <c:ser>
          <c:idx val="1"/>
          <c:order val="1"/>
          <c:tx>
            <c:strRef>
              <c:f>'1.2.4'!$E$41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'1.2.4'!$C$42:$C$52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'1.2.4'!$E$42:$E$52</c:f>
              <c:numCache>
                <c:formatCode>#,##0</c:formatCode>
                <c:ptCount val="11"/>
                <c:pt idx="0">
                  <c:v>636003</c:v>
                </c:pt>
                <c:pt idx="1">
                  <c:v>480962</c:v>
                </c:pt>
                <c:pt idx="2">
                  <c:v>329052</c:v>
                </c:pt>
                <c:pt idx="3">
                  <c:v>322833</c:v>
                </c:pt>
                <c:pt idx="4">
                  <c:v>216053</c:v>
                </c:pt>
                <c:pt idx="5">
                  <c:v>126515</c:v>
                </c:pt>
                <c:pt idx="6">
                  <c:v>66451</c:v>
                </c:pt>
                <c:pt idx="7">
                  <c:v>46632</c:v>
                </c:pt>
                <c:pt idx="8">
                  <c:v>38248</c:v>
                </c:pt>
                <c:pt idx="9">
                  <c:v>37368</c:v>
                </c:pt>
                <c:pt idx="10">
                  <c:v>48286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9-49CF-81BA-489F7B2616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14688"/>
        <c:axId val="1908020128"/>
      </c:barChart>
      <c:catAx>
        <c:axId val="1908014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908020128"/>
        <c:crosses val="autoZero"/>
        <c:auto val="1"/>
        <c:lblAlgn val="ctr"/>
        <c:lblOffset val="100"/>
        <c:noMultiLvlLbl val="0"/>
      </c:catAx>
      <c:valAx>
        <c:axId val="1908020128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1908014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16356328996374"/>
          <c:y val="0.47560388156332345"/>
          <c:w val="5.8922372083931078E-2"/>
          <c:h val="5.830660694339249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'1.2.5'!$D$18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'1.2.5'!$F$19:$F$25</c:f>
              <c:numCache>
                <c:formatCode>0.0%</c:formatCode>
                <c:ptCount val="7"/>
                <c:pt idx="0">
                  <c:v>0.41401472756060298</c:v>
                </c:pt>
                <c:pt idx="1">
                  <c:v>0.22836079111159599</c:v>
                </c:pt>
                <c:pt idx="2">
                  <c:v>0.17566096582223201</c:v>
                </c:pt>
                <c:pt idx="3">
                  <c:v>6.4772603188469099E-2</c:v>
                </c:pt>
                <c:pt idx="4">
                  <c:v>6.2976018235422607E-2</c:v>
                </c:pt>
                <c:pt idx="5">
                  <c:v>4.01544414719371E-2</c:v>
                </c:pt>
                <c:pt idx="6">
                  <c:v>1.40604526097401E-2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8B-4636-8905-57D2DCFC9F68}"/>
            </c:ext>
          </c:extLst>
        </c:ser>
        <c:ser>
          <c:idx val="1"/>
          <c:order val="1"/>
          <c:tx>
            <c:strRef>
              <c:f>'1.2.5'!$E$18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'1.2.5'!$G$19:$G$25</c:f>
              <c:numCache>
                <c:formatCode>0.0%</c:formatCode>
                <c:ptCount val="7"/>
                <c:pt idx="0">
                  <c:v>0.33545837487313501</c:v>
                </c:pt>
                <c:pt idx="1">
                  <c:v>0.21462021394120701</c:v>
                </c:pt>
                <c:pt idx="2">
                  <c:v>0.189119715463584</c:v>
                </c:pt>
                <c:pt idx="3">
                  <c:v>9.3893424586173793E-2</c:v>
                </c:pt>
                <c:pt idx="4">
                  <c:v>8.5389665795453498E-2</c:v>
                </c:pt>
                <c:pt idx="5">
                  <c:v>7.1396366053224802E-2</c:v>
                </c:pt>
                <c:pt idx="6">
                  <c:v>1.0122239287221901E-2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8B-4636-8905-57D2DCFC9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908028832"/>
        <c:axId val="1908009792"/>
      </c:barChart>
      <c:catAx>
        <c:axId val="19080288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1908009792"/>
        <c:crosses val="autoZero"/>
        <c:auto val="1"/>
        <c:lblAlgn val="ctr"/>
        <c:lblOffset val="100"/>
        <c:noMultiLvlLbl val="0"/>
      </c:catAx>
      <c:valAx>
        <c:axId val="190800979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9080288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>
          <a:solidFill>
            <a:srgbClr val="64647C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949536458617368E-2"/>
          <c:y val="1.3174253672860094E-2"/>
          <c:w val="0.96418598821295898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'1.1.1'!$B$8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'1.1.1'!$C$8:$R$8</c:f>
              <c:numCache>
                <c:formatCode>_(* #,##0_);_(* \(#,##0\);_(* "-"??_);_(@_)</c:formatCode>
                <c:ptCount val="16"/>
                <c:pt idx="0">
                  <c:v>1829058</c:v>
                </c:pt>
                <c:pt idx="1">
                  <c:v>2231913</c:v>
                </c:pt>
                <c:pt idx="2">
                  <c:v>2466061</c:v>
                </c:pt>
                <c:pt idx="3">
                  <c:v>3018901</c:v>
                </c:pt>
                <c:pt idx="4">
                  <c:v>3631556</c:v>
                </c:pt>
                <c:pt idx="5">
                  <c:v>4379406</c:v>
                </c:pt>
                <c:pt idx="6">
                  <c:v>4907587</c:v>
                </c:pt>
                <c:pt idx="7">
                  <c:v>5258069</c:v>
                </c:pt>
                <c:pt idx="8">
                  <c:v>5694014</c:v>
                </c:pt>
                <c:pt idx="9">
                  <c:v>5814745</c:v>
                </c:pt>
                <c:pt idx="10">
                  <c:v>6198263</c:v>
                </c:pt>
                <c:pt idx="11">
                  <c:v>6819266</c:v>
                </c:pt>
                <c:pt idx="12">
                  <c:v>6796013</c:v>
                </c:pt>
                <c:pt idx="13">
                  <c:v>6533558</c:v>
                </c:pt>
                <c:pt idx="14">
                  <c:v>7170822</c:v>
                </c:pt>
                <c:pt idx="15">
                  <c:v>7027659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1908007072"/>
        <c:axId val="1908016864"/>
      </c:barChart>
      <c:lineChart>
        <c:grouping val="standard"/>
        <c:varyColors val="0"/>
        <c:ser>
          <c:idx val="1"/>
          <c:order val="1"/>
          <c:tx>
            <c:strRef>
              <c:f>'1.1.1'!$B$10</c:f>
              <c:strCache>
                <c:ptCount val="1"/>
                <c:pt idx="0">
                  <c:v>Producción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'1.1.1'!$C$10:$R$10</c:f>
              <c:numCache>
                <c:formatCode>0.0%</c:formatCode>
                <c:ptCount val="16"/>
                <c:pt idx="0">
                  <c:v>3.5858414296314103E-2</c:v>
                </c:pt>
                <c:pt idx="1">
                  <c:v>3.61369459058863E-2</c:v>
                </c:pt>
                <c:pt idx="2">
                  <c:v>3.9444551912816699E-2</c:v>
                </c:pt>
                <c:pt idx="3">
                  <c:v>4.3402847691106299E-2</c:v>
                </c:pt>
                <c:pt idx="4">
                  <c:v>4.5808637961859702E-2</c:v>
                </c:pt>
                <c:pt idx="5">
                  <c:v>4.9808685956904103E-2</c:v>
                </c:pt>
                <c:pt idx="6">
                  <c:v>5.15884010474588E-2</c:v>
                </c:pt>
                <c:pt idx="7">
                  <c:v>5.1688377515551998E-2</c:v>
                </c:pt>
                <c:pt idx="8">
                  <c:v>5.73470858169031E-2</c:v>
                </c:pt>
                <c:pt idx="9">
                  <c:v>5.81837007729296E-2</c:v>
                </c:pt>
                <c:pt idx="10">
                  <c:v>5.94296157214751E-2</c:v>
                </c:pt>
                <c:pt idx="11">
                  <c:v>6.3398463145091094E-2</c:v>
                </c:pt>
                <c:pt idx="12">
                  <c:v>6.2863177879818294E-2</c:v>
                </c:pt>
                <c:pt idx="13">
                  <c:v>6.5802034832438794E-2</c:v>
                </c:pt>
                <c:pt idx="14">
                  <c:v>6.7543573750907804E-2</c:v>
                </c:pt>
                <c:pt idx="15">
                  <c:v>6.1083798417300099E-2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034816"/>
        <c:axId val="1908005440"/>
      </c:lineChart>
      <c:catAx>
        <c:axId val="190800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6864"/>
        <c:crosses val="autoZero"/>
        <c:auto val="1"/>
        <c:lblAlgn val="ctr"/>
        <c:lblOffset val="100"/>
        <c:noMultiLvlLbl val="0"/>
      </c:catAx>
      <c:valAx>
        <c:axId val="1908016864"/>
        <c:scaling>
          <c:orientation val="minMax"/>
          <c:max val="9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07072"/>
        <c:crosses val="autoZero"/>
        <c:crossBetween val="between"/>
      </c:valAx>
      <c:valAx>
        <c:axId val="1908005440"/>
        <c:scaling>
          <c:orientation val="minMax"/>
          <c:max val="7.0000000000000007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34816"/>
        <c:crosses val="max"/>
        <c:crossBetween val="between"/>
      </c:valAx>
      <c:catAx>
        <c:axId val="1908034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8005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765119577444125"/>
          <c:y val="0.94488223398304716"/>
          <c:w val="0.3713913532547562"/>
          <c:h val="3.9907812094329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7635999559963547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'1.2.5'!$D$7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'1.2.5'!$F$8:$F$14</c:f>
              <c:numCache>
                <c:formatCode>0.0%</c:formatCode>
                <c:ptCount val="7"/>
                <c:pt idx="0">
                  <c:v>0.39600442938700597</c:v>
                </c:pt>
                <c:pt idx="1">
                  <c:v>0.23421143988019399</c:v>
                </c:pt>
                <c:pt idx="2">
                  <c:v>0.18711752826014799</c:v>
                </c:pt>
                <c:pt idx="3">
                  <c:v>6.2552421592501503E-2</c:v>
                </c:pt>
                <c:pt idx="4">
                  <c:v>6.7088235517703598E-2</c:v>
                </c:pt>
                <c:pt idx="5">
                  <c:v>3.9526197492885898E-2</c:v>
                </c:pt>
                <c:pt idx="6">
                  <c:v>1.34997478695611E-2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8B-4636-8905-57D2DCFC9F68}"/>
            </c:ext>
          </c:extLst>
        </c:ser>
        <c:ser>
          <c:idx val="1"/>
          <c:order val="1"/>
          <c:tx>
            <c:strRef>
              <c:f>'1.2.5'!$E$7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'1.2.5'!$G$8:$G$14</c:f>
              <c:numCache>
                <c:formatCode>0.0%</c:formatCode>
                <c:ptCount val="7"/>
                <c:pt idx="0">
                  <c:v>0.35635574381014801</c:v>
                </c:pt>
                <c:pt idx="1">
                  <c:v>0.206724816300383</c:v>
                </c:pt>
                <c:pt idx="2">
                  <c:v>0.18618320720169401</c:v>
                </c:pt>
                <c:pt idx="3">
                  <c:v>8.6687813436724603E-2</c:v>
                </c:pt>
                <c:pt idx="4">
                  <c:v>8.4063191712123495E-2</c:v>
                </c:pt>
                <c:pt idx="5">
                  <c:v>6.9142527955328797E-2</c:v>
                </c:pt>
                <c:pt idx="6">
                  <c:v>1.0842699583598301E-2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8B-4636-8905-57D2DCFC9F6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29376"/>
        <c:axId val="1908034272"/>
      </c:barChart>
      <c:catAx>
        <c:axId val="19080293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1908034272"/>
        <c:crosses val="autoZero"/>
        <c:auto val="1"/>
        <c:lblAlgn val="ctr"/>
        <c:lblOffset val="100"/>
        <c:noMultiLvlLbl val="0"/>
      </c:catAx>
      <c:valAx>
        <c:axId val="19080342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90802937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>
          <a:solidFill>
            <a:srgbClr val="64647C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2296856238136E-3"/>
          <c:y val="4.88279336907377E-2"/>
          <c:w val="0.98691829268358611"/>
          <c:h val="0.73220844331950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'1.3.1'!$B$14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'1.3.1'!$C$14:$R$14</c:f>
              <c:numCache>
                <c:formatCode>_(* #,##0_);_(* \(#,##0\);_(* "-"??_);_(@_)</c:formatCode>
                <c:ptCount val="16"/>
                <c:pt idx="0">
                  <c:v>1203591</c:v>
                </c:pt>
                <c:pt idx="1">
                  <c:v>1340846</c:v>
                </c:pt>
                <c:pt idx="2">
                  <c:v>1376988</c:v>
                </c:pt>
                <c:pt idx="3">
                  <c:v>1581340</c:v>
                </c:pt>
                <c:pt idx="4">
                  <c:v>1844222</c:v>
                </c:pt>
                <c:pt idx="5">
                  <c:v>2139894</c:v>
                </c:pt>
                <c:pt idx="6">
                  <c:v>2155144</c:v>
                </c:pt>
                <c:pt idx="7">
                  <c:v>2106048</c:v>
                </c:pt>
                <c:pt idx="8">
                  <c:v>2381381</c:v>
                </c:pt>
                <c:pt idx="9">
                  <c:v>2265474</c:v>
                </c:pt>
                <c:pt idx="10">
                  <c:v>2183934</c:v>
                </c:pt>
                <c:pt idx="11">
                  <c:v>2166421</c:v>
                </c:pt>
                <c:pt idx="12">
                  <c:v>2344507</c:v>
                </c:pt>
                <c:pt idx="13">
                  <c:v>1953691</c:v>
                </c:pt>
                <c:pt idx="14">
                  <c:v>2232516</c:v>
                </c:pt>
                <c:pt idx="15">
                  <c:v>2470110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3D-4B05-9C2F-6F0068A6D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-2"/>
        <c:axId val="1908032096"/>
        <c:axId val="1908032640"/>
      </c:barChart>
      <c:lineChart>
        <c:grouping val="standard"/>
        <c:varyColors val="0"/>
        <c:ser>
          <c:idx val="1"/>
          <c:order val="1"/>
          <c:tx>
            <c:strRef>
              <c:f>'1.3.1'!$B$16</c:f>
              <c:strCache>
                <c:ptCount val="1"/>
                <c:pt idx="0">
                  <c:v>VAB de la salud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'1.3.1'!$C$16:$R$16</c:f>
              <c:numCache>
                <c:formatCode>0.0%</c:formatCode>
                <c:ptCount val="16"/>
                <c:pt idx="0">
                  <c:v>2.3596225336383499E-2</c:v>
                </c:pt>
                <c:pt idx="1">
                  <c:v>2.4715869417977501E-2</c:v>
                </c:pt>
                <c:pt idx="2">
                  <c:v>2.5239099015333E-2</c:v>
                </c:pt>
                <c:pt idx="3">
                  <c:v>2.79977064876001E-2</c:v>
                </c:pt>
                <c:pt idx="4">
                  <c:v>3.0270333404984199E-2</c:v>
                </c:pt>
                <c:pt idx="5">
                  <c:v>3.3247562285285297E-2</c:v>
                </c:pt>
                <c:pt idx="6">
                  <c:v>3.1906255233460599E-2</c:v>
                </c:pt>
                <c:pt idx="7">
                  <c:v>3.0041182869863799E-2</c:v>
                </c:pt>
                <c:pt idx="8">
                  <c:v>3.3935047538587199E-2</c:v>
                </c:pt>
                <c:pt idx="9">
                  <c:v>3.2684188516656901E-2</c:v>
                </c:pt>
                <c:pt idx="10">
                  <c:v>3.0778841967728801E-2</c:v>
                </c:pt>
                <c:pt idx="11">
                  <c:v>3.0143389673960502E-2</c:v>
                </c:pt>
                <c:pt idx="12">
                  <c:v>3.2617314125722899E-2</c:v>
                </c:pt>
                <c:pt idx="13">
                  <c:v>2.94756401729073E-2</c:v>
                </c:pt>
                <c:pt idx="14">
                  <c:v>3.2313747931356003E-2</c:v>
                </c:pt>
                <c:pt idx="15">
                  <c:v>3.4729020187670899E-2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3D-4B05-9C2F-6F0068A6D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012512"/>
        <c:axId val="1908035360"/>
      </c:lineChart>
      <c:catAx>
        <c:axId val="190803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908032640"/>
        <c:crosses val="autoZero"/>
        <c:auto val="1"/>
        <c:lblAlgn val="ctr"/>
        <c:lblOffset val="100"/>
        <c:noMultiLvlLbl val="0"/>
      </c:catAx>
      <c:valAx>
        <c:axId val="1908032640"/>
        <c:scaling>
          <c:orientation val="minMax"/>
          <c:max val="350000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C"/>
          </a:p>
        </c:txPr>
        <c:crossAx val="1908032096"/>
        <c:crosses val="autoZero"/>
        <c:crossBetween val="between"/>
      </c:valAx>
      <c:valAx>
        <c:axId val="190803536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1908012512"/>
        <c:crosses val="max"/>
        <c:crossBetween val="between"/>
      </c:valAx>
      <c:catAx>
        <c:axId val="1908012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80353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6827735772946865"/>
          <c:y val="0.90978828411044033"/>
          <c:w val="0.46344521911014608"/>
          <c:h val="3.567919419204213E-2"/>
        </c:manualLayout>
      </c:layout>
      <c:overlay val="0"/>
      <c:txPr>
        <a:bodyPr/>
        <a:lstStyle/>
        <a:p>
          <a:pPr>
            <a:defRPr sz="110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2296856238136E-3"/>
          <c:y val="4.88279336907377E-2"/>
          <c:w val="0.98691829268358611"/>
          <c:h val="0.73220844331950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'1.3.1'!$B$8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1"/>
              <c:layout>
                <c:manualLayout>
                  <c:x val="6.5334003889996883E-4"/>
                  <c:y val="5.8005258534461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EE-457D-BB4C-D38B67E173C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5.8005258534461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EE-457D-BB4C-D38B67E173C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'1.3.1'!$C$13:$R$13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'1.3.1'!$C$8:$R$8</c:f>
              <c:numCache>
                <c:formatCode>_(* #,##0_);_(* \(#,##0\);_(* "-"??_);_(@_)</c:formatCode>
                <c:ptCount val="16"/>
                <c:pt idx="0">
                  <c:v>1203591</c:v>
                </c:pt>
                <c:pt idx="1">
                  <c:v>1397651</c:v>
                </c:pt>
                <c:pt idx="2">
                  <c:v>1542972</c:v>
                </c:pt>
                <c:pt idx="3">
                  <c:v>1865190</c:v>
                </c:pt>
                <c:pt idx="4">
                  <c:v>2216566</c:v>
                </c:pt>
                <c:pt idx="5">
                  <c:v>2727395</c:v>
                </c:pt>
                <c:pt idx="6">
                  <c:v>2998776</c:v>
                </c:pt>
                <c:pt idx="7">
                  <c:v>3147775</c:v>
                </c:pt>
                <c:pt idx="8">
                  <c:v>3658826</c:v>
                </c:pt>
                <c:pt idx="9">
                  <c:v>3794952</c:v>
                </c:pt>
                <c:pt idx="10">
                  <c:v>4064658</c:v>
                </c:pt>
                <c:pt idx="11">
                  <c:v>4408766</c:v>
                </c:pt>
                <c:pt idx="12">
                  <c:v>4463861</c:v>
                </c:pt>
                <c:pt idx="13">
                  <c:v>4400098</c:v>
                </c:pt>
                <c:pt idx="14">
                  <c:v>4612713</c:v>
                </c:pt>
                <c:pt idx="15">
                  <c:v>4679256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3D-4B05-9C2F-6F0068A6D7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2070832"/>
        <c:axId val="11218544"/>
      </c:barChart>
      <c:lineChart>
        <c:grouping val="standard"/>
        <c:varyColors val="0"/>
        <c:ser>
          <c:idx val="1"/>
          <c:order val="1"/>
          <c:tx>
            <c:strRef>
              <c:f>'1.3.1'!$B$10</c:f>
              <c:strCache>
                <c:ptCount val="1"/>
                <c:pt idx="0">
                  <c:v>VAB de la salud respecto al PIB</c:v>
                </c:pt>
              </c:strCache>
            </c:strRef>
          </c:tx>
          <c:spPr>
            <a:ln w="2857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 w="28575"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'1.3.1'!$C$10:$R$10</c:f>
              <c:numCache>
                <c:formatCode>0.0%</c:formatCode>
                <c:ptCount val="16"/>
                <c:pt idx="0">
                  <c:v>2.3596225336383499E-2</c:v>
                </c:pt>
                <c:pt idx="1">
                  <c:v>2.2629393969347301E-2</c:v>
                </c:pt>
                <c:pt idx="2">
                  <c:v>2.4679778462099101E-2</c:v>
                </c:pt>
                <c:pt idx="3">
                  <c:v>2.6815903365156601E-2</c:v>
                </c:pt>
                <c:pt idx="4">
                  <c:v>2.79598798456E-2</c:v>
                </c:pt>
                <c:pt idx="5">
                  <c:v>3.10197230024872E-2</c:v>
                </c:pt>
                <c:pt idx="6">
                  <c:v>3.1523039518095999E-2</c:v>
                </c:pt>
                <c:pt idx="7">
                  <c:v>3.09435617018371E-2</c:v>
                </c:pt>
                <c:pt idx="8">
                  <c:v>3.6849752847659997E-2</c:v>
                </c:pt>
                <c:pt idx="9">
                  <c:v>3.7973178809325402E-2</c:v>
                </c:pt>
                <c:pt idx="10">
                  <c:v>3.8972380323200197E-2</c:v>
                </c:pt>
                <c:pt idx="11">
                  <c:v>4.0988134025909999E-2</c:v>
                </c:pt>
                <c:pt idx="12">
                  <c:v>4.1290752103297003E-2</c:v>
                </c:pt>
                <c:pt idx="13">
                  <c:v>4.4315119244696999E-2</c:v>
                </c:pt>
                <c:pt idx="14">
                  <c:v>4.34481738226484E-2</c:v>
                </c:pt>
                <c:pt idx="15">
                  <c:v>4.0671684588984999E-2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3D-4B05-9C2F-6F0068A6D7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09296"/>
        <c:axId val="11226704"/>
      </c:lineChart>
      <c:catAx>
        <c:axId val="2070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18544"/>
        <c:crosses val="autoZero"/>
        <c:auto val="1"/>
        <c:lblAlgn val="ctr"/>
        <c:lblOffset val="100"/>
        <c:noMultiLvlLbl val="0"/>
      </c:catAx>
      <c:valAx>
        <c:axId val="11218544"/>
        <c:scaling>
          <c:orientation val="minMax"/>
          <c:max val="600000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C"/>
          </a:p>
        </c:txPr>
        <c:crossAx val="2070832"/>
        <c:crosses val="autoZero"/>
        <c:crossBetween val="between"/>
      </c:valAx>
      <c:valAx>
        <c:axId val="1122670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11209296"/>
        <c:crosses val="max"/>
        <c:crossBetween val="between"/>
      </c:valAx>
      <c:catAx>
        <c:axId val="1120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670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6827735772946865"/>
          <c:y val="0.90978828411044033"/>
          <c:w val="0.46344521911014608"/>
          <c:h val="3.567919419204213E-2"/>
        </c:manualLayout>
      </c:layout>
      <c:overlay val="0"/>
      <c:txPr>
        <a:bodyPr/>
        <a:lstStyle/>
        <a:p>
          <a:pPr>
            <a:defRPr sz="110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09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'1.3.2'!$B$38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'1.3.2'!$C$37:$R$37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'1.3.2'!$C$38:$R$38</c:f>
              <c:numCache>
                <c:formatCode>0.0%</c:formatCode>
                <c:ptCount val="16"/>
                <c:pt idx="0">
                  <c:v>0.74020403117785327</c:v>
                </c:pt>
                <c:pt idx="1">
                  <c:v>0.72151607884961733</c:v>
                </c:pt>
                <c:pt idx="2">
                  <c:v>0.71710169653054112</c:v>
                </c:pt>
                <c:pt idx="3">
                  <c:v>0.69641693237268132</c:v>
                </c:pt>
                <c:pt idx="4">
                  <c:v>0.69976569777479292</c:v>
                </c:pt>
                <c:pt idx="5">
                  <c:v>0.70971323843267653</c:v>
                </c:pt>
                <c:pt idx="6">
                  <c:v>0.7028211082699396</c:v>
                </c:pt>
                <c:pt idx="7">
                  <c:v>0.67511059251945782</c:v>
                </c:pt>
                <c:pt idx="8">
                  <c:v>0.69614189785101677</c:v>
                </c:pt>
                <c:pt idx="9">
                  <c:v>0.7026335647145191</c:v>
                </c:pt>
                <c:pt idx="10">
                  <c:v>0.68159053833859784</c:v>
                </c:pt>
                <c:pt idx="11">
                  <c:v>0.68207308664674793</c:v>
                </c:pt>
                <c:pt idx="12">
                  <c:v>0.70946599415119738</c:v>
                </c:pt>
                <c:pt idx="13">
                  <c:v>0.68821718976275292</c:v>
                </c:pt>
                <c:pt idx="14">
                  <c:v>0.7255835177206863</c:v>
                </c:pt>
                <c:pt idx="15">
                  <c:v>0.73485390743395085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1C-4163-BC42-9B7F44025570}"/>
            </c:ext>
          </c:extLst>
        </c:ser>
        <c:ser>
          <c:idx val="1"/>
          <c:order val="1"/>
          <c:tx>
            <c:strRef>
              <c:f>'1.3.2'!$B$39</c:f>
              <c:strCache>
                <c:ptCount val="1"/>
                <c:pt idx="0">
                  <c:v>VAB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'1.3.2'!$C$37:$R$37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'1.3.2'!$C$39:$R$39</c:f>
              <c:numCache>
                <c:formatCode>0.0%</c:formatCode>
                <c:ptCount val="16"/>
                <c:pt idx="0">
                  <c:v>0.25979596882214673</c:v>
                </c:pt>
                <c:pt idx="1">
                  <c:v>0.27848392115038262</c:v>
                </c:pt>
                <c:pt idx="2">
                  <c:v>0.28289830346945888</c:v>
                </c:pt>
                <c:pt idx="3">
                  <c:v>0.30358306762731868</c:v>
                </c:pt>
                <c:pt idx="4">
                  <c:v>0.30023430222520714</c:v>
                </c:pt>
                <c:pt idx="5">
                  <c:v>0.29028676156732347</c:v>
                </c:pt>
                <c:pt idx="6">
                  <c:v>0.29717889173006035</c:v>
                </c:pt>
                <c:pt idx="7">
                  <c:v>0.32488940748054213</c:v>
                </c:pt>
                <c:pt idx="8">
                  <c:v>0.30385810214898329</c:v>
                </c:pt>
                <c:pt idx="9">
                  <c:v>0.2973664352854809</c:v>
                </c:pt>
                <c:pt idx="10">
                  <c:v>0.31840946166140216</c:v>
                </c:pt>
                <c:pt idx="11">
                  <c:v>0.31792691335325213</c:v>
                </c:pt>
                <c:pt idx="12">
                  <c:v>0.29053400584880262</c:v>
                </c:pt>
                <c:pt idx="13">
                  <c:v>0.31178281023724702</c:v>
                </c:pt>
                <c:pt idx="14">
                  <c:v>0.2744164822793137</c:v>
                </c:pt>
                <c:pt idx="15">
                  <c:v>0.2651460925660491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1C-4163-BC42-9B7F44025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1240304"/>
        <c:axId val="11221808"/>
      </c:barChart>
      <c:catAx>
        <c:axId val="1124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21808"/>
        <c:crosses val="autoZero"/>
        <c:auto val="1"/>
        <c:lblAlgn val="ctr"/>
        <c:lblOffset val="100"/>
        <c:noMultiLvlLbl val="0"/>
      </c:catAx>
      <c:valAx>
        <c:axId val="1122180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12403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09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'1.3.2'!$B$22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'1.3.2'!$C$21:$R$21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'1.3.2'!$C$22:$R$22</c:f>
              <c:numCache>
                <c:formatCode>0.0%</c:formatCode>
                <c:ptCount val="16"/>
                <c:pt idx="0">
                  <c:v>0.74020403117785327</c:v>
                </c:pt>
                <c:pt idx="1">
                  <c:v>0.73742801290557458</c:v>
                </c:pt>
                <c:pt idx="2">
                  <c:v>0.7407813536716632</c:v>
                </c:pt>
                <c:pt idx="3">
                  <c:v>0.74054707553406274</c:v>
                </c:pt>
                <c:pt idx="4">
                  <c:v>0.751122414228373</c:v>
                </c:pt>
                <c:pt idx="5">
                  <c:v>0.7625559567069623</c:v>
                </c:pt>
                <c:pt idx="6">
                  <c:v>0.76583903562962596</c:v>
                </c:pt>
                <c:pt idx="7">
                  <c:v>0.74781507406464165</c:v>
                </c:pt>
                <c:pt idx="8">
                  <c:v>0.76683437643696595</c:v>
                </c:pt>
                <c:pt idx="9">
                  <c:v>0.78069143598434398</c:v>
                </c:pt>
                <c:pt idx="10">
                  <c:v>0.77436497205859911</c:v>
                </c:pt>
                <c:pt idx="11">
                  <c:v>0.79555325464234206</c:v>
                </c:pt>
                <c:pt idx="12">
                  <c:v>0.80687327772651318</c:v>
                </c:pt>
                <c:pt idx="13">
                  <c:v>0.81795178281633119</c:v>
                </c:pt>
                <c:pt idx="14">
                  <c:v>0.83124467036836536</c:v>
                </c:pt>
                <c:pt idx="15">
                  <c:v>0.82894101890923777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1C-4163-BC42-9B7F44025570}"/>
            </c:ext>
          </c:extLst>
        </c:ser>
        <c:ser>
          <c:idx val="1"/>
          <c:order val="1"/>
          <c:tx>
            <c:strRef>
              <c:f>'1.3.2'!$B$23</c:f>
              <c:strCache>
                <c:ptCount val="1"/>
                <c:pt idx="0">
                  <c:v>VAB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'1.3.2'!$C$21:$R$21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'1.3.2'!$C$23:$R$23</c:f>
              <c:numCache>
                <c:formatCode>0.0%</c:formatCode>
                <c:ptCount val="16"/>
                <c:pt idx="0">
                  <c:v>0.25979596882214673</c:v>
                </c:pt>
                <c:pt idx="1">
                  <c:v>0.26257198709442542</c:v>
                </c:pt>
                <c:pt idx="2">
                  <c:v>0.25921864632833674</c:v>
                </c:pt>
                <c:pt idx="3">
                  <c:v>0.25945292446593732</c:v>
                </c:pt>
                <c:pt idx="4">
                  <c:v>0.24887758577162694</c:v>
                </c:pt>
                <c:pt idx="5">
                  <c:v>0.2374440432930377</c:v>
                </c:pt>
                <c:pt idx="6">
                  <c:v>0.23416096437037404</c:v>
                </c:pt>
                <c:pt idx="7">
                  <c:v>0.2521849259353583</c:v>
                </c:pt>
                <c:pt idx="8">
                  <c:v>0.23316562356303411</c:v>
                </c:pt>
                <c:pt idx="9">
                  <c:v>0.21930856401565599</c:v>
                </c:pt>
                <c:pt idx="10">
                  <c:v>0.22563502794140089</c:v>
                </c:pt>
                <c:pt idx="11">
                  <c:v>0.20444674535765797</c:v>
                </c:pt>
                <c:pt idx="12">
                  <c:v>0.19312672227348687</c:v>
                </c:pt>
                <c:pt idx="13">
                  <c:v>0.18204821718366884</c:v>
                </c:pt>
                <c:pt idx="14">
                  <c:v>0.16875532963163462</c:v>
                </c:pt>
                <c:pt idx="15">
                  <c:v>0.1710589810907622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1C-4163-BC42-9B7F44025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1237584"/>
        <c:axId val="11210384"/>
      </c:barChart>
      <c:catAx>
        <c:axId val="1123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0384"/>
        <c:crosses val="autoZero"/>
        <c:auto val="1"/>
        <c:lblAlgn val="ctr"/>
        <c:lblOffset val="100"/>
        <c:noMultiLvlLbl val="0"/>
      </c:catAx>
      <c:valAx>
        <c:axId val="1121038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12375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736253891586356"/>
          <c:y val="0.90430287295169187"/>
          <c:w val="0.61040259762759785"/>
          <c:h val="9.5697047453732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'1.3.3'!$B$36</c:f>
              <c:strCache>
                <c:ptCount val="1"/>
                <c:pt idx="0">
                  <c:v>VAB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'1.3.3'!$C$36:$R$36</c:f>
              <c:numCache>
                <c:formatCode>0.0%</c:formatCode>
                <c:ptCount val="16"/>
                <c:pt idx="0">
                  <c:v>0.64876440584883066</c:v>
                </c:pt>
                <c:pt idx="1">
                  <c:v>0.65599628891013584</c:v>
                </c:pt>
                <c:pt idx="2">
                  <c:v>0.69749627447733753</c:v>
                </c:pt>
                <c:pt idx="3">
                  <c:v>0.71393881138781035</c:v>
                </c:pt>
                <c:pt idx="4">
                  <c:v>0.67324649635456035</c:v>
                </c:pt>
                <c:pt idx="5">
                  <c:v>0.66405812624363636</c:v>
                </c:pt>
                <c:pt idx="6">
                  <c:v>0.6845969457261325</c:v>
                </c:pt>
                <c:pt idx="7">
                  <c:v>0.67913456863281374</c:v>
                </c:pt>
                <c:pt idx="8">
                  <c:v>0.68101324399581586</c:v>
                </c:pt>
                <c:pt idx="9">
                  <c:v>0.70634401454176921</c:v>
                </c:pt>
                <c:pt idx="10">
                  <c:v>0.72229701080710318</c:v>
                </c:pt>
                <c:pt idx="11">
                  <c:v>0.6966725304084479</c:v>
                </c:pt>
                <c:pt idx="12">
                  <c:v>0.71285178504478763</c:v>
                </c:pt>
                <c:pt idx="13">
                  <c:v>0.68418086585852111</c:v>
                </c:pt>
                <c:pt idx="14">
                  <c:v>0.70214054456944541</c:v>
                </c:pt>
                <c:pt idx="15">
                  <c:v>0.68421649238293036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4-4265-94D4-A987986FE995}"/>
            </c:ext>
          </c:extLst>
        </c:ser>
        <c:ser>
          <c:idx val="1"/>
          <c:order val="1"/>
          <c:tx>
            <c:strRef>
              <c:f>'1.3.3'!$B$37</c:f>
              <c:strCache>
                <c:ptCount val="1"/>
                <c:pt idx="0">
                  <c:v>VAB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'1.3.3'!$C$37:$R$37</c:f>
              <c:numCache>
                <c:formatCode>0.0%</c:formatCode>
                <c:ptCount val="16"/>
                <c:pt idx="0">
                  <c:v>0.35123559415116928</c:v>
                </c:pt>
                <c:pt idx="1">
                  <c:v>0.34400371108986416</c:v>
                </c:pt>
                <c:pt idx="2">
                  <c:v>0.30250372552266253</c:v>
                </c:pt>
                <c:pt idx="3">
                  <c:v>0.28606118861218965</c:v>
                </c:pt>
                <c:pt idx="4">
                  <c:v>0.32675350364543965</c:v>
                </c:pt>
                <c:pt idx="5">
                  <c:v>0.33594187375636364</c:v>
                </c:pt>
                <c:pt idx="6">
                  <c:v>0.31540305427386756</c:v>
                </c:pt>
                <c:pt idx="7">
                  <c:v>0.32086543136718632</c:v>
                </c:pt>
                <c:pt idx="8">
                  <c:v>0.31898675600418414</c:v>
                </c:pt>
                <c:pt idx="9">
                  <c:v>0.29365598545823079</c:v>
                </c:pt>
                <c:pt idx="10">
                  <c:v>0.27770298919289688</c:v>
                </c:pt>
                <c:pt idx="11">
                  <c:v>0.30332746959155216</c:v>
                </c:pt>
                <c:pt idx="12">
                  <c:v>0.28714821495521231</c:v>
                </c:pt>
                <c:pt idx="13">
                  <c:v>0.31581913414147889</c:v>
                </c:pt>
                <c:pt idx="14">
                  <c:v>0.29785945543055459</c:v>
                </c:pt>
                <c:pt idx="15">
                  <c:v>0.31578350761706969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4-4265-94D4-A987986FE9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1238128"/>
        <c:axId val="11230512"/>
      </c:barChart>
      <c:catAx>
        <c:axId val="11238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30512"/>
        <c:crosses val="autoZero"/>
        <c:auto val="1"/>
        <c:lblAlgn val="ctr"/>
        <c:lblOffset val="100"/>
        <c:noMultiLvlLbl val="0"/>
      </c:catAx>
      <c:valAx>
        <c:axId val="1123051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1238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'1.3.3'!$B$22</c:f>
              <c:strCache>
                <c:ptCount val="1"/>
                <c:pt idx="0">
                  <c:v>VAB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'1.3.3'!$C$22:$R$22</c:f>
              <c:numCache>
                <c:formatCode>0.0%</c:formatCode>
                <c:ptCount val="16"/>
                <c:pt idx="0">
                  <c:v>0.64876440584883066</c:v>
                </c:pt>
                <c:pt idx="1">
                  <c:v>0.65912520364525906</c:v>
                </c:pt>
                <c:pt idx="2">
                  <c:v>0.68635464545046831</c:v>
                </c:pt>
                <c:pt idx="3">
                  <c:v>0.71388169569856152</c:v>
                </c:pt>
                <c:pt idx="4">
                  <c:v>0.67327027483052615</c:v>
                </c:pt>
                <c:pt idx="5">
                  <c:v>0.66619136575376869</c:v>
                </c:pt>
                <c:pt idx="6">
                  <c:v>0.68820312020637753</c:v>
                </c:pt>
                <c:pt idx="7">
                  <c:v>0.67994376980565641</c:v>
                </c:pt>
                <c:pt idx="8">
                  <c:v>0.65656415473159968</c:v>
                </c:pt>
                <c:pt idx="9">
                  <c:v>0.66967302880247237</c:v>
                </c:pt>
                <c:pt idx="10">
                  <c:v>0.7097647575761602</c:v>
                </c:pt>
                <c:pt idx="11">
                  <c:v>0.71465983905700592</c:v>
                </c:pt>
                <c:pt idx="12">
                  <c:v>0.69624502196640981</c:v>
                </c:pt>
                <c:pt idx="13">
                  <c:v>0.7026918491360874</c:v>
                </c:pt>
                <c:pt idx="14">
                  <c:v>0.67936938630259458</c:v>
                </c:pt>
                <c:pt idx="15">
                  <c:v>0.67848692185253379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4-4265-94D4-A987986FE995}"/>
            </c:ext>
          </c:extLst>
        </c:ser>
        <c:ser>
          <c:idx val="1"/>
          <c:order val="1"/>
          <c:tx>
            <c:strRef>
              <c:f>'1.3.3'!$B$23</c:f>
              <c:strCache>
                <c:ptCount val="1"/>
                <c:pt idx="0">
                  <c:v>VAB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'1.3.3'!$C$23:$R$23</c:f>
              <c:numCache>
                <c:formatCode>0.0%</c:formatCode>
                <c:ptCount val="16"/>
                <c:pt idx="0">
                  <c:v>0.35123559415116928</c:v>
                </c:pt>
                <c:pt idx="1">
                  <c:v>0.34087479635474094</c:v>
                </c:pt>
                <c:pt idx="2">
                  <c:v>0.31364535454953169</c:v>
                </c:pt>
                <c:pt idx="3">
                  <c:v>0.28611830430143848</c:v>
                </c:pt>
                <c:pt idx="4">
                  <c:v>0.32672972516947385</c:v>
                </c:pt>
                <c:pt idx="5">
                  <c:v>0.33380863424623131</c:v>
                </c:pt>
                <c:pt idx="6">
                  <c:v>0.31179687979362247</c:v>
                </c:pt>
                <c:pt idx="7">
                  <c:v>0.32005623019434365</c:v>
                </c:pt>
                <c:pt idx="8">
                  <c:v>0.34343584526840032</c:v>
                </c:pt>
                <c:pt idx="9">
                  <c:v>0.33032697119752769</c:v>
                </c:pt>
                <c:pt idx="10">
                  <c:v>0.29023524242383986</c:v>
                </c:pt>
                <c:pt idx="11">
                  <c:v>0.28534016094299403</c:v>
                </c:pt>
                <c:pt idx="12">
                  <c:v>0.30375497803359019</c:v>
                </c:pt>
                <c:pt idx="13">
                  <c:v>0.2973081508639126</c:v>
                </c:pt>
                <c:pt idx="14">
                  <c:v>0.32063061369740542</c:v>
                </c:pt>
                <c:pt idx="15">
                  <c:v>0.32151307814746616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4-4265-94D4-A987986FE9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1215824"/>
        <c:axId val="11231056"/>
      </c:barChart>
      <c:catAx>
        <c:axId val="11215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31056"/>
        <c:crosses val="autoZero"/>
        <c:auto val="1"/>
        <c:lblAlgn val="ctr"/>
        <c:lblOffset val="100"/>
        <c:noMultiLvlLbl val="0"/>
      </c:catAx>
      <c:valAx>
        <c:axId val="1123105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12158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50297429212005085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'1.3.4'!$D$64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'1.3.4'!$C$65:$C$75</c:f>
              <c:strCache>
                <c:ptCount val="11"/>
                <c:pt idx="0">
                  <c:v>Actividades de centros ambulatorios del sector público (MSP)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hospitales privados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'1.3.4'!$D$65:$D$75</c:f>
              <c:numCache>
                <c:formatCode>General</c:formatCode>
                <c:ptCount val="11"/>
                <c:pt idx="0">
                  <c:v>469155</c:v>
                </c:pt>
                <c:pt idx="1">
                  <c:v>423371</c:v>
                </c:pt>
                <c:pt idx="2">
                  <c:v>324764</c:v>
                </c:pt>
                <c:pt idx="3">
                  <c:v>305172</c:v>
                </c:pt>
                <c:pt idx="4">
                  <c:v>192943</c:v>
                </c:pt>
                <c:pt idx="5">
                  <c:v>166861</c:v>
                </c:pt>
                <c:pt idx="6">
                  <c:v>126274</c:v>
                </c:pt>
                <c:pt idx="7">
                  <c:v>139853</c:v>
                </c:pt>
                <c:pt idx="8">
                  <c:v>29197</c:v>
                </c:pt>
                <c:pt idx="9">
                  <c:v>8976</c:v>
                </c:pt>
                <c:pt idx="10" formatCode="_(* #,##0_);_(* \(#,##0\);_(* &quot;-&quot;??_);_(@_)">
                  <c:v>45950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1D-4B46-A53C-DF3AF7CB4BDD}"/>
            </c:ext>
          </c:extLst>
        </c:ser>
        <c:ser>
          <c:idx val="1"/>
          <c:order val="1"/>
          <c:tx>
            <c:strRef>
              <c:f>'1.3.4'!$E$64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'1.3.4'!$C$65:$C$75</c:f>
              <c:strCache>
                <c:ptCount val="11"/>
                <c:pt idx="0">
                  <c:v>Actividades de centros ambulatorios del sector público (MSP)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hospitales privados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'1.3.4'!$E$65:$E$75</c:f>
              <c:numCache>
                <c:formatCode>General</c:formatCode>
                <c:ptCount val="11"/>
                <c:pt idx="0">
                  <c:v>543854</c:v>
                </c:pt>
                <c:pt idx="1">
                  <c:v>450439</c:v>
                </c:pt>
                <c:pt idx="2">
                  <c:v>350823</c:v>
                </c:pt>
                <c:pt idx="3">
                  <c:v>349037</c:v>
                </c:pt>
                <c:pt idx="4">
                  <c:v>236462</c:v>
                </c:pt>
                <c:pt idx="5">
                  <c:v>194521</c:v>
                </c:pt>
                <c:pt idx="6">
                  <c:v>138363</c:v>
                </c:pt>
                <c:pt idx="7">
                  <c:v>118035</c:v>
                </c:pt>
                <c:pt idx="8">
                  <c:v>35081</c:v>
                </c:pt>
                <c:pt idx="9">
                  <c:v>3900</c:v>
                </c:pt>
                <c:pt idx="10" formatCode="_(* #,##0_);_(* \(#,##0\);_(* &quot;-&quot;??_);_(@_)">
                  <c:v>49595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1D-4B46-A53C-DF3AF7CB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35408"/>
        <c:axId val="11220176"/>
      </c:barChart>
      <c:catAx>
        <c:axId val="112354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20176"/>
        <c:crosses val="autoZero"/>
        <c:auto val="1"/>
        <c:lblAlgn val="ctr"/>
        <c:lblOffset val="100"/>
        <c:noMultiLvlLbl val="0"/>
      </c:catAx>
      <c:valAx>
        <c:axId val="11220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123540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50297429212005085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'1.3.4'!$D$41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centros ambulatorios del sector público (MSP)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hospitales privados</c:v>
                </c:pt>
                <c:pt idx="5">
                  <c:v>Actividades de centros ambulatorios del sector público (IESS)</c:v>
                </c:pt>
                <c:pt idx="6">
                  <c:v>Otras actividades relacionadas con la salud humana privados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planes de seguridad social de afiliación obligatoria</c:v>
                </c:pt>
                <c:pt idx="10">
                  <c:v>Otros*</c:v>
                </c:pt>
              </c:strCache>
            </c:strRef>
          </c:cat>
          <c:val>
            <c:numRef>
              <c:f>'1.3.4'!$D$42:$D$52</c:f>
              <c:numCache>
                <c:formatCode>General</c:formatCode>
                <c:ptCount val="11"/>
                <c:pt idx="0">
                  <c:v>952068</c:v>
                </c:pt>
                <c:pt idx="1">
                  <c:v>796411</c:v>
                </c:pt>
                <c:pt idx="2">
                  <c:v>708663</c:v>
                </c:pt>
                <c:pt idx="3">
                  <c:v>631411</c:v>
                </c:pt>
                <c:pt idx="4">
                  <c:v>592876</c:v>
                </c:pt>
                <c:pt idx="5">
                  <c:v>254349</c:v>
                </c:pt>
                <c:pt idx="6">
                  <c:v>254690</c:v>
                </c:pt>
                <c:pt idx="7">
                  <c:v>212876</c:v>
                </c:pt>
                <c:pt idx="8">
                  <c:v>82905</c:v>
                </c:pt>
                <c:pt idx="9">
                  <c:v>26532</c:v>
                </c:pt>
                <c:pt idx="10" formatCode="_(* #,##0_);_(* \(#,##0\);_(* &quot;-&quot;??_);_(@_)">
                  <c:v>99932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1D-4B46-A53C-DF3AF7CB4BDD}"/>
            </c:ext>
          </c:extLst>
        </c:ser>
        <c:ser>
          <c:idx val="1"/>
          <c:order val="1"/>
          <c:tx>
            <c:strRef>
              <c:f>'1.3.4'!$E$41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centros ambulatorios del sector público (MSP)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hospitales privados</c:v>
                </c:pt>
                <c:pt idx="5">
                  <c:v>Actividades de centros ambulatorios del sector público (IESS)</c:v>
                </c:pt>
                <c:pt idx="6">
                  <c:v>Otras actividades relacionadas con la salud humana privados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planes de seguridad social de afiliación obligatoria</c:v>
                </c:pt>
                <c:pt idx="10">
                  <c:v>Otros*</c:v>
                </c:pt>
              </c:strCache>
            </c:strRef>
          </c:cat>
          <c:val>
            <c:numRef>
              <c:f>'1.3.4'!$E$42:$E$52</c:f>
              <c:numCache>
                <c:formatCode>General</c:formatCode>
                <c:ptCount val="11"/>
                <c:pt idx="0">
                  <c:v>999784</c:v>
                </c:pt>
                <c:pt idx="1">
                  <c:v>870638</c:v>
                </c:pt>
                <c:pt idx="2">
                  <c:v>681960</c:v>
                </c:pt>
                <c:pt idx="3">
                  <c:v>646901</c:v>
                </c:pt>
                <c:pt idx="4">
                  <c:v>595331</c:v>
                </c:pt>
                <c:pt idx="5">
                  <c:v>267048</c:v>
                </c:pt>
                <c:pt idx="6">
                  <c:v>262210</c:v>
                </c:pt>
                <c:pt idx="7">
                  <c:v>181071</c:v>
                </c:pt>
                <c:pt idx="8">
                  <c:v>85951</c:v>
                </c:pt>
                <c:pt idx="9">
                  <c:v>22981</c:v>
                </c:pt>
                <c:pt idx="10" formatCode="_(* #,##0_);_(* \(#,##0\);_(* &quot;-&quot;??_);_(@_)">
                  <c:v>65381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1D-4B46-A53C-DF3AF7CB4B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1232688"/>
        <c:axId val="11214736"/>
      </c:barChart>
      <c:catAx>
        <c:axId val="11232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14736"/>
        <c:crosses val="autoZero"/>
        <c:auto val="1"/>
        <c:lblAlgn val="ctr"/>
        <c:lblOffset val="100"/>
        <c:noMultiLvlLbl val="0"/>
      </c:catAx>
      <c:valAx>
        <c:axId val="112147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12326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'1.3.5'!$D$18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'1.3.5'!$C$19:$C$25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'1.3.5'!$F$19:$F$25</c:f>
              <c:numCache>
                <c:formatCode>0.0%</c:formatCode>
                <c:ptCount val="7"/>
                <c:pt idx="0">
                  <c:v>0.43570481085818502</c:v>
                </c:pt>
                <c:pt idx="1">
                  <c:v>0.33543951488736801</c:v>
                </c:pt>
                <c:pt idx="2">
                  <c:v>0.100935642039937</c:v>
                </c:pt>
                <c:pt idx="3">
                  <c:v>5.4221048392827501E-2</c:v>
                </c:pt>
                <c:pt idx="4">
                  <c:v>4.5328895942392901E-2</c:v>
                </c:pt>
                <c:pt idx="5">
                  <c:v>1.0952933652320199E-2</c:v>
                </c:pt>
                <c:pt idx="6">
                  <c:v>1.74171542269702E-2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5B-42E2-8739-CFEE0B3F7A5E}"/>
            </c:ext>
          </c:extLst>
        </c:ser>
        <c:ser>
          <c:idx val="1"/>
          <c:order val="1"/>
          <c:tx>
            <c:strRef>
              <c:f>'1.3.5'!$E$18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'1.3.5'!$G$19:$G$25</c:f>
              <c:numCache>
                <c:formatCode>0.0%</c:formatCode>
                <c:ptCount val="7"/>
                <c:pt idx="0">
                  <c:v>0.43889045971285301</c:v>
                </c:pt>
                <c:pt idx="1">
                  <c:v>0.29686328894633601</c:v>
                </c:pt>
                <c:pt idx="2">
                  <c:v>9.7502165493036794E-2</c:v>
                </c:pt>
                <c:pt idx="3">
                  <c:v>7.1875294529493303E-2</c:v>
                </c:pt>
                <c:pt idx="4">
                  <c:v>5.5606046325842699E-2</c:v>
                </c:pt>
                <c:pt idx="5">
                  <c:v>2.37183198466876E-2</c:v>
                </c:pt>
                <c:pt idx="6">
                  <c:v>1.5544425145749999E-2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5B-42E2-8739-CFEE0B3F7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16368"/>
        <c:axId val="11239216"/>
      </c:barChart>
      <c:catAx>
        <c:axId val="112163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39216"/>
        <c:crosses val="autoZero"/>
        <c:auto val="1"/>
        <c:lblAlgn val="ctr"/>
        <c:lblOffset val="100"/>
        <c:noMultiLvlLbl val="0"/>
      </c:catAx>
      <c:valAx>
        <c:axId val="112392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163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379809120767513E-2"/>
          <c:y val="5.3395917598851811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'1.1.2'!$B$22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200" b="0" i="0" u="none" strike="noStrike" kern="1200" baseline="0">
                      <a:solidFill>
                        <a:srgbClr val="64647C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'1.1.2'!$C$21:$R$21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'1.1.2'!$C$22:$R$22</c:f>
              <c:numCache>
                <c:formatCode>0.0%</c:formatCode>
                <c:ptCount val="16"/>
                <c:pt idx="0">
                  <c:v>0.68620108017905945</c:v>
                </c:pt>
                <c:pt idx="1">
                  <c:v>0.69230454274325204</c:v>
                </c:pt>
                <c:pt idx="2">
                  <c:v>0.69483789911687888</c:v>
                </c:pt>
                <c:pt idx="3">
                  <c:v>0.70127625313395281</c:v>
                </c:pt>
                <c:pt idx="4">
                  <c:v>0.71380182305103068</c:v>
                </c:pt>
                <c:pt idx="5">
                  <c:v>0.73236700175607972</c:v>
                </c:pt>
                <c:pt idx="6">
                  <c:v>0.74041535546699733</c:v>
                </c:pt>
                <c:pt idx="7">
                  <c:v>0.73092844626919307</c:v>
                </c:pt>
                <c:pt idx="8">
                  <c:v>0.73969310216443496</c:v>
                </c:pt>
                <c:pt idx="9">
                  <c:v>0.75007375296221179</c:v>
                </c:pt>
                <c:pt idx="10">
                  <c:v>0.74678083406506235</c:v>
                </c:pt>
                <c:pt idx="11">
                  <c:v>0.76228108887812784</c:v>
                </c:pt>
                <c:pt idx="12">
                  <c:v>0.77439093175824003</c:v>
                </c:pt>
                <c:pt idx="13">
                  <c:v>0.78649236187692839</c:v>
                </c:pt>
                <c:pt idx="14">
                  <c:v>0.80602305591146772</c:v>
                </c:pt>
                <c:pt idx="15">
                  <c:v>0.79588842751746758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FB-41CE-AFF5-4656599123AE}"/>
            </c:ext>
          </c:extLst>
        </c:ser>
        <c:ser>
          <c:idx val="1"/>
          <c:order val="1"/>
          <c:tx>
            <c:strRef>
              <c:f>'1.1.2'!$B$23</c:f>
              <c:strCache>
                <c:ptCount val="1"/>
                <c:pt idx="0">
                  <c:v>Producción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'1.1.2'!$C$21:$R$21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'1.1.2'!$C$23:$R$23</c:f>
              <c:numCache>
                <c:formatCode>0.0%</c:formatCode>
                <c:ptCount val="16"/>
                <c:pt idx="0">
                  <c:v>0.3137989198209406</c:v>
                </c:pt>
                <c:pt idx="1">
                  <c:v>0.30769545725674796</c:v>
                </c:pt>
                <c:pt idx="2">
                  <c:v>0.30516210088312107</c:v>
                </c:pt>
                <c:pt idx="3">
                  <c:v>0.29872374686604719</c:v>
                </c:pt>
                <c:pt idx="4">
                  <c:v>0.28619817694896932</c:v>
                </c:pt>
                <c:pt idx="5">
                  <c:v>0.26763299824392034</c:v>
                </c:pt>
                <c:pt idx="6">
                  <c:v>0.25958464453300273</c:v>
                </c:pt>
                <c:pt idx="7">
                  <c:v>0.26907155373080693</c:v>
                </c:pt>
                <c:pt idx="8">
                  <c:v>0.2603068978355651</c:v>
                </c:pt>
                <c:pt idx="9">
                  <c:v>0.24992624703778821</c:v>
                </c:pt>
                <c:pt idx="10">
                  <c:v>0.25321916593493765</c:v>
                </c:pt>
                <c:pt idx="11">
                  <c:v>0.23771891112187213</c:v>
                </c:pt>
                <c:pt idx="12">
                  <c:v>0.22560906824175991</c:v>
                </c:pt>
                <c:pt idx="13">
                  <c:v>0.21350763812307164</c:v>
                </c:pt>
                <c:pt idx="14">
                  <c:v>0.19397694408853233</c:v>
                </c:pt>
                <c:pt idx="15">
                  <c:v>0.20411157248253248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FB-41CE-AFF5-465659912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8036448"/>
        <c:axId val="1908025024"/>
      </c:barChart>
      <c:catAx>
        <c:axId val="19080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25024"/>
        <c:crosses val="autoZero"/>
        <c:auto val="1"/>
        <c:lblAlgn val="ctr"/>
        <c:lblOffset val="100"/>
        <c:noMultiLvlLbl val="0"/>
      </c:catAx>
      <c:valAx>
        <c:axId val="190802502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908036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6.422956286455149E-2"/>
          <c:y val="0.9021354487565685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'1.3.5'!$D$7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Construcción de infraestructura hospitalaria</c:v>
                </c:pt>
                <c:pt idx="3">
                  <c:v>Actividades de servicios de medicina prepagada privados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'1.3.5'!$F$8:$F$14</c:f>
              <c:numCache>
                <c:formatCode>0.0%</c:formatCode>
                <c:ptCount val="7"/>
                <c:pt idx="0">
                  <c:v>0.41391914793192602</c:v>
                </c:pt>
                <c:pt idx="1">
                  <c:v>0.32568068163737302</c:v>
                </c:pt>
                <c:pt idx="2">
                  <c:v>7.9888856971694205E-2</c:v>
                </c:pt>
                <c:pt idx="3">
                  <c:v>9.9611191616005498E-2</c:v>
                </c:pt>
                <c:pt idx="4">
                  <c:v>4.6262965173831799E-2</c:v>
                </c:pt>
                <c:pt idx="5">
                  <c:v>1.8006281161534299E-2</c:v>
                </c:pt>
                <c:pt idx="6">
                  <c:v>1.6630875507634701E-2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5B-42E2-8739-CFEE0B3F7A5E}"/>
            </c:ext>
          </c:extLst>
        </c:ser>
        <c:ser>
          <c:idx val="1"/>
          <c:order val="1"/>
          <c:tx>
            <c:strRef>
              <c:f>'1.3.5'!$E$7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8F1-460F-8A04-D22397B026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Construcción de infraestructura hospitalaria</c:v>
                </c:pt>
                <c:pt idx="3">
                  <c:v>Actividades de servicios de medicina prepagada privados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'1.3.5'!$G$8:$G$14</c:f>
              <c:numCache>
                <c:formatCode>0.0%</c:formatCode>
                <c:ptCount val="7"/>
                <c:pt idx="0">
                  <c:v>0.38413055455445499</c:v>
                </c:pt>
                <c:pt idx="1">
                  <c:v>0.29552901603555898</c:v>
                </c:pt>
                <c:pt idx="2">
                  <c:v>0.11382098665705601</c:v>
                </c:pt>
                <c:pt idx="3">
                  <c:v>0.100807370309154</c:v>
                </c:pt>
                <c:pt idx="4">
                  <c:v>5.9596894793310699E-2</c:v>
                </c:pt>
                <c:pt idx="5">
                  <c:v>3.2382840170504697E-2</c:v>
                </c:pt>
                <c:pt idx="6">
                  <c:v>1.37323374799607E-2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5B-42E2-8739-CFEE0B3F7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19088"/>
        <c:axId val="11239760"/>
      </c:barChart>
      <c:catAx>
        <c:axId val="112190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39760"/>
        <c:crosses val="autoZero"/>
        <c:auto val="1"/>
        <c:lblAlgn val="ctr"/>
        <c:lblOffset val="100"/>
        <c:noMultiLvlLbl val="0"/>
      </c:catAx>
      <c:valAx>
        <c:axId val="1123976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190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088415219487709E-3"/>
          <c:y val="1.6825074980580983E-2"/>
          <c:w val="0.96273642992242225"/>
          <c:h val="0.8274871136590681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'2.1.1'!$B$22</c:f>
              <c:strCache>
                <c:ptCount val="1"/>
                <c:pt idx="0">
                  <c:v>Gasto de consumo final total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'2.1.1'!$C$17:$R$17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'2.1.1'!$C$22:$R$22</c:f>
              <c:numCache>
                <c:formatCode>_(* #,##0_);_(* \(#,##0\);_(* "-"??_);_(@_)</c:formatCode>
                <c:ptCount val="16"/>
                <c:pt idx="0">
                  <c:v>2789477</c:v>
                </c:pt>
                <c:pt idx="1">
                  <c:v>3273597</c:v>
                </c:pt>
                <c:pt idx="2">
                  <c:v>3394266</c:v>
                </c:pt>
                <c:pt idx="3">
                  <c:v>3891560</c:v>
                </c:pt>
                <c:pt idx="4">
                  <c:v>4562556</c:v>
                </c:pt>
                <c:pt idx="5">
                  <c:v>5042836</c:v>
                </c:pt>
                <c:pt idx="6">
                  <c:v>5197081</c:v>
                </c:pt>
                <c:pt idx="7">
                  <c:v>5316357</c:v>
                </c:pt>
                <c:pt idx="8">
                  <c:v>5686466</c:v>
                </c:pt>
                <c:pt idx="9">
                  <c:v>5339899</c:v>
                </c:pt>
                <c:pt idx="10">
                  <c:v>5375847</c:v>
                </c:pt>
                <c:pt idx="11">
                  <c:v>5453927</c:v>
                </c:pt>
                <c:pt idx="12">
                  <c:v>5573132</c:v>
                </c:pt>
                <c:pt idx="13">
                  <c:v>5086331</c:v>
                </c:pt>
                <c:pt idx="14">
                  <c:v>5657352</c:v>
                </c:pt>
                <c:pt idx="15">
                  <c:v>5659841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84-446E-B3FC-D6E42325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10928"/>
        <c:axId val="11228336"/>
      </c:barChart>
      <c:lineChart>
        <c:grouping val="standard"/>
        <c:varyColors val="0"/>
        <c:ser>
          <c:idx val="0"/>
          <c:order val="0"/>
          <c:tx>
            <c:strRef>
              <c:f>'2.1.1'!$B$24</c:f>
              <c:strCache>
                <c:ptCount val="1"/>
                <c:pt idx="0">
                  <c:v>Gasto de consumo final total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'2.1.1'!$C$17:$R$17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'2.1.1'!$C$24:$R$24</c:f>
              <c:numCache>
                <c:formatCode>0.0%</c:formatCode>
                <c:ptCount val="16"/>
                <c:pt idx="0">
                  <c:v>5.4687288175683503E-2</c:v>
                </c:pt>
                <c:pt idx="1">
                  <c:v>6.0342348024368803E-2</c:v>
                </c:pt>
                <c:pt idx="2">
                  <c:v>6.2214206411659499E-2</c:v>
                </c:pt>
                <c:pt idx="3">
                  <c:v>6.8900271073194394E-2</c:v>
                </c:pt>
                <c:pt idx="4">
                  <c:v>7.4887996834931497E-2</c:v>
                </c:pt>
                <c:pt idx="5">
                  <c:v>7.8350611761367095E-2</c:v>
                </c:pt>
                <c:pt idx="6">
                  <c:v>7.6941212677653401E-2</c:v>
                </c:pt>
                <c:pt idx="7">
                  <c:v>7.5833814252324994E-2</c:v>
                </c:pt>
                <c:pt idx="8">
                  <c:v>8.1033019931107106E-2</c:v>
                </c:pt>
                <c:pt idx="9">
                  <c:v>7.7039182782900104E-2</c:v>
                </c:pt>
                <c:pt idx="10">
                  <c:v>7.5763436649499999E-2</c:v>
                </c:pt>
                <c:pt idx="11">
                  <c:v>7.5885456619158603E-2</c:v>
                </c:pt>
                <c:pt idx="12">
                  <c:v>7.7534678765351597E-2</c:v>
                </c:pt>
                <c:pt idx="13">
                  <c:v>7.6738267390443801E-2</c:v>
                </c:pt>
                <c:pt idx="14">
                  <c:v>8.1885301824019499E-2</c:v>
                </c:pt>
                <c:pt idx="15">
                  <c:v>7.9575700008504696E-2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84-446E-B3FC-D6E42325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33232"/>
        <c:axId val="11231600"/>
      </c:lineChart>
      <c:catAx>
        <c:axId val="11210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28336"/>
        <c:crossesAt val="0"/>
        <c:auto val="1"/>
        <c:lblAlgn val="ctr"/>
        <c:lblOffset val="100"/>
        <c:noMultiLvlLbl val="0"/>
      </c:catAx>
      <c:valAx>
        <c:axId val="11228336"/>
        <c:scaling>
          <c:orientation val="minMax"/>
          <c:max val="9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11210928"/>
        <c:crosses val="autoZero"/>
        <c:crossBetween val="between"/>
      </c:valAx>
      <c:valAx>
        <c:axId val="11231600"/>
        <c:scaling>
          <c:orientation val="minMax"/>
          <c:max val="0.1"/>
          <c:min val="-2.0000000000000004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1233232"/>
        <c:crosses val="max"/>
        <c:crossBetween val="between"/>
        <c:minorUnit val="4.000000000000001E-3"/>
      </c:valAx>
      <c:catAx>
        <c:axId val="1123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3160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7784872125176351"/>
          <c:y val="0.89386906909520325"/>
          <c:w val="0.61397987553424738"/>
          <c:h val="8.371719160104987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088415219487709E-3"/>
          <c:y val="1.6825074980580983E-2"/>
          <c:w val="0.96273642992242225"/>
          <c:h val="0.8869706688810201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'2.1.1'!$B$12</c:f>
              <c:strCache>
                <c:ptCount val="1"/>
                <c:pt idx="0">
                  <c:v>Gasto de consumo final total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6"/>
              <c:layout>
                <c:manualLayout>
                  <c:x val="-6.5760851498435731E-4"/>
                  <c:y val="-7.6752974479938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B4F-4C4D-B889-5A82C284358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'2.1.1'!$C$12:$R$12</c:f>
              <c:numCache>
                <c:formatCode>_(* #,##0_);_(* \(#,##0\);_(* "-"??_);_(@_)</c:formatCode>
                <c:ptCount val="16"/>
                <c:pt idx="0">
                  <c:v>2789477</c:v>
                </c:pt>
                <c:pt idx="1">
                  <c:v>3389342</c:v>
                </c:pt>
                <c:pt idx="2">
                  <c:v>3640775</c:v>
                </c:pt>
                <c:pt idx="3">
                  <c:v>4342187</c:v>
                </c:pt>
                <c:pt idx="4">
                  <c:v>5234176</c:v>
                </c:pt>
                <c:pt idx="5">
                  <c:v>6052656</c:v>
                </c:pt>
                <c:pt idx="6">
                  <c:v>6561941</c:v>
                </c:pt>
                <c:pt idx="7">
                  <c:v>6958894</c:v>
                </c:pt>
                <c:pt idx="8">
                  <c:v>7568153</c:v>
                </c:pt>
                <c:pt idx="9">
                  <c:v>7426039</c:v>
                </c:pt>
                <c:pt idx="10">
                  <c:v>7877414</c:v>
                </c:pt>
                <c:pt idx="11">
                  <c:v>8438747</c:v>
                </c:pt>
                <c:pt idx="12">
                  <c:v>8423822</c:v>
                </c:pt>
                <c:pt idx="13">
                  <c:v>8272690</c:v>
                </c:pt>
                <c:pt idx="14">
                  <c:v>8933555</c:v>
                </c:pt>
                <c:pt idx="15">
                  <c:v>8828924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84-446E-B3FC-D6E4232506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1228880"/>
        <c:axId val="11232144"/>
      </c:barChart>
      <c:lineChart>
        <c:grouping val="standard"/>
        <c:varyColors val="0"/>
        <c:ser>
          <c:idx val="0"/>
          <c:order val="0"/>
          <c:tx>
            <c:strRef>
              <c:f>'2.1.1'!$B$14</c:f>
              <c:strCache>
                <c:ptCount val="1"/>
                <c:pt idx="0">
                  <c:v>Gasto de consumo final total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'2.1.1'!$C$17:$R$17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'2.1.1'!$C$14:$R$14</c:f>
              <c:numCache>
                <c:formatCode>0.0%</c:formatCode>
                <c:ptCount val="16"/>
                <c:pt idx="0">
                  <c:v>5.4687288175683503E-2</c:v>
                </c:pt>
                <c:pt idx="1">
                  <c:v>5.4876900896472403E-2</c:v>
                </c:pt>
                <c:pt idx="2">
                  <c:v>5.82340576694515E-2</c:v>
                </c:pt>
                <c:pt idx="3">
                  <c:v>6.2427777859327502E-2</c:v>
                </c:pt>
                <c:pt idx="4">
                  <c:v>6.6024170744621594E-2</c:v>
                </c:pt>
                <c:pt idx="5">
                  <c:v>6.8839208310252906E-2</c:v>
                </c:pt>
                <c:pt idx="6">
                  <c:v>6.8978918551573898E-2</c:v>
                </c:pt>
                <c:pt idx="7">
                  <c:v>6.84079916339458E-2</c:v>
                </c:pt>
                <c:pt idx="8">
                  <c:v>7.6222418765821795E-2</c:v>
                </c:pt>
                <c:pt idx="9">
                  <c:v>7.4306686037668906E-2</c:v>
                </c:pt>
                <c:pt idx="10">
                  <c:v>7.5529497037955307E-2</c:v>
                </c:pt>
                <c:pt idx="11">
                  <c:v>7.8454717952085806E-2</c:v>
                </c:pt>
                <c:pt idx="12">
                  <c:v>7.7920424933549601E-2</c:v>
                </c:pt>
                <c:pt idx="13">
                  <c:v>8.33175178881045E-2</c:v>
                </c:pt>
                <c:pt idx="14">
                  <c:v>8.4147149517906306E-2</c:v>
                </c:pt>
                <c:pt idx="15">
                  <c:v>7.6740236522242003E-2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84-446E-B3FC-D6E4232506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08208"/>
        <c:axId val="11238672"/>
      </c:lineChart>
      <c:catAx>
        <c:axId val="11228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32144"/>
        <c:crossesAt val="0"/>
        <c:auto val="1"/>
        <c:lblAlgn val="ctr"/>
        <c:lblOffset val="100"/>
        <c:noMultiLvlLbl val="0"/>
      </c:catAx>
      <c:valAx>
        <c:axId val="11232144"/>
        <c:scaling>
          <c:orientation val="minMax"/>
          <c:max val="11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11228880"/>
        <c:crosses val="autoZero"/>
        <c:crossBetween val="between"/>
      </c:valAx>
      <c:valAx>
        <c:axId val="1123867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1208208"/>
        <c:crosses val="max"/>
        <c:crossBetween val="between"/>
        <c:minorUnit val="4.000000000000001E-3"/>
      </c:valAx>
      <c:catAx>
        <c:axId val="1120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386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7873380321728033"/>
          <c:y val="0.92082780084690752"/>
          <c:w val="0.61397987553424738"/>
          <c:h val="6.452900567428092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377748342827875"/>
          <c:y val="7.2890104278426182E-4"/>
          <c:w val="0.47205945168099461"/>
          <c:h val="0.994928700005956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'2.1.2'!$D$54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'2.1.2'!$C$55:$C$66</c15:sqref>
                  </c15:fullRef>
                </c:ext>
              </c:extLst>
              <c:f>'2.1.2'!$C$55:$C$64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Aparatos médicos, ortopédicos y ópticos</c:v>
                </c:pt>
                <c:pt idx="6">
                  <c:v>Servicios de rectoría y administración de servicios de la salud </c:v>
                </c:pt>
                <c:pt idx="7">
                  <c:v>Servicios odontológicos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'2.1.2'!$D$55:$D$66</c15:sqref>
                  </c15:fullRef>
                </c:ext>
              </c:extLst>
              <c:f>'2.1.2'!$D$55:$D$64</c:f>
              <c:numCache>
                <c:formatCode>0.0%</c:formatCode>
                <c:ptCount val="10"/>
                <c:pt idx="0">
                  <c:v>0.373382282028765</c:v>
                </c:pt>
                <c:pt idx="1">
                  <c:v>0.210110666615759</c:v>
                </c:pt>
                <c:pt idx="2">
                  <c:v>0.19639523932751601</c:v>
                </c:pt>
                <c:pt idx="3">
                  <c:v>5.9097082875521997E-2</c:v>
                </c:pt>
                <c:pt idx="4">
                  <c:v>4.65526981527754E-2</c:v>
                </c:pt>
                <c:pt idx="5">
                  <c:v>2.1275324568808901E-2</c:v>
                </c:pt>
                <c:pt idx="6">
                  <c:v>2.43057175866024E-2</c:v>
                </c:pt>
                <c:pt idx="7">
                  <c:v>1.4482570644357999E-2</c:v>
                </c:pt>
                <c:pt idx="8">
                  <c:v>4.98669695645595E-2</c:v>
                </c:pt>
                <c:pt idx="9">
                  <c:v>4.5314486353332803E-3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4-4B08-85AD-ED7E24B07F4A}"/>
            </c:ext>
          </c:extLst>
        </c:ser>
        <c:ser>
          <c:idx val="1"/>
          <c:order val="1"/>
          <c:tx>
            <c:strRef>
              <c:f>'2.1.2'!$F$54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'2.1.2'!$C$55:$C$66</c15:sqref>
                  </c15:fullRef>
                </c:ext>
              </c:extLst>
              <c:f>'2.1.2'!$C$55:$C$64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Aparatos médicos, ortopédicos y ópticos</c:v>
                </c:pt>
                <c:pt idx="6">
                  <c:v>Servicios de rectoría y administración de servicios de la salud </c:v>
                </c:pt>
                <c:pt idx="7">
                  <c:v>Servicios odontológicos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'2.1.2'!$F$55:$F$66</c15:sqref>
                  </c15:fullRef>
                </c:ext>
              </c:extLst>
              <c:f>'2.1.2'!$F$55:$F$64</c:f>
              <c:numCache>
                <c:formatCode>0.0%</c:formatCode>
                <c:ptCount val="10"/>
                <c:pt idx="0">
                  <c:v>0.40546951760659</c:v>
                </c:pt>
                <c:pt idx="1">
                  <c:v>0.219105271685194</c:v>
                </c:pt>
                <c:pt idx="2">
                  <c:v>0.191452551405596</c:v>
                </c:pt>
                <c:pt idx="3">
                  <c:v>5.8176015898679802E-2</c:v>
                </c:pt>
                <c:pt idx="4">
                  <c:v>5.1110269705456401E-2</c:v>
                </c:pt>
                <c:pt idx="5">
                  <c:v>2.30025896487198E-2</c:v>
                </c:pt>
                <c:pt idx="6">
                  <c:v>2.1124975065554E-2</c:v>
                </c:pt>
                <c:pt idx="7">
                  <c:v>1.58322468776066E-2</c:v>
                </c:pt>
                <c:pt idx="8">
                  <c:v>1.03935781941578E-2</c:v>
                </c:pt>
                <c:pt idx="9">
                  <c:v>4.3329839124456003E-3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50-491F-836C-86B0E5A01D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3"/>
        <c:axId val="11220720"/>
        <c:axId val="11213104"/>
      </c:barChart>
      <c:catAx>
        <c:axId val="112207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13104"/>
        <c:crosses val="autoZero"/>
        <c:auto val="1"/>
        <c:lblAlgn val="ctr"/>
        <c:lblOffset val="100"/>
        <c:noMultiLvlLbl val="0"/>
      </c:catAx>
      <c:valAx>
        <c:axId val="1121310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2072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rgbClr val="64647C"/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377748342827875"/>
          <c:y val="7.2890104278426182E-4"/>
          <c:w val="0.47756277425856508"/>
          <c:h val="0.994928700005956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'2.1.2'!$D$39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'2.1.2'!$C$40:$C$51</c15:sqref>
                  </c15:fullRef>
                </c:ext>
              </c:extLst>
              <c:f>'2.1.2'!$C$40:$C$49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Servicios de rectoría y administración de servicios de la salud </c:v>
                </c:pt>
                <c:pt idx="6">
                  <c:v>Servicios odontológicos</c:v>
                </c:pt>
                <c:pt idx="7">
                  <c:v>Aparatos médicos, ortopédicos y ópticos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'2.1.2'!$D$40:$D$51</c15:sqref>
                  </c15:fullRef>
                </c:ext>
              </c:extLst>
              <c:f>'2.1.2'!$D$40:$D$49</c:f>
              <c:numCache>
                <c:formatCode>0.0%</c:formatCode>
                <c:ptCount val="10"/>
                <c:pt idx="0">
                  <c:v>0.420906123038365</c:v>
                </c:pt>
                <c:pt idx="1">
                  <c:v>0.23510439013360299</c:v>
                </c:pt>
                <c:pt idx="2">
                  <c:v>0.14209438459829299</c:v>
                </c:pt>
                <c:pt idx="3">
                  <c:v>5.3798739695451597E-2</c:v>
                </c:pt>
                <c:pt idx="4">
                  <c:v>3.7750033441334402E-2</c:v>
                </c:pt>
                <c:pt idx="5">
                  <c:v>2.3158305959945402E-2</c:v>
                </c:pt>
                <c:pt idx="6">
                  <c:v>1.7875190783512299E-2</c:v>
                </c:pt>
                <c:pt idx="7">
                  <c:v>1.7471544082954701E-2</c:v>
                </c:pt>
                <c:pt idx="8">
                  <c:v>4.75133359564026E-2</c:v>
                </c:pt>
                <c:pt idx="9">
                  <c:v>4.3279523101385697E-3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4-4B08-85AD-ED7E24B07F4A}"/>
            </c:ext>
          </c:extLst>
        </c:ser>
        <c:ser>
          <c:idx val="1"/>
          <c:order val="1"/>
          <c:tx>
            <c:strRef>
              <c:f>'2.1.2'!$F$39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'2.1.2'!$C$40:$C$51</c15:sqref>
                  </c15:fullRef>
                </c:ext>
              </c:extLst>
              <c:f>'2.1.2'!$C$40:$C$49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Servicios de rectoría y administración de servicios de la salud </c:v>
                </c:pt>
                <c:pt idx="6">
                  <c:v>Servicios odontológicos</c:v>
                </c:pt>
                <c:pt idx="7">
                  <c:v>Aparatos médicos, ortopédicos y ópticos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'2.1.2'!$F$40:$F$51</c15:sqref>
                  </c15:fullRef>
                </c:ext>
              </c:extLst>
              <c:f>'2.1.2'!$F$40:$F$49</c:f>
              <c:numCache>
                <c:formatCode>0.0%</c:formatCode>
                <c:ptCount val="10"/>
                <c:pt idx="0">
                  <c:v>0.44614938354889</c:v>
                </c:pt>
                <c:pt idx="1">
                  <c:v>0.24088416663230999</c:v>
                </c:pt>
                <c:pt idx="2">
                  <c:v>0.141750455661415</c:v>
                </c:pt>
                <c:pt idx="3">
                  <c:v>5.4170021171322802E-2</c:v>
                </c:pt>
                <c:pt idx="4">
                  <c:v>4.3153616454281403E-2</c:v>
                </c:pt>
                <c:pt idx="5">
                  <c:v>2.0731518359428599E-2</c:v>
                </c:pt>
                <c:pt idx="6">
                  <c:v>1.9581208310321799E-2</c:v>
                </c:pt>
                <c:pt idx="7">
                  <c:v>1.9114560279372701E-2</c:v>
                </c:pt>
                <c:pt idx="8">
                  <c:v>1.02001104551359E-2</c:v>
                </c:pt>
                <c:pt idx="9">
                  <c:v>4.2649591275222198E-3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58-4149-83FB-E361775E20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3"/>
        <c:axId val="11208752"/>
        <c:axId val="11209840"/>
      </c:barChart>
      <c:catAx>
        <c:axId val="112087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09840"/>
        <c:crosses val="autoZero"/>
        <c:auto val="1"/>
        <c:lblAlgn val="ctr"/>
        <c:lblOffset val="100"/>
        <c:noMultiLvlLbl val="0"/>
      </c:catAx>
      <c:valAx>
        <c:axId val="1120984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087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rgbClr val="64647C"/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49706355535105"/>
          <c:y val="7.2890104278426182E-4"/>
          <c:w val="0.50072498941372312"/>
          <c:h val="0.9604405568395147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'2.1.3'!$E$74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'2.1.3'!$C$75:$C$87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Productos farmacéuticos</c:v>
                </c:pt>
                <c:pt idx="2">
                  <c:v>Servicios ambulatorios generales y especializados en hospitales y clínicas</c:v>
                </c:pt>
                <c:pt idx="3">
                  <c:v>Servicios con internación en hospitales y clínicas especializados y de especialidades</c:v>
                </c:pt>
                <c:pt idx="4">
                  <c:v>Servicios con internación en hospitales y clínicas básicas y generales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de seguros de enfermedad y accidentes</c:v>
                </c:pt>
                <c:pt idx="9">
                  <c:v>Servicios odontológicos en centros de atención ambulatoria</c:v>
                </c:pt>
                <c:pt idx="10">
                  <c:v>Artículos ópticos</c:v>
                </c:pt>
                <c:pt idx="11">
                  <c:v>Aparatos médicos, quirúrgicos y aparatos ortopédicos</c:v>
                </c:pt>
                <c:pt idx="12">
                  <c:v>Otros*</c:v>
                </c:pt>
              </c:strCache>
            </c:strRef>
          </c:cat>
          <c:val>
            <c:numRef>
              <c:f>'2.1.3'!$E$75:$E$87</c:f>
              <c:numCache>
                <c:formatCode>0.0%</c:formatCode>
                <c:ptCount val="13"/>
                <c:pt idx="0">
                  <c:v>0.220840244693984</c:v>
                </c:pt>
                <c:pt idx="1">
                  <c:v>0.19265090805733801</c:v>
                </c:pt>
                <c:pt idx="2">
                  <c:v>0.152542037334781</c:v>
                </c:pt>
                <c:pt idx="3">
                  <c:v>0.113106803324241</c:v>
                </c:pt>
                <c:pt idx="4">
                  <c:v>9.7003863291518694E-2</c:v>
                </c:pt>
                <c:pt idx="5">
                  <c:v>5.5621075018842697E-2</c:v>
                </c:pt>
                <c:pt idx="6">
                  <c:v>3.3263088455517703E-2</c:v>
                </c:pt>
                <c:pt idx="7">
                  <c:v>2.43057175866024E-2</c:v>
                </c:pt>
                <c:pt idx="8">
                  <c:v>1.32896096972577E-2</c:v>
                </c:pt>
                <c:pt idx="9">
                  <c:v>1.29412134864509E-2</c:v>
                </c:pt>
                <c:pt idx="10">
                  <c:v>1.1146911134396399E-2</c:v>
                </c:pt>
                <c:pt idx="11">
                  <c:v>1.0128413434412399E-2</c:v>
                </c:pt>
                <c:pt idx="12">
                  <c:v>6.3160114484656388E-2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7C-4279-BFF6-23C45264448F}"/>
            </c:ext>
          </c:extLst>
        </c:ser>
        <c:ser>
          <c:idx val="0"/>
          <c:order val="1"/>
          <c:tx>
            <c:strRef>
              <c:f>'2.1.3'!$G$74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'2.1.3'!$C$75:$C$87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Productos farmacéuticos</c:v>
                </c:pt>
                <c:pt idx="2">
                  <c:v>Servicios ambulatorios generales y especializados en hospitales y clínicas</c:v>
                </c:pt>
                <c:pt idx="3">
                  <c:v>Servicios con internación en hospitales y clínicas especializados y de especialidades</c:v>
                </c:pt>
                <c:pt idx="4">
                  <c:v>Servicios con internación en hospitales y clínicas básicas y generales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de seguros de enfermedad y accidentes</c:v>
                </c:pt>
                <c:pt idx="9">
                  <c:v>Servicios odontológicos en centros de atención ambulatoria</c:v>
                </c:pt>
                <c:pt idx="10">
                  <c:v>Artículos ópticos</c:v>
                </c:pt>
                <c:pt idx="11">
                  <c:v>Aparatos médicos, quirúrgicos y aparatos ortopédicos</c:v>
                </c:pt>
                <c:pt idx="12">
                  <c:v>Otros*</c:v>
                </c:pt>
              </c:strCache>
            </c:strRef>
          </c:cat>
          <c:val>
            <c:numRef>
              <c:f>'2.1.3'!$G$75:$G$87</c:f>
              <c:numCache>
                <c:formatCode>0.0%</c:formatCode>
                <c:ptCount val="13"/>
                <c:pt idx="0">
                  <c:v>0.24080888491390501</c:v>
                </c:pt>
                <c:pt idx="1">
                  <c:v>0.18830864683301199</c:v>
                </c:pt>
                <c:pt idx="2">
                  <c:v>0.16466063269268499</c:v>
                </c:pt>
                <c:pt idx="3">
                  <c:v>0.11817240095614</c:v>
                </c:pt>
                <c:pt idx="4">
                  <c:v>0.10093287072905401</c:v>
                </c:pt>
                <c:pt idx="5">
                  <c:v>5.4787051438370801E-2</c:v>
                </c:pt>
                <c:pt idx="6">
                  <c:v>3.3955194147680098E-2</c:v>
                </c:pt>
                <c:pt idx="7">
                  <c:v>2.1124975065554E-2</c:v>
                </c:pt>
                <c:pt idx="8">
                  <c:v>1.71550755577763E-2</c:v>
                </c:pt>
                <c:pt idx="9">
                  <c:v>1.40007466640847E-2</c:v>
                </c:pt>
                <c:pt idx="10">
                  <c:v>1.21194217293383E-2</c:v>
                </c:pt>
                <c:pt idx="11">
                  <c:v>1.0883167919381501E-2</c:v>
                </c:pt>
                <c:pt idx="12">
                  <c:v>2.3090931353018623E-2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7C-4279-BFF6-23C452644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29968"/>
        <c:axId val="11211472"/>
      </c:barChart>
      <c:catAx>
        <c:axId val="112299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1211472"/>
        <c:crosses val="autoZero"/>
        <c:auto val="1"/>
        <c:lblAlgn val="ctr"/>
        <c:lblOffset val="100"/>
        <c:noMultiLvlLbl val="0"/>
      </c:catAx>
      <c:valAx>
        <c:axId val="112114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29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840199744355747"/>
          <c:y val="0.4660171198469335"/>
          <c:w val="4.5219870209191861E-2"/>
          <c:h val="8.82982165382792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432127375860479"/>
          <c:y val="3.0289020839112845E-2"/>
          <c:w val="0.50002475389998124"/>
          <c:h val="0.945660555988013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'2.1.3'!$E$56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'2.1.3'!$C$57:$C$69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Productos farmacéuticos</c:v>
                </c:pt>
                <c:pt idx="3">
                  <c:v>Servicios con internación en hospitales y clínicas básicas y generales</c:v>
                </c:pt>
                <c:pt idx="4">
                  <c:v>Servicios con internación en hospitales y clínicas especializados y de especialidades</c:v>
                </c:pt>
                <c:pt idx="5">
                  <c:v>Otros servicios de salud humana n.c.p</c:v>
                </c:pt>
                <c:pt idx="6">
                  <c:v>Servicios de rectoría y administración de la salud </c:v>
                </c:pt>
                <c:pt idx="7">
                  <c:v>Servicios odontológicos en centros de atención ambulatoria</c:v>
                </c:pt>
                <c:pt idx="8">
                  <c:v>Servicios de seguros de enfermedad y accidentes</c:v>
                </c:pt>
                <c:pt idx="9">
                  <c:v>Aparatos médicos, quirúrgicos y aparatos ortopédicos</c:v>
                </c:pt>
                <c:pt idx="10">
                  <c:v>Servicios de salud pública</c:v>
                </c:pt>
                <c:pt idx="11">
                  <c:v>Artículos ópticos</c:v>
                </c:pt>
                <c:pt idx="12">
                  <c:v>Otros*</c:v>
                </c:pt>
              </c:strCache>
            </c:strRef>
          </c:cat>
          <c:val>
            <c:numRef>
              <c:f>'2.1.3'!$E$57:$E$69</c:f>
              <c:numCache>
                <c:formatCode>0.0%</c:formatCode>
                <c:ptCount val="13"/>
                <c:pt idx="0">
                  <c:v>0.25619565783162501</c:v>
                </c:pt>
                <c:pt idx="1">
                  <c:v>0.16471046520673999</c:v>
                </c:pt>
                <c:pt idx="2">
                  <c:v>0.13842361747367099</c:v>
                </c:pt>
                <c:pt idx="3">
                  <c:v>0.12522472856550401</c:v>
                </c:pt>
                <c:pt idx="4">
                  <c:v>0.109879661568099</c:v>
                </c:pt>
                <c:pt idx="5">
                  <c:v>5.0398861371536902E-2</c:v>
                </c:pt>
                <c:pt idx="6">
                  <c:v>2.3158305959945402E-2</c:v>
                </c:pt>
                <c:pt idx="7">
                  <c:v>1.6228589850289198E-2</c:v>
                </c:pt>
                <c:pt idx="8">
                  <c:v>1.0776672892258501E-2</c:v>
                </c:pt>
                <c:pt idx="9">
                  <c:v>9.4029756351194996E-3</c:v>
                </c:pt>
                <c:pt idx="10">
                  <c:v>4.75133359564026E-2</c:v>
                </c:pt>
                <c:pt idx="11">
                  <c:v>8.0685684478351595E-3</c:v>
                </c:pt>
                <c:pt idx="12">
                  <c:v>4.0018559240974021E-2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11-4704-AAF8-326C6581EB6A}"/>
            </c:ext>
          </c:extLst>
        </c:ser>
        <c:ser>
          <c:idx val="1"/>
          <c:order val="1"/>
          <c:tx>
            <c:strRef>
              <c:f>'2.1.3'!$G$56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'2.1.3'!$C$57:$C$69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Productos farmacéuticos</c:v>
                </c:pt>
                <c:pt idx="3">
                  <c:v>Servicios con internación en hospitales y clínicas básicas y generales</c:v>
                </c:pt>
                <c:pt idx="4">
                  <c:v>Servicios con internación en hospitales y clínicas especializados y de especialidades</c:v>
                </c:pt>
                <c:pt idx="5">
                  <c:v>Otros servicios de salud humana n.c.p</c:v>
                </c:pt>
                <c:pt idx="6">
                  <c:v>Servicios de rectoría y administración de la salud </c:v>
                </c:pt>
                <c:pt idx="7">
                  <c:v>Servicios odontológicos en centros de atención ambulatoria</c:v>
                </c:pt>
                <c:pt idx="8">
                  <c:v>Servicios de seguros de enfermedad y accidentes</c:v>
                </c:pt>
                <c:pt idx="9">
                  <c:v>Aparatos médicos, quirúrgicos y aparatos ortopédicos</c:v>
                </c:pt>
                <c:pt idx="10">
                  <c:v>Servicios de salud pública</c:v>
                </c:pt>
                <c:pt idx="11">
                  <c:v>Artículos ópticos</c:v>
                </c:pt>
                <c:pt idx="12">
                  <c:v>Otros*</c:v>
                </c:pt>
              </c:strCache>
            </c:strRef>
          </c:cat>
          <c:val>
            <c:numRef>
              <c:f>'2.1.3'!$G$57:$G$69</c:f>
              <c:numCache>
                <c:formatCode>0.0%</c:formatCode>
                <c:ptCount val="13"/>
                <c:pt idx="0">
                  <c:v>0.27475420560874703</c:v>
                </c:pt>
                <c:pt idx="1">
                  <c:v>0.171395177940143</c:v>
                </c:pt>
                <c:pt idx="2">
                  <c:v>0.13863524026257301</c:v>
                </c:pt>
                <c:pt idx="3">
                  <c:v>0.125840362880007</c:v>
                </c:pt>
                <c:pt idx="4">
                  <c:v>0.115043803752303</c:v>
                </c:pt>
                <c:pt idx="5">
                  <c:v>5.0722828738813501E-2</c:v>
                </c:pt>
                <c:pt idx="6">
                  <c:v>2.0731518359428599E-2</c:v>
                </c:pt>
                <c:pt idx="7">
                  <c:v>1.7674860492626301E-2</c:v>
                </c:pt>
                <c:pt idx="8">
                  <c:v>1.4484437741224199E-2</c:v>
                </c:pt>
                <c:pt idx="9">
                  <c:v>1.0212116448165101E-2</c:v>
                </c:pt>
                <c:pt idx="10">
                  <c:v>1.02001104551359E-2</c:v>
                </c:pt>
                <c:pt idx="11">
                  <c:v>8.9024438312075207E-3</c:v>
                </c:pt>
                <c:pt idx="12">
                  <c:v>4.140289348962567E-2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33776"/>
        <c:axId val="11234320"/>
      </c:barChart>
      <c:catAx>
        <c:axId val="112337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1234320"/>
        <c:crosses val="autoZero"/>
        <c:auto val="1"/>
        <c:lblAlgn val="ctr"/>
        <c:lblOffset val="100"/>
        <c:noMultiLvlLbl val="0"/>
      </c:catAx>
      <c:valAx>
        <c:axId val="1123432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33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110847806800789"/>
          <c:y val="0.46211955792003684"/>
          <c:w val="5.0942834517210378E-2"/>
          <c:h val="0.109015802847221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211178286680406E-2"/>
          <c:y val="6.2105768144902325E-2"/>
          <c:w val="0.87417249707249367"/>
          <c:h val="0.90381482499660526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rgbClr val="7030A0"/>
              </a:solidFill>
            </a:ln>
          </c:spPr>
          <c:explosion val="2"/>
          <c:dPt>
            <c:idx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E9D-48E1-BA88-153204D25547}"/>
              </c:ext>
            </c:extLst>
          </c:dPt>
          <c:dPt>
            <c:idx val="1"/>
            <c:bubble3D val="0"/>
            <c:spPr>
              <a:solidFill>
                <a:srgbClr val="FE9B5E"/>
              </a:solidFill>
              <a:ln>
                <a:solidFill>
                  <a:srgbClr val="ED7D3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FE9D-48E1-BA88-153204D25547}"/>
              </c:ext>
            </c:extLst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E9D-48E1-BA88-153204D25547}"/>
              </c:ext>
            </c:extLst>
          </c:dPt>
          <c:dPt>
            <c:idx val="3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E9D-48E1-BA88-153204D25547}"/>
              </c:ext>
            </c:extLst>
          </c:dPt>
          <c:dPt>
            <c:idx val="4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E9D-48E1-BA88-153204D25547}"/>
              </c:ext>
            </c:extLst>
          </c:dPt>
          <c:dLbls>
            <c:dLbl>
              <c:idx val="0"/>
              <c:layout>
                <c:manualLayout>
                  <c:x val="-2.8905019336772666E-2"/>
                  <c:y val="-0.1589592733969994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 consumo final de los hogares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baseline="0">
                        <a:solidFill>
                          <a:srgbClr val="64647C"/>
                        </a:solidFill>
                      </a:rPr>
                      <a:t>41,2%</a:t>
                    </a:r>
                    <a:endParaRPr lang="en-US">
                      <a:solidFill>
                        <a:srgbClr val="64647C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E9D-48E1-BA88-153204D2554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dLbl>
              <c:idx val="1"/>
              <c:layout>
                <c:manualLayout>
                  <c:x val="-7.1296352218391437E-2"/>
                  <c:y val="-0.14271732994497446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 consumo final de las ISFLSH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1,8%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E9D-48E1-BA88-153204D25547}"/>
                </c:ext>
                <c:ext xmlns:c15="http://schemas.microsoft.com/office/drawing/2012/chart" uri="{CE6537A1-D6FC-4f65-9D91-7224C49458BB}">
                  <c15:layout>
                    <c:manualLayout>
                      <c:w val="0.19111085504424585"/>
                      <c:h val="0.20435907622035088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1.3934081255807491E-2"/>
                  <c:y val="-0.1626025741748639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 de consumo final individual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del gobierno general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53,5%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E9D-48E1-BA88-153204D25547}"/>
                </c:ext>
                <c:ext xmlns:c15="http://schemas.microsoft.com/office/drawing/2012/chart" uri="{CE6537A1-D6FC-4f65-9D91-7224C49458BB}">
                  <c15:layout>
                    <c:manualLayout>
                      <c:w val="0.15145807911830295"/>
                      <c:h val="0.17938932879746469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1.7485428350772561E-2"/>
                  <c:y val="0.1370629068745318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sz="1100" b="0" i="0" u="none" strike="noStrike" kern="1200" baseline="0">
                        <a:solidFill>
                          <a:srgbClr val="64647C"/>
                        </a:solidFill>
                        <a:latin typeface="Century Gothic" panose="020B0502020202020204" pitchFamily="34" charset="0"/>
                      </a:rPr>
                      <a:t>Gasto de consumo final colectivo del gobierno general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sz="1100" b="0" i="0" u="none" strike="noStrike" kern="1200" baseline="0">
                        <a:solidFill>
                          <a:srgbClr val="64647C"/>
                        </a:solidFill>
                        <a:latin typeface="Century Gothic" panose="020B0502020202020204" pitchFamily="34" charset="0"/>
                      </a:rPr>
                      <a:t>3,5%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endParaRPr lang="en-US">
                      <a:solidFill>
                        <a:srgbClr val="64647C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E9D-48E1-BA88-153204D2554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dLbl>
              <c:idx val="4"/>
              <c:layout>
                <c:manualLayout>
                  <c:x val="-0.18725388456459816"/>
                  <c:y val="-5.687460891479342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7F7F7F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7F7F7F"/>
                        </a:solidFill>
                      </a:rPr>
                      <a:t> de consumo final  </a:t>
                    </a:r>
                  </a:p>
                  <a:p>
                    <a:r>
                      <a:rPr lang="en-US" baseline="0">
                        <a:solidFill>
                          <a:srgbClr val="7F7F7F"/>
                        </a:solidFill>
                      </a:rPr>
                      <a:t>del gobierno general</a:t>
                    </a:r>
                    <a:r>
                      <a:rPr lang="en-US">
                        <a:solidFill>
                          <a:srgbClr val="7F7F7F"/>
                        </a:solidFill>
                      </a:rPr>
                      <a:t>  </a:t>
                    </a:r>
                  </a:p>
                  <a:p>
                    <a:r>
                      <a:rPr lang="en-US">
                        <a:solidFill>
                          <a:srgbClr val="7F7F7F"/>
                        </a:solidFill>
                      </a:rPr>
                      <a:t>57,0%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E9D-48E1-BA88-153204D255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 Gasto de consumo final de los hogares   </c:v>
              </c:pt>
              <c:pt idx="1">
                <c:v>Gasto de consumo final de las instituciones sin fines de lucro </c:v>
              </c:pt>
              <c:pt idx="2">
                <c:v> Gasto de consumo final individual del gobierno general </c:v>
              </c:pt>
              <c:pt idx="3">
                <c:v> Gasto de consumo final colectivo del gobierno general </c:v>
              </c:pt>
            </c:strLit>
          </c:cat>
          <c:val>
            <c:numRef>
              <c:f>'2.1.4'!$C$38:$C$41</c:f>
              <c:numCache>
                <c:formatCode>0.00%</c:formatCode>
                <c:ptCount val="4"/>
                <c:pt idx="0">
                  <c:v>2407423</c:v>
                </c:pt>
                <c:pt idx="1">
                  <c:v>75184</c:v>
                </c:pt>
                <c:pt idx="2">
                  <c:v>2990668</c:v>
                </c:pt>
                <c:pt idx="3" formatCode="0.0%">
                  <c:v>186566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E9D-48E1-BA88-153204D255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547529383593871E-2"/>
          <c:y val="5.3894545937830475E-2"/>
          <c:w val="0.87417249707249367"/>
          <c:h val="0.90381482499660526"/>
        </c:manualLayout>
      </c:layout>
      <c:ofPieChart>
        <c:ofPieType val="bar"/>
        <c:varyColors val="1"/>
        <c:ser>
          <c:idx val="1"/>
          <c:order val="0"/>
          <c:dPt>
            <c:idx val="0"/>
            <c:bubble3D val="0"/>
            <c:explosion val="2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16D-409F-A3A4-87A1AAFDD099}"/>
              </c:ext>
            </c:extLst>
          </c:dPt>
          <c:dPt>
            <c:idx val="1"/>
            <c:bubble3D val="0"/>
            <c:spPr>
              <a:solidFill>
                <a:srgbClr val="FE9B5E"/>
              </a:solidFill>
              <a:ln>
                <a:solidFill>
                  <a:srgbClr val="ED7D3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16D-409F-A3A4-87A1AAFDD099}"/>
              </c:ext>
            </c:extLst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16D-409F-A3A4-87A1AAFDD099}"/>
              </c:ext>
            </c:extLst>
          </c:dPt>
          <c:dPt>
            <c:idx val="3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16D-409F-A3A4-87A1AAFDD099}"/>
              </c:ext>
            </c:extLst>
          </c:dPt>
          <c:dPt>
            <c:idx val="4"/>
            <c:bubble3D val="0"/>
            <c:explosion val="3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16D-409F-A3A4-87A1AAFDD099}"/>
              </c:ext>
            </c:extLst>
          </c:dPt>
          <c:dLbls>
            <c:dLbl>
              <c:idx val="0"/>
              <c:layout>
                <c:manualLayout>
                  <c:x val="3.9527639967676866E-2"/>
                  <c:y val="-1.88023621981472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16D-409F-A3A4-87A1AAFDD0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392082006341763E-2"/>
                  <c:y val="9.518480050610552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16D-409F-A3A4-87A1AAFDD0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948204731883832E-17"/>
                  <c:y val="-0.34616147197318631"/>
                </c:manualLayout>
              </c:layout>
              <c:tx>
                <c:rich>
                  <a:bodyPr/>
                  <a:lstStyle/>
                  <a:p>
                    <a:fld id="{8C81BA6F-CEFD-40F3-8E81-20B66B9EDDC8}" type="CATEGORYNAME">
                      <a:rPr lang="en-US">
                        <a:solidFill>
                          <a:srgbClr val="64647C"/>
                        </a:solidFill>
                      </a:rPr>
                      <a:pPr/>
                      <a:t>[NOMBRE DE CATEGORÍA]</a:t>
                    </a:fld>
                    <a:r>
                      <a:rPr lang="en-US" baseline="0">
                        <a:solidFill>
                          <a:srgbClr val="64647C"/>
                        </a:solidFill>
                      </a:rPr>
                      <a:t>
</a:t>
                    </a:r>
                    <a:fld id="{DBA54F1C-36B6-4544-A8EE-D43A2CB71311}" type="PERCENTAGE">
                      <a:rPr lang="en-US" baseline="0">
                        <a:solidFill>
                          <a:srgbClr val="64647C"/>
                        </a:solidFill>
                      </a:rPr>
                      <a:pPr/>
                      <a:t>[PORCENTAJE]</a:t>
                    </a:fld>
                    <a:endParaRPr lang="en-US" baseline="0">
                      <a:solidFill>
                        <a:srgbClr val="64647C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2.0064560620290092E-2"/>
                  <c:y val="-7.062650120316836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100">
                      <a:solidFill>
                        <a:srgbClr val="64647C"/>
                      </a:solidFill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50386173900826"/>
                      <c:h val="0.15887290541346097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0.19722475534564662"/>
                  <c:y val="-4.0001416452219711E-2"/>
                </c:manualLayout>
              </c:layout>
              <c:tx>
                <c:rich>
                  <a:bodyPr/>
                  <a:lstStyle/>
                  <a:p>
                    <a:r>
                      <a:rPr lang="en-US" sz="1100" b="0" i="0" u="none" strike="noStrike" kern="1200" baseline="0">
                        <a:solidFill>
                          <a:srgbClr val="7F7F7F"/>
                        </a:solidFill>
                        <a:latin typeface="Century Gothic" panose="020B0502020202020204" pitchFamily="34" charset="0"/>
                      </a:rPr>
                      <a:t>Gasto de consumo final  </a:t>
                    </a:r>
                  </a:p>
                  <a:p>
                    <a:r>
                      <a:rPr lang="en-US" sz="1100" b="0" i="0" u="none" strike="noStrike" kern="1200" baseline="0">
                        <a:solidFill>
                          <a:srgbClr val="7F7F7F"/>
                        </a:solidFill>
                        <a:latin typeface="Century Gothic" panose="020B0502020202020204" pitchFamily="34" charset="0"/>
                      </a:rPr>
                      <a:t>del gobierno general  </a:t>
                    </a:r>
                  </a:p>
                  <a:p>
                    <a:r>
                      <a:rPr lang="en-US" baseline="0"/>
                      <a:t>
</a:t>
                    </a:r>
                    <a:fld id="{E980F149-E07D-4631-855C-0D4BEEA28B37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16D-409F-A3A4-87A1AAFDD099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'2.1.4'!$B$24:$B$27</c:f>
              <c:strCache>
                <c:ptCount val="4"/>
                <c:pt idx="0">
                  <c:v>Gasto de consumo final de los hogares</c:v>
                </c:pt>
                <c:pt idx="1">
                  <c:v>Gasto de consumo final de las ISFLSH</c:v>
                </c:pt>
                <c:pt idx="2">
                  <c:v>Gasto de consumo final individual del gobierno</c:v>
                </c:pt>
                <c:pt idx="3">
                  <c:v>Gasto de consumo final colectivo del gobierno</c:v>
                </c:pt>
              </c:strCache>
            </c:strRef>
          </c:cat>
          <c:val>
            <c:numRef>
              <c:f>'2.1.4'!$C$24:$C$27</c:f>
              <c:numCache>
                <c:formatCode>_ * #,##0.0_ ;_ * \-#,##0.0_ ;_ * "-"??_ ;_ @_ </c:formatCode>
                <c:ptCount val="4"/>
                <c:pt idx="0">
                  <c:v>3283119</c:v>
                </c:pt>
                <c:pt idx="1">
                  <c:v>121107</c:v>
                </c:pt>
                <c:pt idx="2">
                  <c:v>5138977</c:v>
                </c:pt>
                <c:pt idx="3">
                  <c:v>285721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16D-409F-A3A4-87A1AAFDD0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'2.1.5'!$C$15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'2.1.5'!$B$16:$B$19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'2.1.5'!$E$16:$E$19</c:f>
              <c:numCache>
                <c:formatCode>0.0%</c:formatCode>
                <c:ptCount val="4"/>
                <c:pt idx="0">
                  <c:v>0.41066226743536599</c:v>
                </c:pt>
                <c:pt idx="1">
                  <c:v>0.498225318134703</c:v>
                </c:pt>
                <c:pt idx="2">
                  <c:v>7.5752401476874703E-2</c:v>
                </c:pt>
                <c:pt idx="3">
                  <c:v>1.5360012953056499E-2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3B-4828-BAA0-A17641FF0896}"/>
            </c:ext>
          </c:extLst>
        </c:ser>
        <c:ser>
          <c:idx val="1"/>
          <c:order val="1"/>
          <c:tx>
            <c:strRef>
              <c:f>'2.1.5'!$D$15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'2.1.5'!$B$16:$B$19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'2.1.5'!$F$16:$F$19</c:f>
              <c:numCache>
                <c:formatCode>0.0%</c:formatCode>
                <c:ptCount val="4"/>
                <c:pt idx="0">
                  <c:v>0.425351701576069</c:v>
                </c:pt>
                <c:pt idx="1">
                  <c:v>0.52840141622352998</c:v>
                </c:pt>
                <c:pt idx="2">
                  <c:v>3.2963116808405003E-2</c:v>
                </c:pt>
                <c:pt idx="3">
                  <c:v>1.3283765391995999E-2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B-4828-BAA0-A17641FF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23984"/>
        <c:axId val="11224528"/>
      </c:barChart>
      <c:catAx>
        <c:axId val="112239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1224528"/>
        <c:crosses val="autoZero"/>
        <c:auto val="1"/>
        <c:lblAlgn val="ctr"/>
        <c:lblOffset val="100"/>
        <c:noMultiLvlLbl val="0"/>
      </c:catAx>
      <c:valAx>
        <c:axId val="1122452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2398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11685770459162E-2"/>
          <c:y val="5.3387569569706317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'1.1.2'!$B$39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'1.1.2'!$C$38:$R$38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'1.1.2'!$C$39:$R$39</c:f>
              <c:numCache>
                <c:formatCode>0.0%</c:formatCode>
                <c:ptCount val="16"/>
                <c:pt idx="0">
                  <c:v>0.68620108017905945</c:v>
                </c:pt>
                <c:pt idx="1">
                  <c:v>0.68472603285611633</c:v>
                </c:pt>
                <c:pt idx="2">
                  <c:v>0.67993071396795046</c:v>
                </c:pt>
                <c:pt idx="3">
                  <c:v>0.67685397448118123</c:v>
                </c:pt>
                <c:pt idx="4">
                  <c:v>0.68530986721204912</c:v>
                </c:pt>
                <c:pt idx="5">
                  <c:v>0.70028384295969215</c:v>
                </c:pt>
                <c:pt idx="6">
                  <c:v>0.70221192447075831</c:v>
                </c:pt>
                <c:pt idx="7">
                  <c:v>0.68747666260036122</c:v>
                </c:pt>
                <c:pt idx="8">
                  <c:v>0.69351429984198587</c:v>
                </c:pt>
                <c:pt idx="9">
                  <c:v>0.70057087120417738</c:v>
                </c:pt>
                <c:pt idx="10">
                  <c:v>0.68986766497317487</c:v>
                </c:pt>
                <c:pt idx="11">
                  <c:v>0.69528434698378594</c:v>
                </c:pt>
                <c:pt idx="12">
                  <c:v>0.71554981307939358</c:v>
                </c:pt>
                <c:pt idx="13">
                  <c:v>0.70753981549821332</c:v>
                </c:pt>
                <c:pt idx="14">
                  <c:v>0.74424244591453603</c:v>
                </c:pt>
                <c:pt idx="15">
                  <c:v>0.74165624392254403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FB-41CE-AFF5-4656599123AE}"/>
            </c:ext>
          </c:extLst>
        </c:ser>
        <c:ser>
          <c:idx val="1"/>
          <c:order val="1"/>
          <c:tx>
            <c:strRef>
              <c:f>'1.1.2'!$B$40</c:f>
              <c:strCache>
                <c:ptCount val="1"/>
                <c:pt idx="0">
                  <c:v>Producción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'1.1.2'!$C$38:$R$38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'1.1.2'!$C$40:$R$40</c:f>
              <c:numCache>
                <c:formatCode>0.0%</c:formatCode>
                <c:ptCount val="16"/>
                <c:pt idx="0">
                  <c:v>0.3137989198209406</c:v>
                </c:pt>
                <c:pt idx="1">
                  <c:v>0.31527396714388367</c:v>
                </c:pt>
                <c:pt idx="2">
                  <c:v>0.32006928603204954</c:v>
                </c:pt>
                <c:pt idx="3">
                  <c:v>0.32314602551881877</c:v>
                </c:pt>
                <c:pt idx="4">
                  <c:v>0.31469013278795083</c:v>
                </c:pt>
                <c:pt idx="5">
                  <c:v>0.29971615704030785</c:v>
                </c:pt>
                <c:pt idx="6">
                  <c:v>0.29778807552924164</c:v>
                </c:pt>
                <c:pt idx="7">
                  <c:v>0.31252333739963878</c:v>
                </c:pt>
                <c:pt idx="8">
                  <c:v>0.30648570015801407</c:v>
                </c:pt>
                <c:pt idx="9">
                  <c:v>0.29942912879582262</c:v>
                </c:pt>
                <c:pt idx="10">
                  <c:v>0.31013233502682508</c:v>
                </c:pt>
                <c:pt idx="11">
                  <c:v>0.30471565301621406</c:v>
                </c:pt>
                <c:pt idx="12">
                  <c:v>0.28445018692060642</c:v>
                </c:pt>
                <c:pt idx="13">
                  <c:v>0.29246018450178668</c:v>
                </c:pt>
                <c:pt idx="14">
                  <c:v>0.25575755408546397</c:v>
                </c:pt>
                <c:pt idx="15">
                  <c:v>0.25834375607745602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FB-41CE-AFF5-465659912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8011968"/>
        <c:axId val="1908010336"/>
      </c:barChart>
      <c:catAx>
        <c:axId val="190801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0336"/>
        <c:crosses val="autoZero"/>
        <c:auto val="1"/>
        <c:lblAlgn val="ctr"/>
        <c:lblOffset val="100"/>
        <c:noMultiLvlLbl val="0"/>
      </c:catAx>
      <c:valAx>
        <c:axId val="190801033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9080119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6389512069574797E-2"/>
          <c:y val="0.90430291778114824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'2.1.5'!$C$7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'2.1.5'!$B$8:$B$11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'2.1.5'!$E$8:$E$11</c:f>
              <c:numCache>
                <c:formatCode>0.0%</c:formatCode>
                <c:ptCount val="4"/>
                <c:pt idx="0">
                  <c:v>0.35153597867814101</c:v>
                </c:pt>
                <c:pt idx="1">
                  <c:v>0.56036460289324896</c:v>
                </c:pt>
                <c:pt idx="2">
                  <c:v>7.2187052075013802E-2</c:v>
                </c:pt>
                <c:pt idx="3">
                  <c:v>1.5912366353596101E-2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3B-4828-BAA0-A17641FF0896}"/>
            </c:ext>
          </c:extLst>
        </c:ser>
        <c:ser>
          <c:idx val="1"/>
          <c:order val="1"/>
          <c:tx>
            <c:strRef>
              <c:f>'2.1.5'!$D$7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'2.1.5'!$B$8:$B$11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'2.1.5'!$F$8:$F$11</c:f>
              <c:numCache>
                <c:formatCode>0.0%</c:formatCode>
                <c:ptCount val="4"/>
                <c:pt idx="0">
                  <c:v>0.37185947007811998</c:v>
                </c:pt>
                <c:pt idx="1">
                  <c:v>0.58206152867552197</c:v>
                </c:pt>
                <c:pt idx="2">
                  <c:v>3.2361927682240797E-2</c:v>
                </c:pt>
                <c:pt idx="3">
                  <c:v>1.3717073564117201E-2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B-4828-BAA0-A17641FF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15280"/>
        <c:axId val="11234864"/>
      </c:barChart>
      <c:catAx>
        <c:axId val="112152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1234864"/>
        <c:crosses val="autoZero"/>
        <c:auto val="1"/>
        <c:lblAlgn val="ctr"/>
        <c:lblOffset val="100"/>
        <c:noMultiLvlLbl val="0"/>
      </c:catAx>
      <c:valAx>
        <c:axId val="1123486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1215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581739551952919E-2"/>
          <c:y val="1.7188788378293046E-2"/>
          <c:w val="0.97012192651838369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'2.1.6'!$B$16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'2.1.6'!$C$15:$R$15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'2.1.6'!$C$16:$R$16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2729768</c:v>
                </c:pt>
                <c:pt idx="14">
                  <c:v>3247194</c:v>
                </c:pt>
                <c:pt idx="15">
                  <c:v>3177234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5-4251-9B2A-E96A018806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1212016"/>
        <c:axId val="11212560"/>
      </c:barChart>
      <c:lineChart>
        <c:grouping val="standard"/>
        <c:varyColors val="0"/>
        <c:ser>
          <c:idx val="1"/>
          <c:order val="1"/>
          <c:tx>
            <c:strRef>
              <c:f>'2.1.6'!$B$19</c:f>
              <c:strCache>
                <c:ptCount val="1"/>
                <c:pt idx="0">
                  <c:v>Gasto de consumo final público en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201320336499117E-2"/>
                  <c:y val="-2.37421386881141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0973747532749318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555805775749157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2910291214999243E-2"/>
                  <c:y val="-3.086478029454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2910291214999196E-2"/>
                  <c:y val="-2.84905664257368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1619262093499325E-2"/>
                  <c:y val="-3.0864780294548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2264776654249236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2264776654249236E-2"/>
                  <c:y val="-2.8490566425736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555805775749157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264776654249236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4846834897249077E-2"/>
                  <c:y val="-2.8490566425736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2264776654249332E-2"/>
                  <c:y val="-2.611635255692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5492349457999226E-2"/>
                  <c:y val="-2.8490566425736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1619262093499278E-2"/>
                  <c:y val="-2.6116352556925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740-4F22-93EC-19399E6195DA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4201320336499117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740-4F22-93EC-19399E6195D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'2.1.6'!$C$15:$Q$15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'2.1.6'!$C$19:$R$19</c:f>
              <c:numCache>
                <c:formatCode>0.0%</c:formatCode>
                <c:ptCount val="16"/>
                <c:pt idx="0">
                  <c:v>2.13527831256006E-2</c:v>
                </c:pt>
                <c:pt idx="1">
                  <c:v>2.3645149359982701E-2</c:v>
                </c:pt>
                <c:pt idx="2">
                  <c:v>2.5743518810496E-2</c:v>
                </c:pt>
                <c:pt idx="3">
                  <c:v>3.1069320500475801E-2</c:v>
                </c:pt>
                <c:pt idx="4">
                  <c:v>3.4089533332291602E-2</c:v>
                </c:pt>
                <c:pt idx="5">
                  <c:v>3.8036536002298102E-2</c:v>
                </c:pt>
                <c:pt idx="6">
                  <c:v>4.0982704441622497E-2</c:v>
                </c:pt>
                <c:pt idx="7">
                  <c:v>4.3319225710581201E-2</c:v>
                </c:pt>
                <c:pt idx="8">
                  <c:v>4.3163518942880202E-2</c:v>
                </c:pt>
                <c:pt idx="9">
                  <c:v>4.3461092009809403E-2</c:v>
                </c:pt>
                <c:pt idx="10">
                  <c:v>4.2490658007967301E-2</c:v>
                </c:pt>
                <c:pt idx="11">
                  <c:v>4.3709578435340901E-2</c:v>
                </c:pt>
                <c:pt idx="12">
                  <c:v>4.4514230031192502E-2</c:v>
                </c:pt>
                <c:pt idx="13">
                  <c:v>4.11844346539533E-2</c:v>
                </c:pt>
                <c:pt idx="14">
                  <c:v>4.7000338810656503E-2</c:v>
                </c:pt>
                <c:pt idx="15">
                  <c:v>4.4670975675963599E-2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65-4251-9B2A-E96A018806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27248"/>
        <c:axId val="11235952"/>
      </c:lineChart>
      <c:catAx>
        <c:axId val="1121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2560"/>
        <c:crosses val="autoZero"/>
        <c:auto val="1"/>
        <c:lblAlgn val="ctr"/>
        <c:lblOffset val="100"/>
        <c:noMultiLvlLbl val="0"/>
      </c:catAx>
      <c:valAx>
        <c:axId val="11212560"/>
        <c:scaling>
          <c:orientation val="minMax"/>
          <c:max val="5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2016"/>
        <c:crosses val="autoZero"/>
        <c:crossBetween val="between"/>
      </c:valAx>
      <c:valAx>
        <c:axId val="11235952"/>
        <c:scaling>
          <c:orientation val="minMax"/>
          <c:max val="5.000000000000001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27248"/>
        <c:crosses val="max"/>
        <c:crossBetween val="between"/>
      </c:valAx>
      <c:catAx>
        <c:axId val="11227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359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281684240154268"/>
          <c:y val="0.93837239599014455"/>
          <c:w val="0.43238364441603172"/>
          <c:h val="4.463345103074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386485213785057E-3"/>
          <c:y val="1.2341702221369003E-2"/>
          <c:w val="0.97334949932213344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'2.1.6'!$B$8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'2.1.6'!$C$15:$R$15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'2.1.6'!$C$8:$R$8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5071464</c:v>
                </c:pt>
                <c:pt idx="14">
                  <c:v>5650935</c:v>
                </c:pt>
                <c:pt idx="15">
                  <c:v>5424698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5-4251-9B2A-E96A018806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1225072"/>
        <c:axId val="11214192"/>
      </c:barChart>
      <c:lineChart>
        <c:grouping val="standard"/>
        <c:varyColors val="0"/>
        <c:ser>
          <c:idx val="1"/>
          <c:order val="1"/>
          <c:tx>
            <c:strRef>
              <c:f>'2.1.6'!$B$11</c:f>
              <c:strCache>
                <c:ptCount val="1"/>
                <c:pt idx="0">
                  <c:v>Gasto de consumo final público en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'2.1.6'!$C$11:$R$11</c:f>
              <c:numCache>
                <c:formatCode>0.0%</c:formatCode>
                <c:ptCount val="16"/>
                <c:pt idx="0">
                  <c:v>2.13527831256006E-2</c:v>
                </c:pt>
                <c:pt idx="1">
                  <c:v>2.1779090221782101E-2</c:v>
                </c:pt>
                <c:pt idx="2">
                  <c:v>2.4631889545958401E-2</c:v>
                </c:pt>
                <c:pt idx="3">
                  <c:v>2.9294144907610099E-2</c:v>
                </c:pt>
                <c:pt idx="4">
                  <c:v>3.1498260320338402E-2</c:v>
                </c:pt>
                <c:pt idx="5">
                  <c:v>3.5223588990123199E-2</c:v>
                </c:pt>
                <c:pt idx="6">
                  <c:v>3.9227040643549503E-2</c:v>
                </c:pt>
                <c:pt idx="7">
                  <c:v>4.2086900784812503E-2</c:v>
                </c:pt>
                <c:pt idx="8">
                  <c:v>4.4114605623277799E-2</c:v>
                </c:pt>
                <c:pt idx="9">
                  <c:v>4.5375460727051398E-2</c:v>
                </c:pt>
                <c:pt idx="10">
                  <c:v>4.6562470522560101E-2</c:v>
                </c:pt>
                <c:pt idx="11">
                  <c:v>5.0022801731258101E-2</c:v>
                </c:pt>
                <c:pt idx="12">
                  <c:v>4.8984178406245603E-2</c:v>
                </c:pt>
                <c:pt idx="13">
                  <c:v>5.1076710542626101E-2</c:v>
                </c:pt>
                <c:pt idx="14">
                  <c:v>5.3227418688413498E-2</c:v>
                </c:pt>
                <c:pt idx="15">
                  <c:v>4.7151001365708101E-2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65-4251-9B2A-E96A018806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29424"/>
        <c:axId val="11222352"/>
      </c:lineChart>
      <c:catAx>
        <c:axId val="1122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4192"/>
        <c:crosses val="autoZero"/>
        <c:auto val="1"/>
        <c:lblAlgn val="ctr"/>
        <c:lblOffset val="100"/>
        <c:noMultiLvlLbl val="0"/>
      </c:catAx>
      <c:valAx>
        <c:axId val="11214192"/>
        <c:scaling>
          <c:orientation val="minMax"/>
          <c:max val="7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25072"/>
        <c:crosses val="autoZero"/>
        <c:crossBetween val="between"/>
      </c:valAx>
      <c:valAx>
        <c:axId val="11222352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29424"/>
        <c:crosses val="max"/>
        <c:crossBetween val="between"/>
      </c:valAx>
      <c:catAx>
        <c:axId val="1122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2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047681326840898"/>
          <c:y val="0.92151433835049334"/>
          <c:w val="0.45913561734908082"/>
          <c:h val="5.90973920869144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'2.1.6'!$B$55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'2.1.6'!$C$54:$R$54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'2.1.6'!$C$55:$R$55</c:f>
              <c:numCache>
                <c:formatCode>0.0%</c:formatCode>
                <c:ptCount val="16"/>
                <c:pt idx="0">
                  <c:v>0.39045240380185964</c:v>
                </c:pt>
                <c:pt idx="1">
                  <c:v>0.39687172318402802</c:v>
                </c:pt>
                <c:pt idx="2">
                  <c:v>0.42298082139104998</c:v>
                </c:pt>
                <c:pt idx="3">
                  <c:v>0.46924856069073029</c:v>
                </c:pt>
                <c:pt idx="4">
                  <c:v>0.4770716536853174</c:v>
                </c:pt>
                <c:pt idx="5">
                  <c:v>0.51167917026839127</c:v>
                </c:pt>
                <c:pt idx="6">
                  <c:v>0.5686815836960436</c:v>
                </c:pt>
                <c:pt idx="7">
                  <c:v>0.61523368512295196</c:v>
                </c:pt>
                <c:pt idx="8">
                  <c:v>0.57876155516411998</c:v>
                </c:pt>
                <c:pt idx="9">
                  <c:v>0.61065111562166585</c:v>
                </c:pt>
                <c:pt idx="10">
                  <c:v>0.61648061153063682</c:v>
                </c:pt>
                <c:pt idx="11">
                  <c:v>0.6376009376747519</c:v>
                </c:pt>
                <c:pt idx="12">
                  <c:v>0.62864362518581229</c:v>
                </c:pt>
                <c:pt idx="13">
                  <c:v>0.61303687192436807</c:v>
                </c:pt>
                <c:pt idx="14">
                  <c:v>0.63255165496826293</c:v>
                </c:pt>
                <c:pt idx="15">
                  <c:v>0.6144234563577623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EF-429C-8988-3B2D80B02F51}"/>
            </c:ext>
          </c:extLst>
        </c:ser>
        <c:ser>
          <c:idx val="1"/>
          <c:order val="1"/>
          <c:tx>
            <c:strRef>
              <c:f>'2.1.6'!$B$56</c:f>
              <c:strCache>
                <c:ptCount val="1"/>
                <c:pt idx="0">
                  <c:v>Gasto de consumo final privado en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'2.1.6'!$C$54:$R$54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'2.1.6'!$C$56:$R$56</c:f>
              <c:numCache>
                <c:formatCode>0.0%</c:formatCode>
                <c:ptCount val="16"/>
                <c:pt idx="0">
                  <c:v>0.60954759619814036</c:v>
                </c:pt>
                <c:pt idx="1">
                  <c:v>0.60312827681597192</c:v>
                </c:pt>
                <c:pt idx="2">
                  <c:v>0.57701917860895002</c:v>
                </c:pt>
                <c:pt idx="3">
                  <c:v>0.53075143930926971</c:v>
                </c:pt>
                <c:pt idx="4">
                  <c:v>0.52292834631468255</c:v>
                </c:pt>
                <c:pt idx="5">
                  <c:v>0.48832082973160873</c:v>
                </c:pt>
                <c:pt idx="6">
                  <c:v>0.4313184163039564</c:v>
                </c:pt>
                <c:pt idx="7">
                  <c:v>0.38476631487704799</c:v>
                </c:pt>
                <c:pt idx="8">
                  <c:v>0.42123844483588002</c:v>
                </c:pt>
                <c:pt idx="9">
                  <c:v>0.38934888437833415</c:v>
                </c:pt>
                <c:pt idx="10">
                  <c:v>0.38351938846936318</c:v>
                </c:pt>
                <c:pt idx="11">
                  <c:v>0.36239906232524804</c:v>
                </c:pt>
                <c:pt idx="12">
                  <c:v>0.37135637481418765</c:v>
                </c:pt>
                <c:pt idx="13">
                  <c:v>0.38696312807563199</c:v>
                </c:pt>
                <c:pt idx="14">
                  <c:v>0.36744834503173707</c:v>
                </c:pt>
                <c:pt idx="15">
                  <c:v>0.3855765436422377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EF-429C-8988-3B2D80B02F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217456"/>
        <c:axId val="11225616"/>
      </c:barChart>
      <c:catAx>
        <c:axId val="1121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25616"/>
        <c:crosses val="autoZero"/>
        <c:auto val="1"/>
        <c:lblAlgn val="ctr"/>
        <c:lblOffset val="100"/>
        <c:noMultiLvlLbl val="0"/>
      </c:catAx>
      <c:valAx>
        <c:axId val="1122561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223102653894168"/>
          <c:y val="0.92017461621806629"/>
          <c:w val="0.33352382112092988"/>
          <c:h val="6.06472981424690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'2.1.6'!$B$79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'2.1.6'!$C$78:$R$78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'2.1.6'!$C$79:$R$79</c:f>
              <c:numCache>
                <c:formatCode>0.0%</c:formatCode>
                <c:ptCount val="16"/>
                <c:pt idx="0">
                  <c:v>0.39045240380185964</c:v>
                </c:pt>
                <c:pt idx="1">
                  <c:v>0.39185000475012655</c:v>
                </c:pt>
                <c:pt idx="2">
                  <c:v>0.41378843025266732</c:v>
                </c:pt>
                <c:pt idx="3">
                  <c:v>0.45093176001397894</c:v>
                </c:pt>
                <c:pt idx="4">
                  <c:v>0.4552069059535927</c:v>
                </c:pt>
                <c:pt idx="5">
                  <c:v>0.48546571809989458</c:v>
                </c:pt>
                <c:pt idx="6">
                  <c:v>0.53264957771487498</c:v>
                </c:pt>
                <c:pt idx="7">
                  <c:v>0.57123891416622319</c:v>
                </c:pt>
                <c:pt idx="8">
                  <c:v>0.53266580684734599</c:v>
                </c:pt>
                <c:pt idx="9">
                  <c:v>0.56414269258650773</c:v>
                </c:pt>
                <c:pt idx="10">
                  <c:v>0.56083329752502253</c:v>
                </c:pt>
                <c:pt idx="11">
                  <c:v>0.57599414146907357</c:v>
                </c:pt>
                <c:pt idx="12">
                  <c:v>0.57412026128216598</c:v>
                </c:pt>
                <c:pt idx="13">
                  <c:v>0.53668705398842509</c:v>
                </c:pt>
                <c:pt idx="14">
                  <c:v>0.57397771961157795</c:v>
                </c:pt>
                <c:pt idx="15">
                  <c:v>0.56136453303193501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70-4014-8959-0C2406AFB34C}"/>
            </c:ext>
          </c:extLst>
        </c:ser>
        <c:ser>
          <c:idx val="1"/>
          <c:order val="1"/>
          <c:tx>
            <c:strRef>
              <c:f>'2.1.6'!$B$80</c:f>
              <c:strCache>
                <c:ptCount val="1"/>
                <c:pt idx="0">
                  <c:v>Gasto de consumo final privado en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'2.1.6'!$C$78:$R$78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'2.1.6'!$C$80:$R$80</c:f>
              <c:numCache>
                <c:formatCode>0.0%</c:formatCode>
                <c:ptCount val="16"/>
                <c:pt idx="0">
                  <c:v>0.60954759619814036</c:v>
                </c:pt>
                <c:pt idx="1">
                  <c:v>0.60814999524987345</c:v>
                </c:pt>
                <c:pt idx="2">
                  <c:v>0.58621156974733268</c:v>
                </c:pt>
                <c:pt idx="3">
                  <c:v>0.54906823998602106</c:v>
                </c:pt>
                <c:pt idx="4">
                  <c:v>0.5447930940464073</c:v>
                </c:pt>
                <c:pt idx="5">
                  <c:v>0.51453428190010542</c:v>
                </c:pt>
                <c:pt idx="6">
                  <c:v>0.46735042228512508</c:v>
                </c:pt>
                <c:pt idx="7">
                  <c:v>0.42876108583377676</c:v>
                </c:pt>
                <c:pt idx="8">
                  <c:v>0.46733419315265406</c:v>
                </c:pt>
                <c:pt idx="9">
                  <c:v>0.43585730741349227</c:v>
                </c:pt>
                <c:pt idx="10">
                  <c:v>0.43916670247497741</c:v>
                </c:pt>
                <c:pt idx="11">
                  <c:v>0.42400585853092643</c:v>
                </c:pt>
                <c:pt idx="12">
                  <c:v>0.42587973871783408</c:v>
                </c:pt>
                <c:pt idx="13">
                  <c:v>0.46331294601157497</c:v>
                </c:pt>
                <c:pt idx="14">
                  <c:v>0.42602228038842199</c:v>
                </c:pt>
                <c:pt idx="15">
                  <c:v>0.43863546696806499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70-4014-8959-0C2406AFB3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213648"/>
        <c:axId val="11216912"/>
      </c:barChart>
      <c:catAx>
        <c:axId val="1121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6912"/>
        <c:crosses val="autoZero"/>
        <c:auto val="1"/>
        <c:lblAlgn val="ctr"/>
        <c:lblOffset val="100"/>
        <c:noMultiLvlLbl val="0"/>
      </c:catAx>
      <c:valAx>
        <c:axId val="1121691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121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825005850187682"/>
          <c:y val="0.92310763653004091"/>
          <c:w val="0.32049405403602299"/>
          <c:h val="6.0855705943766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579695112525125E-3"/>
          <c:y val="1.3138916691617038E-2"/>
          <c:w val="0.97352705041065557"/>
          <c:h val="0.770633445514667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'2.1.7'!$B$20</c:f>
              <c:strCache>
                <c:ptCount val="1"/>
                <c:pt idx="0">
                  <c:v>Gasto de consumo final de los hogares en servicios característicos de la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'2.1.7'!$C$20:$R$20</c:f>
              <c:numCache>
                <c:formatCode>0.0%</c:formatCode>
                <c:ptCount val="16"/>
                <c:pt idx="0">
                  <c:v>1.3765861625375299E-2</c:v>
                </c:pt>
                <c:pt idx="1">
                  <c:v>1.4557291440093901E-2</c:v>
                </c:pt>
                <c:pt idx="2">
                  <c:v>1.4016125157108801E-2</c:v>
                </c:pt>
                <c:pt idx="3">
                  <c:v>1.3519400443210599E-2</c:v>
                </c:pt>
                <c:pt idx="4">
                  <c:v>1.39867066861021E-2</c:v>
                </c:pt>
                <c:pt idx="5">
                  <c:v>1.4268245577354099E-2</c:v>
                </c:pt>
                <c:pt idx="6">
                  <c:v>1.1626247473430299E-2</c:v>
                </c:pt>
                <c:pt idx="7">
                  <c:v>8.4646021797876204E-3</c:v>
                </c:pt>
                <c:pt idx="8">
                  <c:v>1.1283329455153699E-2</c:v>
                </c:pt>
                <c:pt idx="9">
                  <c:v>1.05931456971519E-2</c:v>
                </c:pt>
                <c:pt idx="10">
                  <c:v>1.05728517251703E-2</c:v>
                </c:pt>
                <c:pt idx="11">
                  <c:v>1.0708076581667E-2</c:v>
                </c:pt>
                <c:pt idx="12">
                  <c:v>1.14871729890992E-2</c:v>
                </c:pt>
                <c:pt idx="13">
                  <c:v>1.1556791388058501E-2</c:v>
                </c:pt>
                <c:pt idx="14">
                  <c:v>1.1991202154863601E-2</c:v>
                </c:pt>
                <c:pt idx="15">
                  <c:v>1.27151059434693E-2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DD-48B1-B3FC-9B4D1A26E0AA}"/>
            </c:ext>
          </c:extLst>
        </c:ser>
        <c:ser>
          <c:idx val="0"/>
          <c:order val="2"/>
          <c:tx>
            <c:strRef>
              <c:f>'2.1.7'!$B$21</c:f>
              <c:strCache>
                <c:ptCount val="1"/>
                <c:pt idx="0">
                  <c:v>Gasto de consumo final de los hogares en bienes y servicios conexos de la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'2.1.7'!$C$21:$R$21</c:f>
              <c:numCache>
                <c:formatCode>0.0%</c:formatCode>
                <c:ptCount val="16"/>
                <c:pt idx="0">
                  <c:v>1.88288738793694E-2</c:v>
                </c:pt>
                <c:pt idx="1">
                  <c:v>2.12261813772903E-2</c:v>
                </c:pt>
                <c:pt idx="2">
                  <c:v>2.1397736988040501E-2</c:v>
                </c:pt>
                <c:pt idx="3">
                  <c:v>2.3264172384882001E-2</c:v>
                </c:pt>
                <c:pt idx="4">
                  <c:v>2.5828466917983E-2</c:v>
                </c:pt>
                <c:pt idx="5">
                  <c:v>2.5057380910382902E-2</c:v>
                </c:pt>
                <c:pt idx="6">
                  <c:v>2.32738433208192E-2</c:v>
                </c:pt>
                <c:pt idx="7">
                  <c:v>2.2915094568658E-2</c:v>
                </c:pt>
                <c:pt idx="8">
                  <c:v>2.52508607912795E-2</c:v>
                </c:pt>
                <c:pt idx="9">
                  <c:v>2.1663683674248702E-2</c:v>
                </c:pt>
                <c:pt idx="10">
                  <c:v>2.14353630915947E-2</c:v>
                </c:pt>
                <c:pt idx="11">
                  <c:v>2.0196473611008001E-2</c:v>
                </c:pt>
                <c:pt idx="12">
                  <c:v>2.01578990489003E-2</c:v>
                </c:pt>
                <c:pt idx="13">
                  <c:v>2.27042380695224E-2</c:v>
                </c:pt>
                <c:pt idx="14">
                  <c:v>2.1636001561817501E-2</c:v>
                </c:pt>
                <c:pt idx="15">
                  <c:v>2.1132553459255E-2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DD-48B1-B3FC-9B4D1A26E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18000"/>
        <c:axId val="11221264"/>
      </c:barChart>
      <c:lineChart>
        <c:grouping val="stacked"/>
        <c:varyColors val="0"/>
        <c:ser>
          <c:idx val="2"/>
          <c:order val="0"/>
          <c:tx>
            <c:strRef>
              <c:f>'2.1.7'!$B$22</c:f>
              <c:strCache>
                <c:ptCount val="1"/>
                <c:pt idx="0">
                  <c:v>Gasto de consumo final de los hogares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'2.1.7'!$C$22:$R$22</c:f>
              <c:numCache>
                <c:formatCode>0.0%</c:formatCode>
                <c:ptCount val="16"/>
                <c:pt idx="0">
                  <c:v>3.2594735504744697E-2</c:v>
                </c:pt>
                <c:pt idx="1">
                  <c:v>3.5783472817384199E-2</c:v>
                </c:pt>
                <c:pt idx="2">
                  <c:v>3.54138621451493E-2</c:v>
                </c:pt>
                <c:pt idx="3">
                  <c:v>3.6783572828092498E-2</c:v>
                </c:pt>
                <c:pt idx="4">
                  <c:v>3.9815173604085201E-2</c:v>
                </c:pt>
                <c:pt idx="5">
                  <c:v>3.9325626487736999E-2</c:v>
                </c:pt>
                <c:pt idx="6">
                  <c:v>3.4900090794249501E-2</c:v>
                </c:pt>
                <c:pt idx="7">
                  <c:v>3.1379696748445603E-2</c:v>
                </c:pt>
                <c:pt idx="8">
                  <c:v>3.6534190246433201E-2</c:v>
                </c:pt>
                <c:pt idx="9">
                  <c:v>3.2256829371400599E-2</c:v>
                </c:pt>
                <c:pt idx="10">
                  <c:v>3.2008214816765003E-2</c:v>
                </c:pt>
                <c:pt idx="11">
                  <c:v>3.0904550192675E-2</c:v>
                </c:pt>
                <c:pt idx="12">
                  <c:v>3.1645072037999503E-2</c:v>
                </c:pt>
                <c:pt idx="13">
                  <c:v>3.4261029457580798E-2</c:v>
                </c:pt>
                <c:pt idx="14">
                  <c:v>3.3627203716681098E-2</c:v>
                </c:pt>
                <c:pt idx="15">
                  <c:v>3.3847659402724301E-2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3DD-48B1-B3FC-9B4D1A26E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9632"/>
        <c:axId val="11236496"/>
      </c:lineChart>
      <c:catAx>
        <c:axId val="1121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21264"/>
        <c:crosses val="autoZero"/>
        <c:auto val="1"/>
        <c:lblAlgn val="ctr"/>
        <c:lblOffset val="100"/>
        <c:noMultiLvlLbl val="0"/>
      </c:catAx>
      <c:valAx>
        <c:axId val="1122126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1218000"/>
        <c:crosses val="autoZero"/>
        <c:crossBetween val="between"/>
      </c:valAx>
      <c:valAx>
        <c:axId val="11236496"/>
        <c:scaling>
          <c:orientation val="minMax"/>
          <c:max val="4.5000000000000012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1219632"/>
        <c:crosses val="max"/>
        <c:crossBetween val="between"/>
        <c:majorUnit val="4.000000000000001E-3"/>
      </c:valAx>
      <c:catAx>
        <c:axId val="11219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3649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1238112395196155E-2"/>
          <c:y val="0.8789338690059465"/>
          <c:w val="0.93535914348795557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8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96833438885375E-3"/>
          <c:y val="1.3138916691617038E-2"/>
          <c:w val="0.97785037874065617"/>
          <c:h val="0.809239375861075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'2.1.7'!$B$11</c:f>
              <c:strCache>
                <c:ptCount val="1"/>
                <c:pt idx="0">
                  <c:v>Gasto de consumo final de los hogares en servicios característicos de la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'2.1.7'!$C$11:$R$11</c:f>
              <c:numCache>
                <c:formatCode>0.0%</c:formatCode>
                <c:ptCount val="16"/>
                <c:pt idx="0">
                  <c:v>1.3765861625375299E-2</c:v>
                </c:pt>
                <c:pt idx="1">
                  <c:v>1.35199056840758E-2</c:v>
                </c:pt>
                <c:pt idx="2">
                  <c:v>1.3822702180558E-2</c:v>
                </c:pt>
                <c:pt idx="3">
                  <c:v>1.31533343789272E-2</c:v>
                </c:pt>
                <c:pt idx="4">
                  <c:v>1.34242909111312E-2</c:v>
                </c:pt>
                <c:pt idx="5">
                  <c:v>1.3699701416705699E-2</c:v>
                </c:pt>
                <c:pt idx="6">
                  <c:v>1.13785123522833E-2</c:v>
                </c:pt>
                <c:pt idx="7">
                  <c:v>8.5378877962284903E-3</c:v>
                </c:pt>
                <c:pt idx="8">
                  <c:v>1.19559416334599E-2</c:v>
                </c:pt>
                <c:pt idx="9">
                  <c:v>1.15106916213077E-2</c:v>
                </c:pt>
                <c:pt idx="10">
                  <c:v>1.16091662390211E-2</c:v>
                </c:pt>
                <c:pt idx="11">
                  <c:v>1.2026514045740001E-2</c:v>
                </c:pt>
                <c:pt idx="12">
                  <c:v>1.2478945940073699E-2</c:v>
                </c:pt>
                <c:pt idx="13">
                  <c:v>1.32353723783004E-2</c:v>
                </c:pt>
                <c:pt idx="14">
                  <c:v>1.29771747917546E-2</c:v>
                </c:pt>
                <c:pt idx="15">
                  <c:v>1.2880145581888601E-2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DD-48B1-B3FC-9B4D1A26E0AA}"/>
            </c:ext>
          </c:extLst>
        </c:ser>
        <c:ser>
          <c:idx val="0"/>
          <c:order val="2"/>
          <c:tx>
            <c:strRef>
              <c:f>'2.1.7'!$B$12</c:f>
              <c:strCache>
                <c:ptCount val="1"/>
                <c:pt idx="0">
                  <c:v>Gasto de consumo final de los hogares en bienes y servicios conexos de la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'2.1.7'!$C$12:$R$12</c:f>
              <c:numCache>
                <c:formatCode>0.0%</c:formatCode>
                <c:ptCount val="16"/>
                <c:pt idx="0">
                  <c:v>1.88288738793694E-2</c:v>
                </c:pt>
                <c:pt idx="1">
                  <c:v>1.8739954990586099E-2</c:v>
                </c:pt>
                <c:pt idx="2">
                  <c:v>1.8789505756634801E-2</c:v>
                </c:pt>
                <c:pt idx="3">
                  <c:v>1.90249301682212E-2</c:v>
                </c:pt>
                <c:pt idx="4">
                  <c:v>2.0215532782761898E-2</c:v>
                </c:pt>
                <c:pt idx="5">
                  <c:v>1.9030522353348799E-2</c:v>
                </c:pt>
                <c:pt idx="6">
                  <c:v>1.7390517504115102E-2</c:v>
                </c:pt>
                <c:pt idx="7">
                  <c:v>1.6719614118393799E-2</c:v>
                </c:pt>
                <c:pt idx="8">
                  <c:v>1.8875332948918799E-2</c:v>
                </c:pt>
                <c:pt idx="9">
                  <c:v>1.6122985264739299E-2</c:v>
                </c:pt>
                <c:pt idx="10">
                  <c:v>1.60998813164802E-2</c:v>
                </c:pt>
                <c:pt idx="11">
                  <c:v>1.50562548069947E-2</c:v>
                </c:pt>
                <c:pt idx="12">
                  <c:v>1.5057247053731199E-2</c:v>
                </c:pt>
                <c:pt idx="13">
                  <c:v>1.75154830556657E-2</c:v>
                </c:pt>
                <c:pt idx="14">
                  <c:v>1.6603575766998401E-2</c:v>
                </c:pt>
                <c:pt idx="15">
                  <c:v>1.5656438104941901E-2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DD-48B1-B3FC-9B4D1A26E0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1222896"/>
        <c:axId val="11237040"/>
      </c:barChart>
      <c:lineChart>
        <c:grouping val="stacked"/>
        <c:varyColors val="0"/>
        <c:ser>
          <c:idx val="2"/>
          <c:order val="0"/>
          <c:tx>
            <c:strRef>
              <c:f>'2.1.7'!$B$13</c:f>
              <c:strCache>
                <c:ptCount val="1"/>
                <c:pt idx="0">
                  <c:v>Gasto de consumo final de los hogares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1.3721820971097297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850663565947666E-2"/>
                  <c:y val="-1.597717402790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21820971097275E-2"/>
                  <c:y val="-1.7752415586565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850663565947666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850663565947666E-2"/>
                  <c:y val="-1.9527657145221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721820971097342E-2"/>
                  <c:y val="-2.130289870387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3721820971097297E-2"/>
                  <c:y val="-1.952765714522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345540106147175E-2"/>
                  <c:y val="-2.6628623379847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2474382700997542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474382700997542E-2"/>
                  <c:y val="-1.7752415586564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1850663565947666E-2"/>
                  <c:y val="-1.952765714522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1850663565947574E-2"/>
                  <c:y val="-2.307814026253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3721820971097389E-2"/>
                  <c:y val="-2.307814026253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1850663565947848E-2"/>
                  <c:y val="-2.3078140262534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7D1-44D4-AFE5-755E726B01BB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721820971097297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7D1-44D4-AFE5-755E726B01B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'2.1.7'!$C$13:$R$13</c:f>
              <c:numCache>
                <c:formatCode>0.0%</c:formatCode>
                <c:ptCount val="16"/>
                <c:pt idx="0">
                  <c:v>3.2594735504744697E-2</c:v>
                </c:pt>
                <c:pt idx="1">
                  <c:v>3.2259860674662001E-2</c:v>
                </c:pt>
                <c:pt idx="2">
                  <c:v>3.26122079371928E-2</c:v>
                </c:pt>
                <c:pt idx="3">
                  <c:v>3.2178264547148498E-2</c:v>
                </c:pt>
                <c:pt idx="4">
                  <c:v>3.3639823693893102E-2</c:v>
                </c:pt>
                <c:pt idx="5">
                  <c:v>3.2730223770054502E-2</c:v>
                </c:pt>
                <c:pt idx="6">
                  <c:v>2.8769029856398402E-2</c:v>
                </c:pt>
                <c:pt idx="7">
                  <c:v>2.52575019146223E-2</c:v>
                </c:pt>
                <c:pt idx="8">
                  <c:v>3.08312745823787E-2</c:v>
                </c:pt>
                <c:pt idx="9">
                  <c:v>2.76336768860471E-2</c:v>
                </c:pt>
                <c:pt idx="10">
                  <c:v>2.7709047555501298E-2</c:v>
                </c:pt>
                <c:pt idx="11">
                  <c:v>2.7082768852734699E-2</c:v>
                </c:pt>
                <c:pt idx="12">
                  <c:v>2.75361929938049E-2</c:v>
                </c:pt>
                <c:pt idx="13">
                  <c:v>3.07508554339661E-2</c:v>
                </c:pt>
                <c:pt idx="14">
                  <c:v>2.9580750558753002E-2</c:v>
                </c:pt>
                <c:pt idx="15">
                  <c:v>2.85365836868305E-2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3DD-48B1-B3FC-9B4D1A26E0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26160"/>
        <c:axId val="11223440"/>
      </c:lineChart>
      <c:catAx>
        <c:axId val="1122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7040"/>
        <c:crosses val="autoZero"/>
        <c:auto val="1"/>
        <c:lblAlgn val="ctr"/>
        <c:lblOffset val="100"/>
        <c:noMultiLvlLbl val="0"/>
      </c:catAx>
      <c:valAx>
        <c:axId val="11237040"/>
        <c:scaling>
          <c:orientation val="minMax"/>
          <c:max val="3.0000000000000006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11222896"/>
        <c:crosses val="autoZero"/>
        <c:crossBetween val="between"/>
      </c:valAx>
      <c:valAx>
        <c:axId val="11223440"/>
        <c:scaling>
          <c:orientation val="minMax"/>
          <c:max val="3.8000000000000006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C"/>
          </a:p>
        </c:txPr>
        <c:crossAx val="11226160"/>
        <c:crosses val="max"/>
        <c:crossBetween val="between"/>
        <c:majorUnit val="4.000000000000001E-3"/>
      </c:valAx>
      <c:catAx>
        <c:axId val="11226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344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1238112395196155E-2"/>
          <c:y val="0.8789338690059465"/>
          <c:w val="0.96512484229528306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8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5951813740994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'2.1.8'!$B$10</c:f>
              <c:strCache>
                <c:ptCount val="1"/>
                <c:pt idx="0">
                  <c:v>Gasto de bolsillo de los hogares respecto al gasto de consumo final total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'2.1.8'!$C$7:$R$7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'2.1.8'!$C$10:$R$10</c:f>
              <c:numCache>
                <c:formatCode>0.0%</c:formatCode>
                <c:ptCount val="16"/>
                <c:pt idx="0">
                  <c:v>0.55024042141232898</c:v>
                </c:pt>
                <c:pt idx="1">
                  <c:v>0.54616736817942801</c:v>
                </c:pt>
                <c:pt idx="2">
                  <c:v>0.52030488014227705</c:v>
                </c:pt>
                <c:pt idx="3">
                  <c:v>0.47506820871602301</c:v>
                </c:pt>
                <c:pt idx="4">
                  <c:v>0.46571800413283798</c:v>
                </c:pt>
                <c:pt idx="5">
                  <c:v>0.43253804610736202</c:v>
                </c:pt>
                <c:pt idx="6">
                  <c:v>0.38243684300117903</c:v>
                </c:pt>
                <c:pt idx="7">
                  <c:v>0.33329965939989897</c:v>
                </c:pt>
                <c:pt idx="8">
                  <c:v>0.36202822538075002</c:v>
                </c:pt>
                <c:pt idx="9">
                  <c:v>0.33036979741151401</c:v>
                </c:pt>
                <c:pt idx="10">
                  <c:v>0.32788780683610103</c:v>
                </c:pt>
                <c:pt idx="11">
                  <c:v>0.30589624265308601</c:v>
                </c:pt>
                <c:pt idx="12">
                  <c:v>0.31174222342305002</c:v>
                </c:pt>
                <c:pt idx="13">
                  <c:v>0.32010784883756099</c:v>
                </c:pt>
                <c:pt idx="14">
                  <c:v>0.310973403085334</c:v>
                </c:pt>
                <c:pt idx="15">
                  <c:v>0.32587119336399301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EF-488B-B720-39D2DE9F9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1227792"/>
        <c:axId val="152014304"/>
      </c:barChart>
      <c:catAx>
        <c:axId val="1122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14304"/>
        <c:crosses val="autoZero"/>
        <c:auto val="1"/>
        <c:lblAlgn val="ctr"/>
        <c:lblOffset val="100"/>
        <c:noMultiLvlLbl val="0"/>
      </c:catAx>
      <c:valAx>
        <c:axId val="15201430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1227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951580394855627"/>
          <c:y val="0.87439283880203078"/>
          <c:w val="0.32939211514604388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'2.1.9'!$B$16</c:f>
              <c:strCache>
                <c:ptCount val="1"/>
                <c:pt idx="0">
                  <c:v>Gasto de consumo final de los hogares respecto al gasto de consumo final efectivo de los hogares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'2.1.9'!$C$13:$R$13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'2.1.9'!$C$16:$R$16</c:f>
              <c:numCache>
                <c:formatCode>#,##0.0</c:formatCode>
                <c:ptCount val="16"/>
                <c:pt idx="0">
                  <c:v>1.5479106331405601</c:v>
                </c:pt>
                <c:pt idx="1">
                  <c:v>1.5613531980128501</c:v>
                </c:pt>
                <c:pt idx="2">
                  <c:v>1.63657108845298</c:v>
                </c:pt>
                <c:pt idx="3">
                  <c:v>1.74887452919871</c:v>
                </c:pt>
                <c:pt idx="4">
                  <c:v>1.7528376884268799</c:v>
                </c:pt>
                <c:pt idx="5">
                  <c:v>1.8696156166525699</c:v>
                </c:pt>
                <c:pt idx="6">
                  <c:v>2.0600653441171199</c:v>
                </c:pt>
                <c:pt idx="7">
                  <c:v>2.28921011780161</c:v>
                </c:pt>
                <c:pt idx="8">
                  <c:v>2.1192308217374798</c:v>
                </c:pt>
                <c:pt idx="9">
                  <c:v>2.2855300798084999</c:v>
                </c:pt>
                <c:pt idx="10">
                  <c:v>2.2578487252137101</c:v>
                </c:pt>
                <c:pt idx="11">
                  <c:v>2.3519237539878399</c:v>
                </c:pt>
                <c:pt idx="12">
                  <c:v>2.36502004947633</c:v>
                </c:pt>
                <c:pt idx="13">
                  <c:v>2.1526218539645998</c:v>
                </c:pt>
                <c:pt idx="14">
                  <c:v>2.2506270281298599</c:v>
                </c:pt>
                <c:pt idx="15" formatCode="0.0">
                  <c:v>2.2734995054878202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45-459E-9689-9E49F5FB526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2006144"/>
        <c:axId val="151998528"/>
      </c:barChart>
      <c:catAx>
        <c:axId val="152006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1998528"/>
        <c:crosses val="autoZero"/>
        <c:auto val="1"/>
        <c:lblAlgn val="ctr"/>
        <c:lblOffset val="100"/>
        <c:noMultiLvlLbl val="0"/>
      </c:catAx>
      <c:valAx>
        <c:axId val="151998528"/>
        <c:scaling>
          <c:orientation val="minMax"/>
        </c:scaling>
        <c:delete val="1"/>
        <c:axPos val="l"/>
        <c:numFmt formatCode="#,##0.0" sourceLinked="1"/>
        <c:majorTickMark val="out"/>
        <c:minorTickMark val="none"/>
        <c:tickLblPos val="nextTo"/>
        <c:crossAx val="1520061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'2.1.9'!$B$10</c:f>
              <c:strCache>
                <c:ptCount val="1"/>
                <c:pt idx="0">
                  <c:v>Gasto de consumo final de los hogares respecto al gasto de consumo final efectivo de los hogares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'2.1.9'!$C$7:$R$7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'2.1.9'!$C$10:$R$10</c:f>
              <c:numCache>
                <c:formatCode>#,##0.0</c:formatCode>
                <c:ptCount val="16"/>
                <c:pt idx="0">
                  <c:v>1.5479106331405601</c:v>
                </c:pt>
                <c:pt idx="1">
                  <c:v>1.57548630984705</c:v>
                </c:pt>
                <c:pt idx="2">
                  <c:v>1.66428303427575</c:v>
                </c:pt>
                <c:pt idx="3">
                  <c:v>1.8125943013290799</c:v>
                </c:pt>
                <c:pt idx="4">
                  <c:v>1.82988488679354</c:v>
                </c:pt>
                <c:pt idx="5">
                  <c:v>1.97464130461222</c:v>
                </c:pt>
                <c:pt idx="6">
                  <c:v>2.2428448970106598</c:v>
                </c:pt>
                <c:pt idx="7">
                  <c:v>2.5679492074463899</c:v>
                </c:pt>
                <c:pt idx="8">
                  <c:v>2.3626996693179798</c:v>
                </c:pt>
                <c:pt idx="9">
                  <c:v>2.5757026787647699</c:v>
                </c:pt>
                <c:pt idx="10">
                  <c:v>2.60650657332214</c:v>
                </c:pt>
                <c:pt idx="11">
                  <c:v>2.7855346769069298</c:v>
                </c:pt>
                <c:pt idx="12">
                  <c:v>2.7367084967733</c:v>
                </c:pt>
                <c:pt idx="13">
                  <c:v>2.6140880303751302</c:v>
                </c:pt>
                <c:pt idx="14">
                  <c:v>2.6393114907150701</c:v>
                </c:pt>
                <c:pt idx="15" formatCode="0.0">
                  <c:v>2.60216062835371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45-459E-9689-9E49F5FB526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2013216"/>
        <c:axId val="152002336"/>
      </c:barChart>
      <c:catAx>
        <c:axId val="152013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02336"/>
        <c:crosses val="autoZero"/>
        <c:auto val="1"/>
        <c:lblAlgn val="ctr"/>
        <c:lblOffset val="100"/>
        <c:noMultiLvlLbl val="0"/>
      </c:catAx>
      <c:valAx>
        <c:axId val="152002336"/>
        <c:scaling>
          <c:orientation val="minMax"/>
        </c:scaling>
        <c:delete val="1"/>
        <c:axPos val="l"/>
        <c:numFmt formatCode="#,##0.0" sourceLinked="1"/>
        <c:majorTickMark val="out"/>
        <c:minorTickMark val="none"/>
        <c:tickLblPos val="nextTo"/>
        <c:crossAx val="152013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'1.1.3'!$B$36</c:f>
              <c:strCache>
                <c:ptCount val="1"/>
                <c:pt idx="0">
                  <c:v>Producción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'1.1.3'!$C$36:$R$36</c:f>
              <c:numCache>
                <c:formatCode>0.0%</c:formatCode>
                <c:ptCount val="16"/>
                <c:pt idx="0">
                  <c:v>0.60058784357849782</c:v>
                </c:pt>
                <c:pt idx="1">
                  <c:v>0.6019321718248426</c:v>
                </c:pt>
                <c:pt idx="2">
                  <c:v>0.61226555490391377</c:v>
                </c:pt>
                <c:pt idx="3">
                  <c:v>0.6291339728232932</c:v>
                </c:pt>
                <c:pt idx="4">
                  <c:v>0.62083939035549218</c:v>
                </c:pt>
                <c:pt idx="5">
                  <c:v>0.61579023475240535</c:v>
                </c:pt>
                <c:pt idx="6">
                  <c:v>0.63643541020291461</c:v>
                </c:pt>
                <c:pt idx="7">
                  <c:v>0.63256606806785975</c:v>
                </c:pt>
                <c:pt idx="8">
                  <c:v>0.62436508412962588</c:v>
                </c:pt>
                <c:pt idx="9">
                  <c:v>0.63881623666304443</c:v>
                </c:pt>
                <c:pt idx="10">
                  <c:v>0.66270909178637194</c:v>
                </c:pt>
                <c:pt idx="11">
                  <c:v>0.65997042771379943</c:v>
                </c:pt>
                <c:pt idx="12">
                  <c:v>0.647213349116604</c:v>
                </c:pt>
                <c:pt idx="13">
                  <c:v>0.60281605904185975</c:v>
                </c:pt>
                <c:pt idx="14">
                  <c:v>0.62117409817256164</c:v>
                </c:pt>
                <c:pt idx="15">
                  <c:v>0.61230235015876455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D8-4BDD-A227-1BF2984ED603}"/>
            </c:ext>
          </c:extLst>
        </c:ser>
        <c:ser>
          <c:idx val="1"/>
          <c:order val="1"/>
          <c:tx>
            <c:strRef>
              <c:f>'1.1.3'!$B$37</c:f>
              <c:strCache>
                <c:ptCount val="1"/>
                <c:pt idx="0">
                  <c:v>Producción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'1.1.3'!$C$35:$R$35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'1.1.3'!$C$37:$R$37</c:f>
              <c:numCache>
                <c:formatCode>0.0%</c:formatCode>
                <c:ptCount val="16"/>
                <c:pt idx="0">
                  <c:v>0.39941215642150224</c:v>
                </c:pt>
                <c:pt idx="1">
                  <c:v>0.39806782817515746</c:v>
                </c:pt>
                <c:pt idx="2">
                  <c:v>0.38773444509608623</c:v>
                </c:pt>
                <c:pt idx="3">
                  <c:v>0.3708660271767068</c:v>
                </c:pt>
                <c:pt idx="4">
                  <c:v>0.37916060964450787</c:v>
                </c:pt>
                <c:pt idx="5">
                  <c:v>0.38420976524759465</c:v>
                </c:pt>
                <c:pt idx="6">
                  <c:v>0.36356458979708545</c:v>
                </c:pt>
                <c:pt idx="7">
                  <c:v>0.36743393193214025</c:v>
                </c:pt>
                <c:pt idx="8">
                  <c:v>0.37563491587037406</c:v>
                </c:pt>
                <c:pt idx="9">
                  <c:v>0.36118376333695562</c:v>
                </c:pt>
                <c:pt idx="10">
                  <c:v>0.33729090821362812</c:v>
                </c:pt>
                <c:pt idx="11">
                  <c:v>0.34002957228620057</c:v>
                </c:pt>
                <c:pt idx="12">
                  <c:v>0.352786650883396</c:v>
                </c:pt>
                <c:pt idx="13">
                  <c:v>0.39718394095814025</c:v>
                </c:pt>
                <c:pt idx="14">
                  <c:v>0.37882590182743836</c:v>
                </c:pt>
                <c:pt idx="15">
                  <c:v>0.38769764984123539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D8-4BDD-A227-1BF2984ED6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908035904"/>
        <c:axId val="1908013600"/>
      </c:barChart>
      <c:catAx>
        <c:axId val="1908035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3600"/>
        <c:crosses val="autoZero"/>
        <c:auto val="1"/>
        <c:lblAlgn val="ctr"/>
        <c:lblOffset val="100"/>
        <c:noMultiLvlLbl val="0"/>
      </c:catAx>
      <c:valAx>
        <c:axId val="190801360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908035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88308936698019"/>
          <c:y val="4.7311825286494212E-2"/>
          <c:w val="0.64010389770768095"/>
          <c:h val="0.808767402773267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'2.1.10'!$E$34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'2.1.10'!$B$35:$B$36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'2.1.10'!$E$35:$E$36</c:f>
              <c:numCache>
                <c:formatCode>0.0%</c:formatCode>
                <c:ptCount val="2"/>
                <c:pt idx="0">
                  <c:v>0.92424759852312532</c:v>
                </c:pt>
                <c:pt idx="1">
                  <c:v>7.575240147687469E-2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C-4E3C-8360-C7169BEEB995}"/>
            </c:ext>
          </c:extLst>
        </c:ser>
        <c:ser>
          <c:idx val="1"/>
          <c:order val="1"/>
          <c:tx>
            <c:strRef>
              <c:f>'2.1.10'!$F$34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'2.1.10'!$B$35:$B$36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'2.1.10'!$F$35:$F$36</c:f>
              <c:numCache>
                <c:formatCode>0.0%</c:formatCode>
                <c:ptCount val="2"/>
                <c:pt idx="0">
                  <c:v>0.96703688319159498</c:v>
                </c:pt>
                <c:pt idx="1">
                  <c:v>3.2963116808405045E-2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C-4E3C-8360-C7169BEEB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18656"/>
        <c:axId val="152022464"/>
      </c:barChart>
      <c:catAx>
        <c:axId val="152018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52022464"/>
        <c:crosses val="autoZero"/>
        <c:auto val="1"/>
        <c:lblAlgn val="ctr"/>
        <c:lblOffset val="100"/>
        <c:noMultiLvlLbl val="0"/>
      </c:catAx>
      <c:valAx>
        <c:axId val="15202246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18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5177974617000858"/>
          <c:y val="0.73486658003180194"/>
          <c:w val="0.17034073706117123"/>
          <c:h val="0.1105583089518709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29138135075993"/>
          <c:y val="4.4532052181446506E-2"/>
          <c:w val="0.64010389770768095"/>
          <c:h val="0.808767402773267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'2.1.10'!$E$21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'2.1.10'!$B$22:$B$23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'2.1.10'!$E$22:$E$23</c:f>
              <c:numCache>
                <c:formatCode>0.0%</c:formatCode>
                <c:ptCount val="2"/>
                <c:pt idx="0">
                  <c:v>0.92781294792498614</c:v>
                </c:pt>
                <c:pt idx="1">
                  <c:v>7.2187052075013816E-2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C-4E3C-8360-C7169BEEB995}"/>
            </c:ext>
          </c:extLst>
        </c:ser>
        <c:ser>
          <c:idx val="1"/>
          <c:order val="1"/>
          <c:tx>
            <c:strRef>
              <c:f>'2.1.10'!$F$21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'2.1.10'!$B$22:$B$23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'2.1.10'!$F$22:$F$23</c:f>
              <c:numCache>
                <c:formatCode>0.0%</c:formatCode>
                <c:ptCount val="2"/>
                <c:pt idx="0">
                  <c:v>0.96763807231775922</c:v>
                </c:pt>
                <c:pt idx="1">
                  <c:v>3.2361927682240783E-2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C-4E3C-8360-C7169BEEB99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19200"/>
        <c:axId val="151995264"/>
      </c:barChart>
      <c:catAx>
        <c:axId val="152019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51995264"/>
        <c:crosses val="autoZero"/>
        <c:auto val="1"/>
        <c:lblAlgn val="ctr"/>
        <c:lblOffset val="100"/>
        <c:noMultiLvlLbl val="0"/>
      </c:catAx>
      <c:valAx>
        <c:axId val="15199526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19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5177974617000858"/>
          <c:y val="0.73486658003180194"/>
          <c:w val="0.17034073706117123"/>
          <c:h val="0.1105583089518709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703046748469184E-2"/>
          <c:y val="3.9238646072618066E-2"/>
          <c:w val="0.95694758452223172"/>
          <c:h val="0.810078641007669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'2.1.11'!$B$14</c:f>
              <c:strCache>
                <c:ptCount val="1"/>
                <c:pt idx="0">
                  <c:v>Gasto de consumo final de los hogares en salud (GCFHS)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'2.1.11'!$C$14:$R$14</c:f>
              <c:numCache>
                <c:formatCode>_(* #,##0_);_(* \(#,##0\);_(* "-"??_);_(@_)</c:formatCode>
                <c:ptCount val="16"/>
                <c:pt idx="0">
                  <c:v>1662585</c:v>
                </c:pt>
                <c:pt idx="1">
                  <c:v>1941268</c:v>
                </c:pt>
                <c:pt idx="2">
                  <c:v>1932100</c:v>
                </c:pt>
                <c:pt idx="3">
                  <c:v>2077575</c:v>
                </c:pt>
                <c:pt idx="4">
                  <c:v>2425742</c:v>
                </c:pt>
                <c:pt idx="5">
                  <c:v>2531093</c:v>
                </c:pt>
                <c:pt idx="6">
                  <c:v>2357366</c:v>
                </c:pt>
                <c:pt idx="7">
                  <c:v>2199885</c:v>
                </c:pt>
                <c:pt idx="8">
                  <c:v>2563775</c:v>
                </c:pt>
                <c:pt idx="9">
                  <c:v>2235852</c:v>
                </c:pt>
                <c:pt idx="10">
                  <c:v>2271165</c:v>
                </c:pt>
                <c:pt idx="11">
                  <c:v>2221126</c:v>
                </c:pt>
                <c:pt idx="12">
                  <c:v>2274623</c:v>
                </c:pt>
                <c:pt idx="13">
                  <c:v>2270874</c:v>
                </c:pt>
                <c:pt idx="14">
                  <c:v>2323261</c:v>
                </c:pt>
                <c:pt idx="15">
                  <c:v>2407423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A4-4B1E-9C93-3EB0DC200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52002880"/>
        <c:axId val="152003968"/>
      </c:barChart>
      <c:lineChart>
        <c:grouping val="standard"/>
        <c:varyColors val="0"/>
        <c:ser>
          <c:idx val="0"/>
          <c:order val="0"/>
          <c:tx>
            <c:strRef>
              <c:f>'2.1.11'!$B$16</c:f>
              <c:strCache>
                <c:ptCount val="1"/>
                <c:pt idx="0">
                  <c:v>Gasto de consumo final de los hogares en salud respecto al gasto de consumo final total de los hogares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'2.1.11'!$C$16:$R$16</c:f>
              <c:numCache>
                <c:formatCode>0.0%</c:formatCode>
                <c:ptCount val="16"/>
                <c:pt idx="0">
                  <c:v>5.11710807226003E-2</c:v>
                </c:pt>
                <c:pt idx="1">
                  <c:v>5.66455192022517E-2</c:v>
                </c:pt>
                <c:pt idx="2">
                  <c:v>5.6945939820216902E-2</c:v>
                </c:pt>
                <c:pt idx="3">
                  <c:v>5.6635745529174802E-2</c:v>
                </c:pt>
                <c:pt idx="4">
                  <c:v>6.2927769836892106E-2</c:v>
                </c:pt>
                <c:pt idx="5">
                  <c:v>6.3765761165664805E-2</c:v>
                </c:pt>
                <c:pt idx="6">
                  <c:v>5.7119023111537201E-2</c:v>
                </c:pt>
                <c:pt idx="7">
                  <c:v>5.1881285451510099E-2</c:v>
                </c:pt>
                <c:pt idx="8">
                  <c:v>6.04202469708158E-2</c:v>
                </c:pt>
                <c:pt idx="9">
                  <c:v>5.3932397584498401E-2</c:v>
                </c:pt>
                <c:pt idx="10">
                  <c:v>5.2822270763290102E-2</c:v>
                </c:pt>
                <c:pt idx="11">
                  <c:v>5.0620045567763297E-2</c:v>
                </c:pt>
                <c:pt idx="12">
                  <c:v>5.1703985515029201E-2</c:v>
                </c:pt>
                <c:pt idx="13">
                  <c:v>5.61976435522989E-2</c:v>
                </c:pt>
                <c:pt idx="14">
                  <c:v>5.2163661408701302E-2</c:v>
                </c:pt>
                <c:pt idx="15">
                  <c:v>5.1678863524474601E-2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A4-4B1E-9C93-3EB0DC200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996352"/>
        <c:axId val="152017568"/>
      </c:lineChart>
      <c:catAx>
        <c:axId val="15200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2003968"/>
        <c:crosses val="autoZero"/>
        <c:auto val="1"/>
        <c:lblAlgn val="ctr"/>
        <c:lblOffset val="100"/>
        <c:noMultiLvlLbl val="0"/>
      </c:catAx>
      <c:valAx>
        <c:axId val="152003968"/>
        <c:scaling>
          <c:orientation val="minMax"/>
          <c:max val="4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C"/>
          </a:p>
        </c:txPr>
        <c:crossAx val="152002880"/>
        <c:crosses val="autoZero"/>
        <c:crossBetween val="between"/>
      </c:valAx>
      <c:valAx>
        <c:axId val="152017568"/>
        <c:scaling>
          <c:orientation val="minMax"/>
          <c:max val="7.0000000000000007E-2"/>
          <c:min val="-1.0000000000000003E-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51996352"/>
        <c:crosses val="max"/>
        <c:crossBetween val="between"/>
      </c:valAx>
      <c:catAx>
        <c:axId val="151996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201756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7266466407271608E-4"/>
          <c:y val="0.89556532377302889"/>
          <c:w val="0.9831929959803976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703046748469184E-2"/>
          <c:y val="3.9238646072618066E-2"/>
          <c:w val="0.95694758452223172"/>
          <c:h val="0.810078641007669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'2.1.11'!$B$8</c:f>
              <c:strCache>
                <c:ptCount val="1"/>
                <c:pt idx="0">
                  <c:v>Gasto de consumo final de los hogares en salud (GCFHS)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6"/>
              <c:layout>
                <c:manualLayout>
                  <c:x val="0"/>
                  <c:y val="-1.994459137755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8F4-4F12-8F78-15EF7A72E12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'2.1.11'!$C$8:$R$8</c:f>
              <c:numCache>
                <c:formatCode>_(* #,##0_);_(* \(#,##0\);_(* "-"??_);_(@_)</c:formatCode>
                <c:ptCount val="16"/>
                <c:pt idx="0">
                  <c:v>1662585</c:v>
                </c:pt>
                <c:pt idx="1">
                  <c:v>1992454</c:v>
                </c:pt>
                <c:pt idx="2">
                  <c:v>2038905</c:v>
                </c:pt>
                <c:pt idx="3">
                  <c:v>2238171</c:v>
                </c:pt>
                <c:pt idx="4">
                  <c:v>2666853</c:v>
                </c:pt>
                <c:pt idx="5">
                  <c:v>2877790</c:v>
                </c:pt>
                <c:pt idx="6">
                  <c:v>2736788</c:v>
                </c:pt>
                <c:pt idx="7">
                  <c:v>2569353</c:v>
                </c:pt>
                <c:pt idx="8">
                  <c:v>3061249</c:v>
                </c:pt>
                <c:pt idx="9">
                  <c:v>2761646</c:v>
                </c:pt>
                <c:pt idx="10">
                  <c:v>2889939</c:v>
                </c:pt>
                <c:pt idx="11">
                  <c:v>2913077</c:v>
                </c:pt>
                <c:pt idx="12">
                  <c:v>2976883</c:v>
                </c:pt>
                <c:pt idx="13">
                  <c:v>3053287</c:v>
                </c:pt>
                <c:pt idx="14">
                  <c:v>3140466</c:v>
                </c:pt>
                <c:pt idx="15">
                  <c:v>3283119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A4-4B1E-9C93-3EB0DC2001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52001248"/>
        <c:axId val="152007776"/>
      </c:barChart>
      <c:lineChart>
        <c:grouping val="standard"/>
        <c:varyColors val="0"/>
        <c:ser>
          <c:idx val="0"/>
          <c:order val="0"/>
          <c:tx>
            <c:strRef>
              <c:f>'2.1.11'!$B$10</c:f>
              <c:strCache>
                <c:ptCount val="1"/>
                <c:pt idx="0">
                  <c:v>Gasto de consumo final de los hogares en salud respecto al gasto de consumo final total de los hogares</c:v>
                </c:pt>
              </c:strCache>
            </c:strRef>
          </c:tx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1.1237457957233661E-2"/>
                  <c:y val="-1.99445913775501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861761177079971E-2"/>
                  <c:y val="-2.8808854212016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861761177079993E-2"/>
                  <c:y val="-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734670836618914E-2"/>
                  <c:y val="-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2486064396926285E-2"/>
                  <c:y val="-2.6592788503400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4358974056465273E-2"/>
                  <c:y val="-2.437672279478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0613154737387342E-2"/>
                  <c:y val="3.5457051337866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2486064396926285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1103676167726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4358974056465319E-2"/>
                  <c:y val="2.4376722794783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3110367616772691E-2"/>
                  <c:y val="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31103676167726E-2"/>
                  <c:y val="2.2160657086166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1861761177080063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9.9888515175410274E-3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8F4-4F12-8F78-15EF7A72E12E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2486064396926285E-2"/>
                  <c:y val="-2.6592788503400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68F4-4F12-8F78-15EF7A72E12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'2.1.11'!$C$13:$R$13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'2.1.11'!$C$10:$R$10</c:f>
              <c:numCache>
                <c:formatCode>0.0%</c:formatCode>
                <c:ptCount val="16"/>
                <c:pt idx="0">
                  <c:v>5.11710807226003E-2</c:v>
                </c:pt>
                <c:pt idx="1">
                  <c:v>5.3653109839701299E-2</c:v>
                </c:pt>
                <c:pt idx="2">
                  <c:v>5.3467972608227297E-2</c:v>
                </c:pt>
                <c:pt idx="3">
                  <c:v>5.1727303398224199E-2</c:v>
                </c:pt>
                <c:pt idx="4">
                  <c:v>5.5783631916673099E-2</c:v>
                </c:pt>
                <c:pt idx="5">
                  <c:v>5.5204781811923599E-2</c:v>
                </c:pt>
                <c:pt idx="6">
                  <c:v>4.8877219201216099E-2</c:v>
                </c:pt>
                <c:pt idx="7">
                  <c:v>4.35283351113573E-2</c:v>
                </c:pt>
                <c:pt idx="8">
                  <c:v>5.0923872889846303E-2</c:v>
                </c:pt>
                <c:pt idx="9">
                  <c:v>4.68137982524688E-2</c:v>
                </c:pt>
                <c:pt idx="10">
                  <c:v>4.6892479327647001E-2</c:v>
                </c:pt>
                <c:pt idx="11">
                  <c:v>4.60065753076776E-2</c:v>
                </c:pt>
                <c:pt idx="12">
                  <c:v>4.68091119050471E-2</c:v>
                </c:pt>
                <c:pt idx="13">
                  <c:v>5.2595007878260297E-2</c:v>
                </c:pt>
                <c:pt idx="14">
                  <c:v>4.8843436799131799E-2</c:v>
                </c:pt>
                <c:pt idx="15">
                  <c:v>4.63890691065212E-2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A4-4B1E-9C93-3EB0DC2001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017024"/>
        <c:axId val="151993088"/>
      </c:lineChart>
      <c:catAx>
        <c:axId val="15200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2007776"/>
        <c:crosses val="autoZero"/>
        <c:auto val="1"/>
        <c:lblAlgn val="ctr"/>
        <c:lblOffset val="100"/>
        <c:noMultiLvlLbl val="0"/>
      </c:catAx>
      <c:valAx>
        <c:axId val="152007776"/>
        <c:scaling>
          <c:orientation val="minMax"/>
          <c:max val="55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C"/>
          </a:p>
        </c:txPr>
        <c:crossAx val="152001248"/>
        <c:crosses val="autoZero"/>
        <c:crossBetween val="between"/>
      </c:valAx>
      <c:valAx>
        <c:axId val="151993088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52017024"/>
        <c:crosses val="max"/>
        <c:crossBetween val="between"/>
      </c:valAx>
      <c:catAx>
        <c:axId val="152017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99308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7266466407271608E-4"/>
          <c:y val="0.89556532377302889"/>
          <c:w val="0.9831929959803976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'2.1.12'!$C$26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10"/>
              <c:layout>
                <c:manualLayout>
                  <c:x val="-1.5920398009951417E-3"/>
                  <c:y val="4.53900749776128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BEC-4F61-AAF2-EAEF3FDEC53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'2.1.12'!$D$25:$S$25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'2.1.12'!$D$26:$S$26</c:f>
              <c:numCache>
                <c:formatCode>_(* #,##0_);_(* \(#,##0\);_(* "-"??_);_(@_)</c:formatCode>
                <c:ptCount val="16"/>
                <c:pt idx="0">
                  <c:v>702166</c:v>
                </c:pt>
                <c:pt idx="1">
                  <c:v>789739</c:v>
                </c:pt>
                <c:pt idx="2">
                  <c:v>764688</c:v>
                </c:pt>
                <c:pt idx="3">
                  <c:v>763590</c:v>
                </c:pt>
                <c:pt idx="4">
                  <c:v>852141</c:v>
                </c:pt>
                <c:pt idx="5">
                  <c:v>918339</c:v>
                </c:pt>
                <c:pt idx="6">
                  <c:v>785308</c:v>
                </c:pt>
                <c:pt idx="7">
                  <c:v>593414</c:v>
                </c:pt>
                <c:pt idx="8">
                  <c:v>791804</c:v>
                </c:pt>
                <c:pt idx="9">
                  <c:v>734254</c:v>
                </c:pt>
                <c:pt idx="10">
                  <c:v>750204</c:v>
                </c:pt>
                <c:pt idx="11">
                  <c:v>769595</c:v>
                </c:pt>
                <c:pt idx="12">
                  <c:v>825689</c:v>
                </c:pt>
                <c:pt idx="13">
                  <c:v>766002</c:v>
                </c:pt>
                <c:pt idx="14">
                  <c:v>828457</c:v>
                </c:pt>
                <c:pt idx="15">
                  <c:v>904365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1F-4BAE-ABD6-EE8A2F92ED92}"/>
            </c:ext>
          </c:extLst>
        </c:ser>
        <c:ser>
          <c:idx val="1"/>
          <c:order val="1"/>
          <c:tx>
            <c:strRef>
              <c:f>'2.1.12'!$C$34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7"/>
              <c:layout>
                <c:manualLayout>
                  <c:x val="-9.5522388059701493E-3"/>
                  <c:y val="-1.13475187444033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BEC-4F61-AAF2-EAEF3FDEC531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880597014926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BEC-4F61-AAF2-EAEF3FDEC53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'2.1.12'!$D$25:$S$25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'2.1.12'!$D$34:$S$34</c:f>
              <c:numCache>
                <c:formatCode>_(* #,##0_);_(* \(#,##0\);_(* "-"??_);_(@_)</c:formatCode>
                <c:ptCount val="16"/>
                <c:pt idx="0">
                  <c:v>960419</c:v>
                </c:pt>
                <c:pt idx="1">
                  <c:v>1151529</c:v>
                </c:pt>
                <c:pt idx="2">
                  <c:v>1167412</c:v>
                </c:pt>
                <c:pt idx="3">
                  <c:v>1313985</c:v>
                </c:pt>
                <c:pt idx="4">
                  <c:v>1573601</c:v>
                </c:pt>
                <c:pt idx="5">
                  <c:v>1612754</c:v>
                </c:pt>
                <c:pt idx="6">
                  <c:v>1572058</c:v>
                </c:pt>
                <c:pt idx="7">
                  <c:v>1606471</c:v>
                </c:pt>
                <c:pt idx="8">
                  <c:v>1771971</c:v>
                </c:pt>
                <c:pt idx="9">
                  <c:v>1501598</c:v>
                </c:pt>
                <c:pt idx="10">
                  <c:v>1520961</c:v>
                </c:pt>
                <c:pt idx="11">
                  <c:v>1451531</c:v>
                </c:pt>
                <c:pt idx="12">
                  <c:v>1448934</c:v>
                </c:pt>
                <c:pt idx="13">
                  <c:v>1504872</c:v>
                </c:pt>
                <c:pt idx="14">
                  <c:v>1494804</c:v>
                </c:pt>
                <c:pt idx="15">
                  <c:v>1503058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1F-4BAE-ABD6-EE8A2F92ED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51992000"/>
        <c:axId val="152007232"/>
      </c:barChart>
      <c:catAx>
        <c:axId val="15199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2007232"/>
        <c:crosses val="autoZero"/>
        <c:auto val="1"/>
        <c:lblAlgn val="ctr"/>
        <c:lblOffset val="100"/>
        <c:noMultiLvlLbl val="0"/>
      </c:catAx>
      <c:valAx>
        <c:axId val="15200723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9920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'2.1.12'!$C$8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11"/>
              <c:layout>
                <c:manualLayout>
                  <c:x val="-4.17518748540874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BF4-485C-B7E1-A7D81178A7E4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7.157464260700397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BF4-485C-B7E1-A7D81178A7E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'2.1.12'!$D$8:$S$8</c:f>
              <c:numCache>
                <c:formatCode>_(* #,##0_);_(* \(#,##0\);_(* "-"??_);_(@_)</c:formatCode>
                <c:ptCount val="16"/>
                <c:pt idx="0">
                  <c:v>702166</c:v>
                </c:pt>
                <c:pt idx="1">
                  <c:v>835025</c:v>
                </c:pt>
                <c:pt idx="2">
                  <c:v>864191</c:v>
                </c:pt>
                <c:pt idx="3">
                  <c:v>914885</c:v>
                </c:pt>
                <c:pt idx="4">
                  <c:v>1064233</c:v>
                </c:pt>
                <c:pt idx="5">
                  <c:v>1204540</c:v>
                </c:pt>
                <c:pt idx="6">
                  <c:v>1082434</c:v>
                </c:pt>
                <c:pt idx="7">
                  <c:v>868528</c:v>
                </c:pt>
                <c:pt idx="8">
                  <c:v>1187110</c:v>
                </c:pt>
                <c:pt idx="9">
                  <c:v>1150352</c:v>
                </c:pt>
                <c:pt idx="10">
                  <c:v>1210788</c:v>
                </c:pt>
                <c:pt idx="11">
                  <c:v>1293596</c:v>
                </c:pt>
                <c:pt idx="12">
                  <c:v>1349074</c:v>
                </c:pt>
                <c:pt idx="13">
                  <c:v>1314155</c:v>
                </c:pt>
                <c:pt idx="14">
                  <c:v>1377733</c:v>
                </c:pt>
                <c:pt idx="15">
                  <c:v>1481854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1F-4BAE-ABD6-EE8A2F92ED92}"/>
            </c:ext>
          </c:extLst>
        </c:ser>
        <c:ser>
          <c:idx val="1"/>
          <c:order val="1"/>
          <c:tx>
            <c:strRef>
              <c:f>'2.1.12'!$C$16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9"/>
              <c:layout>
                <c:manualLayout>
                  <c:x val="5.964553550583577E-3"/>
                  <c:y val="-2.2429159178507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BF4-485C-B7E1-A7D81178A7E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5.9645535505836646E-3"/>
                  <c:y val="-8.2239300285775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BF4-485C-B7E1-A7D81178A7E4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5.36809819552529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BF4-485C-B7E1-A7D81178A7E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'2.1.12'!$D$16:$S$16</c:f>
              <c:numCache>
                <c:formatCode>_(* #,##0_);_(* \(#,##0\);_(* "-"??_);_(@_)</c:formatCode>
                <c:ptCount val="16"/>
                <c:pt idx="0">
                  <c:v>960419</c:v>
                </c:pt>
                <c:pt idx="1">
                  <c:v>1157429</c:v>
                </c:pt>
                <c:pt idx="2">
                  <c:v>1174714</c:v>
                </c:pt>
                <c:pt idx="3">
                  <c:v>1323286</c:v>
                </c:pt>
                <c:pt idx="4">
                  <c:v>1602620</c:v>
                </c:pt>
                <c:pt idx="5">
                  <c:v>1673250</c:v>
                </c:pt>
                <c:pt idx="6">
                  <c:v>1654354</c:v>
                </c:pt>
                <c:pt idx="7">
                  <c:v>1700825</c:v>
                </c:pt>
                <c:pt idx="8">
                  <c:v>1874139</c:v>
                </c:pt>
                <c:pt idx="9">
                  <c:v>1611294</c:v>
                </c:pt>
                <c:pt idx="10">
                  <c:v>1679151</c:v>
                </c:pt>
                <c:pt idx="11">
                  <c:v>1619481</c:v>
                </c:pt>
                <c:pt idx="12">
                  <c:v>1627809</c:v>
                </c:pt>
                <c:pt idx="13">
                  <c:v>1739132</c:v>
                </c:pt>
                <c:pt idx="14">
                  <c:v>1762733</c:v>
                </c:pt>
                <c:pt idx="15">
                  <c:v>1801265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1F-4BAE-ABD6-EE8A2F92ED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52009408"/>
        <c:axId val="151994720"/>
      </c:barChart>
      <c:catAx>
        <c:axId val="152009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1994720"/>
        <c:crosses val="autoZero"/>
        <c:auto val="1"/>
        <c:lblAlgn val="ctr"/>
        <c:lblOffset val="100"/>
        <c:noMultiLvlLbl val="0"/>
      </c:catAx>
      <c:valAx>
        <c:axId val="15199472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2009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'2.1.13'!$F$66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'2.1.13'!$C$67:$C$74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'2.1.13'!$F$67:$F$74</c:f>
              <c:numCache>
                <c:formatCode>0.0%</c:formatCode>
                <c:ptCount val="8"/>
                <c:pt idx="0">
                  <c:v>0.47824028380797506</c:v>
                </c:pt>
                <c:pt idx="1">
                  <c:v>0.15153054262951945</c:v>
                </c:pt>
                <c:pt idx="2">
                  <c:v>0.11336005726433664</c:v>
                </c:pt>
                <c:pt idx="3">
                  <c:v>4.8849440506253922E-2</c:v>
                </c:pt>
                <c:pt idx="4">
                  <c:v>0.13120867608073308</c:v>
                </c:pt>
                <c:pt idx="5">
                  <c:v>5.1807351821426866E-2</c:v>
                </c:pt>
                <c:pt idx="6">
                  <c:v>1.7815906176705931E-2</c:v>
                </c:pt>
                <c:pt idx="7">
                  <c:v>7.1877417130490288E-3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58-41DB-A73D-236C82F4D320}"/>
            </c:ext>
          </c:extLst>
        </c:ser>
        <c:ser>
          <c:idx val="1"/>
          <c:order val="1"/>
          <c:tx>
            <c:strRef>
              <c:f>'2.1.13'!$G$66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Pt>
            <c:idx val="3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920-4EA8-B86D-F973D7E992B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'2.1.13'!$C$67:$C$74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'2.1.13'!$G$67:$G$74</c:f>
              <c:numCache>
                <c:formatCode>0.0%</c:formatCode>
                <c:ptCount val="8"/>
                <c:pt idx="0">
                  <c:v>0.45010411547949819</c:v>
                </c:pt>
                <c:pt idx="1">
                  <c:v>0.15445104578630345</c:v>
                </c:pt>
                <c:pt idx="2">
                  <c:v>0.12016002173278231</c:v>
                </c:pt>
                <c:pt idx="3">
                  <c:v>6.7261964349430908E-2</c:v>
                </c:pt>
                <c:pt idx="4">
                  <c:v>0.12656645716186976</c:v>
                </c:pt>
                <c:pt idx="5">
                  <c:v>5.4078988196091839E-2</c:v>
                </c:pt>
                <c:pt idx="6">
                  <c:v>2.0586743584322324E-2</c:v>
                </c:pt>
                <c:pt idx="7">
                  <c:v>6.7906637097012029E-3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58-41DB-A73D-236C82F4D3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"/>
        <c:axId val="152018112"/>
        <c:axId val="152012128"/>
      </c:barChart>
      <c:catAx>
        <c:axId val="1520181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52012128"/>
        <c:crosses val="autoZero"/>
        <c:auto val="1"/>
        <c:lblAlgn val="ctr"/>
        <c:lblOffset val="100"/>
        <c:noMultiLvlLbl val="0"/>
      </c:catAx>
      <c:valAx>
        <c:axId val="15201212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1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0183814005497853"/>
          <c:y val="0.60139605970827248"/>
          <c:w val="5.6678749475842144E-2"/>
          <c:h val="5.18119754474561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68221834381"/>
          <c:y val="1.7072981002588295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'2.1.13'!$F$44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'2.1.13'!$C$45:$C$52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'2.1.13'!$F$45:$F$52</c:f>
              <c:numCache>
                <c:formatCode>0.0%</c:formatCode>
                <c:ptCount val="8"/>
                <c:pt idx="0">
                  <c:v>0.42679706522550437</c:v>
                </c:pt>
                <c:pt idx="1">
                  <c:v>0.21208728472840022</c:v>
                </c:pt>
                <c:pt idx="2">
                  <c:v>0.11059535360993267</c:v>
                </c:pt>
                <c:pt idx="3">
                  <c:v>6.3215932939421016E-2</c:v>
                </c:pt>
                <c:pt idx="4">
                  <c:v>8.7089386087189247E-2</c:v>
                </c:pt>
                <c:pt idx="5">
                  <c:v>5.6032311837609684E-2</c:v>
                </c:pt>
                <c:pt idx="6">
                  <c:v>3.5734867022653653E-2</c:v>
                </c:pt>
                <c:pt idx="7">
                  <c:v>8.4477985492891362E-3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58-41DB-A73D-236C82F4D320}"/>
            </c:ext>
          </c:extLst>
        </c:ser>
        <c:ser>
          <c:idx val="1"/>
          <c:order val="1"/>
          <c:tx>
            <c:strRef>
              <c:f>'2.1.13'!$G$44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'2.1.13'!$C$45:$C$52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'2.1.13'!$G$45:$G$52</c:f>
              <c:numCache>
                <c:formatCode>0.0%</c:formatCode>
                <c:ptCount val="8"/>
                <c:pt idx="0">
                  <c:v>0.39412148350442316</c:v>
                </c:pt>
                <c:pt idx="1">
                  <c:v>0.20156438803348337</c:v>
                </c:pt>
                <c:pt idx="2">
                  <c:v>0.12050851743718247</c:v>
                </c:pt>
                <c:pt idx="3">
                  <c:v>9.5151927599028407E-2</c:v>
                </c:pt>
                <c:pt idx="4">
                  <c:v>0.11553532800470614</c:v>
                </c:pt>
                <c:pt idx="5">
                  <c:v>4.1810439981772529E-2</c:v>
                </c:pt>
                <c:pt idx="6">
                  <c:v>2.3426455717609002E-2</c:v>
                </c:pt>
                <c:pt idx="7">
                  <c:v>7.8814597217948951E-3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58-41DB-A73D-236C82F4D3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"/>
        <c:axId val="152021376"/>
        <c:axId val="152011584"/>
      </c:barChart>
      <c:catAx>
        <c:axId val="15202137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52011584"/>
        <c:crosses val="autoZero"/>
        <c:auto val="1"/>
        <c:lblAlgn val="ctr"/>
        <c:lblOffset val="100"/>
        <c:noMultiLvlLbl val="0"/>
      </c:catAx>
      <c:valAx>
        <c:axId val="15201158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21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0183814005497853"/>
          <c:y val="0.60139605970827248"/>
          <c:w val="5.6678749475842144E-2"/>
          <c:h val="5.18119754474561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'2.1.14'!$C$34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10"/>
              <c:layout>
                <c:manualLayout>
                  <c:x val="-1.5920398009951417E-3"/>
                  <c:y val="4.53900749776128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CDF-44F5-A154-B4202BA4293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'2.1.14'!$D$33:$S$33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'2.1.14'!$D$34:$S$34</c:f>
              <c:numCache>
                <c:formatCode>_(* #,##0_);_(* \(#,##0\);_(* "-"??_);_(@_)</c:formatCode>
                <c:ptCount val="16"/>
                <c:pt idx="0">
                  <c:v>702166</c:v>
                </c:pt>
                <c:pt idx="1">
                  <c:v>789739</c:v>
                </c:pt>
                <c:pt idx="2">
                  <c:v>764688</c:v>
                </c:pt>
                <c:pt idx="3">
                  <c:v>763590</c:v>
                </c:pt>
                <c:pt idx="4">
                  <c:v>852141</c:v>
                </c:pt>
                <c:pt idx="5">
                  <c:v>918339</c:v>
                </c:pt>
                <c:pt idx="6">
                  <c:v>785308</c:v>
                </c:pt>
                <c:pt idx="7">
                  <c:v>593414</c:v>
                </c:pt>
                <c:pt idx="8">
                  <c:v>791804</c:v>
                </c:pt>
                <c:pt idx="9">
                  <c:v>734254</c:v>
                </c:pt>
                <c:pt idx="10">
                  <c:v>750204</c:v>
                </c:pt>
                <c:pt idx="11">
                  <c:v>769595</c:v>
                </c:pt>
                <c:pt idx="12">
                  <c:v>825689</c:v>
                </c:pt>
                <c:pt idx="13">
                  <c:v>766002</c:v>
                </c:pt>
                <c:pt idx="14">
                  <c:v>828457</c:v>
                </c:pt>
                <c:pt idx="15">
                  <c:v>904365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DF-44F5-A154-B4202BA42934}"/>
            </c:ext>
          </c:extLst>
        </c:ser>
        <c:ser>
          <c:idx val="1"/>
          <c:order val="1"/>
          <c:tx>
            <c:strRef>
              <c:f>'2.1.14'!$C$47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7"/>
              <c:layout>
                <c:manualLayout>
                  <c:x val="-9.5522388059701493E-3"/>
                  <c:y val="-1.13475187444033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CDF-44F5-A154-B4202BA4293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880597014926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CDF-44F5-A154-B4202BA4293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'2.1.14'!$D$33:$S$33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'2.1.14'!$D$47:$S$47</c:f>
              <c:numCache>
                <c:formatCode>_(* #,##0_);_(* \(#,##0\);_(* "-"??_);_(@_)</c:formatCode>
                <c:ptCount val="16"/>
                <c:pt idx="0">
                  <c:v>960419</c:v>
                </c:pt>
                <c:pt idx="1">
                  <c:v>1151529</c:v>
                </c:pt>
                <c:pt idx="2">
                  <c:v>1167412</c:v>
                </c:pt>
                <c:pt idx="3">
                  <c:v>1313985</c:v>
                </c:pt>
                <c:pt idx="4">
                  <c:v>1573601</c:v>
                </c:pt>
                <c:pt idx="5">
                  <c:v>1612754</c:v>
                </c:pt>
                <c:pt idx="6">
                  <c:v>1572058</c:v>
                </c:pt>
                <c:pt idx="7">
                  <c:v>1606471</c:v>
                </c:pt>
                <c:pt idx="8">
                  <c:v>1771971</c:v>
                </c:pt>
                <c:pt idx="9">
                  <c:v>1501598</c:v>
                </c:pt>
                <c:pt idx="10">
                  <c:v>1520961</c:v>
                </c:pt>
                <c:pt idx="11">
                  <c:v>1451531</c:v>
                </c:pt>
                <c:pt idx="12">
                  <c:v>1448934</c:v>
                </c:pt>
                <c:pt idx="13">
                  <c:v>1504872</c:v>
                </c:pt>
                <c:pt idx="14">
                  <c:v>1494804</c:v>
                </c:pt>
                <c:pt idx="15">
                  <c:v>1503058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DF-44F5-A154-B4202BA429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51995808"/>
        <c:axId val="152010496"/>
      </c:barChart>
      <c:catAx>
        <c:axId val="151995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2010496"/>
        <c:crosses val="autoZero"/>
        <c:auto val="1"/>
        <c:lblAlgn val="ctr"/>
        <c:lblOffset val="100"/>
        <c:noMultiLvlLbl val="0"/>
      </c:catAx>
      <c:valAx>
        <c:axId val="152010496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995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'2.1.14'!$C$8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'2.1.14'!$D$8:$S$8</c:f>
              <c:numCache>
                <c:formatCode>_(* #,##0_);_(* \(#,##0\);_(* "-"??_);_(@_)</c:formatCode>
                <c:ptCount val="16"/>
                <c:pt idx="0">
                  <c:v>702166</c:v>
                </c:pt>
                <c:pt idx="1">
                  <c:v>835025</c:v>
                </c:pt>
                <c:pt idx="2">
                  <c:v>864191</c:v>
                </c:pt>
                <c:pt idx="3">
                  <c:v>914885</c:v>
                </c:pt>
                <c:pt idx="4">
                  <c:v>1064233</c:v>
                </c:pt>
                <c:pt idx="5">
                  <c:v>1204540</c:v>
                </c:pt>
                <c:pt idx="6">
                  <c:v>1082434</c:v>
                </c:pt>
                <c:pt idx="7">
                  <c:v>868528</c:v>
                </c:pt>
                <c:pt idx="8">
                  <c:v>1187110</c:v>
                </c:pt>
                <c:pt idx="9">
                  <c:v>1150352</c:v>
                </c:pt>
                <c:pt idx="10">
                  <c:v>1210788</c:v>
                </c:pt>
                <c:pt idx="11">
                  <c:v>1293596</c:v>
                </c:pt>
                <c:pt idx="12">
                  <c:v>1349074</c:v>
                </c:pt>
                <c:pt idx="13">
                  <c:v>1314155</c:v>
                </c:pt>
                <c:pt idx="14">
                  <c:v>1377733</c:v>
                </c:pt>
                <c:pt idx="15">
                  <c:v>1481854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DF-44F5-A154-B4202BA42934}"/>
            </c:ext>
          </c:extLst>
        </c:ser>
        <c:ser>
          <c:idx val="1"/>
          <c:order val="1"/>
          <c:tx>
            <c:strRef>
              <c:f>'2.1.14'!$C$21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'2.1.14'!$D$21:$S$21</c:f>
              <c:numCache>
                <c:formatCode>_(* #,##0_);_(* \(#,##0\);_(* "-"??_);_(@_)</c:formatCode>
                <c:ptCount val="16"/>
                <c:pt idx="0">
                  <c:v>960419</c:v>
                </c:pt>
                <c:pt idx="1">
                  <c:v>1157429</c:v>
                </c:pt>
                <c:pt idx="2">
                  <c:v>1174714</c:v>
                </c:pt>
                <c:pt idx="3">
                  <c:v>1323286</c:v>
                </c:pt>
                <c:pt idx="4">
                  <c:v>1602620</c:v>
                </c:pt>
                <c:pt idx="5">
                  <c:v>1673250</c:v>
                </c:pt>
                <c:pt idx="6">
                  <c:v>1654354</c:v>
                </c:pt>
                <c:pt idx="7">
                  <c:v>1700825</c:v>
                </c:pt>
                <c:pt idx="8">
                  <c:v>1874139</c:v>
                </c:pt>
                <c:pt idx="9">
                  <c:v>1611294</c:v>
                </c:pt>
                <c:pt idx="10">
                  <c:v>1679151</c:v>
                </c:pt>
                <c:pt idx="11">
                  <c:v>1619481</c:v>
                </c:pt>
                <c:pt idx="12">
                  <c:v>1627809</c:v>
                </c:pt>
                <c:pt idx="13">
                  <c:v>1739132</c:v>
                </c:pt>
                <c:pt idx="14">
                  <c:v>1762733</c:v>
                </c:pt>
                <c:pt idx="15">
                  <c:v>1801265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DF-44F5-A154-B4202BA429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52020832"/>
        <c:axId val="152011040"/>
      </c:barChart>
      <c:catAx>
        <c:axId val="152020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2011040"/>
        <c:crosses val="autoZero"/>
        <c:auto val="1"/>
        <c:lblAlgn val="ctr"/>
        <c:lblOffset val="100"/>
        <c:noMultiLvlLbl val="0"/>
      </c:catAx>
      <c:valAx>
        <c:axId val="15201104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2020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'1.1.3'!$B$22</c:f>
              <c:strCache>
                <c:ptCount val="1"/>
                <c:pt idx="0">
                  <c:v>Producción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'1.1.3'!$C$22:$R$22</c:f>
              <c:numCache>
                <c:formatCode>0.0%</c:formatCode>
                <c:ptCount val="16"/>
                <c:pt idx="0">
                  <c:v>0.60058784357849782</c:v>
                </c:pt>
                <c:pt idx="1">
                  <c:v>0.6002662290151991</c:v>
                </c:pt>
                <c:pt idx="2">
                  <c:v>0.60677696131604208</c:v>
                </c:pt>
                <c:pt idx="3">
                  <c:v>0.62438847779374018</c:v>
                </c:pt>
                <c:pt idx="4">
                  <c:v>0.61375619706814377</c:v>
                </c:pt>
                <c:pt idx="5">
                  <c:v>0.60936962683980433</c:v>
                </c:pt>
                <c:pt idx="6">
                  <c:v>0.63313762955195696</c:v>
                </c:pt>
                <c:pt idx="7">
                  <c:v>0.62871274606704475</c:v>
                </c:pt>
                <c:pt idx="8">
                  <c:v>0.60708122600330805</c:v>
                </c:pt>
                <c:pt idx="9">
                  <c:v>0.61981393853040845</c:v>
                </c:pt>
                <c:pt idx="10">
                  <c:v>0.66282876347776787</c:v>
                </c:pt>
                <c:pt idx="11">
                  <c:v>0.67543559673431131</c:v>
                </c:pt>
                <c:pt idx="12">
                  <c:v>0.6456476760712494</c:v>
                </c:pt>
                <c:pt idx="13">
                  <c:v>0.63406921619123913</c:v>
                </c:pt>
                <c:pt idx="14">
                  <c:v>0.62218125062928631</c:v>
                </c:pt>
                <c:pt idx="15">
                  <c:v>0.596243927031747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D8-4BDD-A227-1BF2984ED603}"/>
            </c:ext>
          </c:extLst>
        </c:ser>
        <c:ser>
          <c:idx val="1"/>
          <c:order val="1"/>
          <c:tx>
            <c:strRef>
              <c:f>'1.1.3'!$B$23</c:f>
              <c:strCache>
                <c:ptCount val="1"/>
                <c:pt idx="0">
                  <c:v>Producción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'1.1.3'!$C$23:$R$23</c:f>
              <c:numCache>
                <c:formatCode>0.0%</c:formatCode>
                <c:ptCount val="16"/>
                <c:pt idx="0">
                  <c:v>0.39941215642150224</c:v>
                </c:pt>
                <c:pt idx="1">
                  <c:v>0.39973377098480095</c:v>
                </c:pt>
                <c:pt idx="2">
                  <c:v>0.39322303868395792</c:v>
                </c:pt>
                <c:pt idx="3">
                  <c:v>0.37561152220625982</c:v>
                </c:pt>
                <c:pt idx="4">
                  <c:v>0.38624380293185623</c:v>
                </c:pt>
                <c:pt idx="5">
                  <c:v>0.39063037316019572</c:v>
                </c:pt>
                <c:pt idx="6">
                  <c:v>0.36686237044804298</c:v>
                </c:pt>
                <c:pt idx="7">
                  <c:v>0.37128725393295525</c:v>
                </c:pt>
                <c:pt idx="8">
                  <c:v>0.39291877399669195</c:v>
                </c:pt>
                <c:pt idx="9">
                  <c:v>0.38018606146959155</c:v>
                </c:pt>
                <c:pt idx="10">
                  <c:v>0.33717123652223213</c:v>
                </c:pt>
                <c:pt idx="11">
                  <c:v>0.32456440326568869</c:v>
                </c:pt>
                <c:pt idx="12">
                  <c:v>0.3543523239287506</c:v>
                </c:pt>
                <c:pt idx="13">
                  <c:v>0.36593078380876087</c:v>
                </c:pt>
                <c:pt idx="14">
                  <c:v>0.37781874937071369</c:v>
                </c:pt>
                <c:pt idx="15">
                  <c:v>0.403756072968253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D8-4BDD-A227-1BF2984ED6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908006528"/>
        <c:axId val="1908017408"/>
      </c:barChart>
      <c:catAx>
        <c:axId val="1908006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17408"/>
        <c:crosses val="autoZero"/>
        <c:auto val="1"/>
        <c:lblAlgn val="ctr"/>
        <c:lblOffset val="100"/>
        <c:noMultiLvlLbl val="0"/>
      </c:catAx>
      <c:valAx>
        <c:axId val="190801740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9080065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'2.1.15'!$D$85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'2.1.15'!$C$87:$C$98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Otros servicios de salud humana n.c.p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'2.1.15'!$F$87:$F$98</c:f>
              <c:numCache>
                <c:formatCode>0.0%</c:formatCode>
                <c:ptCount val="12"/>
                <c:pt idx="0">
                  <c:v>0.46912249635318631</c:v>
                </c:pt>
                <c:pt idx="1">
                  <c:v>0.10364440327625696</c:v>
                </c:pt>
                <c:pt idx="2">
                  <c:v>8.0998648021035943E-2</c:v>
                </c:pt>
                <c:pt idx="3">
                  <c:v>0.12274428056081517</c:v>
                </c:pt>
                <c:pt idx="4">
                  <c:v>2.5057021143986835E-2</c:v>
                </c:pt>
                <c:pt idx="5">
                  <c:v>3.2361409243300686E-2</c:v>
                </c:pt>
                <c:pt idx="6">
                  <c:v>1.7012294356940523E-2</c:v>
                </c:pt>
                <c:pt idx="7">
                  <c:v>4.7886139353262504E-2</c:v>
                </c:pt>
                <c:pt idx="8">
                  <c:v>2.4663608608761566E-2</c:v>
                </c:pt>
                <c:pt idx="9">
                  <c:v>2.71437432126653E-2</c:v>
                </c:pt>
                <c:pt idx="10">
                  <c:v>2.379241936226709E-2</c:v>
                </c:pt>
                <c:pt idx="11">
                  <c:v>2.5573536507521109E-2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CD-43F0-87F9-7FC274B5871C}"/>
            </c:ext>
          </c:extLst>
        </c:ser>
        <c:ser>
          <c:idx val="1"/>
          <c:order val="1"/>
          <c:tx>
            <c:strRef>
              <c:f>'2.1.15'!$E$85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E5CD-43F0-87F9-7FC274B5871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'2.1.15'!$C$87:$C$98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Otros servicios de salud humana n.c.p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'2.1.15'!$G$87:$G$98</c:f>
              <c:numCache>
                <c:formatCode>0.0%</c:formatCode>
                <c:ptCount val="12"/>
                <c:pt idx="0">
                  <c:v>0.44271280950626457</c:v>
                </c:pt>
                <c:pt idx="1">
                  <c:v>9.6613681932921636E-2</c:v>
                </c:pt>
                <c:pt idx="2">
                  <c:v>7.9828513726088027E-2</c:v>
                </c:pt>
                <c:pt idx="3">
                  <c:v>0.11859901645867801</c:v>
                </c:pt>
                <c:pt idx="4">
                  <c:v>3.6499609748681473E-2</c:v>
                </c:pt>
                <c:pt idx="5">
                  <c:v>4.0331508006694293E-2</c:v>
                </c:pt>
                <c:pt idx="6">
                  <c:v>1.9286182777185398E-2</c:v>
                </c:pt>
                <c:pt idx="7">
                  <c:v>5.7837363853381812E-2</c:v>
                </c:pt>
                <c:pt idx="8">
                  <c:v>2.5586280433475963E-2</c:v>
                </c:pt>
                <c:pt idx="9">
                  <c:v>2.8492707762615876E-2</c:v>
                </c:pt>
                <c:pt idx="10">
                  <c:v>3.0762354600749432E-2</c:v>
                </c:pt>
                <c:pt idx="11">
                  <c:v>2.3449971193263502E-2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CD-43F0-87F9-7FC274B587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6"/>
        <c:axId val="152012672"/>
        <c:axId val="152019744"/>
      </c:barChart>
      <c:catAx>
        <c:axId val="15201267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52019744"/>
        <c:crosses val="autoZero"/>
        <c:auto val="1"/>
        <c:lblAlgn val="ctr"/>
        <c:lblOffset val="100"/>
        <c:noMultiLvlLbl val="0"/>
      </c:catAx>
      <c:valAx>
        <c:axId val="15201974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12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4638863936757323"/>
          <c:y val="0.4256307827341127"/>
          <c:w val="2.7402677290637001E-2"/>
          <c:h val="8.669666625886830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'2.1.15'!$D$60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'2.1.15'!$C$62:$C$73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 Otros servicios de salud humana n.c.p 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'2.1.15'!$F$62:$F$73</c:f>
              <c:numCache>
                <c:formatCode>0.0%</c:formatCode>
                <c:ptCount val="12"/>
                <c:pt idx="0">
                  <c:v>0.28804850784250652</c:v>
                </c:pt>
                <c:pt idx="1">
                  <c:v>0.10274956505575603</c:v>
                </c:pt>
                <c:pt idx="2">
                  <c:v>5.6129412014081267E-2</c:v>
                </c:pt>
                <c:pt idx="3">
                  <c:v>9.5043673782849086E-2</c:v>
                </c:pt>
                <c:pt idx="4">
                  <c:v>2.0801620468665964E-2</c:v>
                </c:pt>
                <c:pt idx="5">
                  <c:v>2.2425396783986504E-2</c:v>
                </c:pt>
                <c:pt idx="6">
                  <c:v>1.8230971291234101E-2</c:v>
                </c:pt>
                <c:pt idx="7">
                  <c:v>4.418553676743428E-2</c:v>
                </c:pt>
                <c:pt idx="8">
                  <c:v>0.28804850784250652</c:v>
                </c:pt>
                <c:pt idx="9">
                  <c:v>1.6790047422840345E-2</c:v>
                </c:pt>
                <c:pt idx="10">
                  <c:v>2.6247129391283038E-2</c:v>
                </c:pt>
                <c:pt idx="11">
                  <c:v>2.1299631336856369E-2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CD-43F0-87F9-7FC274B5871C}"/>
            </c:ext>
          </c:extLst>
        </c:ser>
        <c:ser>
          <c:idx val="1"/>
          <c:order val="1"/>
          <c:tx>
            <c:strRef>
              <c:f>'2.1.15'!$E$60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'2.1.15'!$C$62:$C$73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 Otros servicios de salud humana n.c.p 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'2.1.15'!$G$62:$G$73</c:f>
              <c:numCache>
                <c:formatCode>0.0%</c:formatCode>
                <c:ptCount val="12"/>
                <c:pt idx="0">
                  <c:v>0.27711385915688108</c:v>
                </c:pt>
                <c:pt idx="1">
                  <c:v>9.3722442849228552E-2</c:v>
                </c:pt>
                <c:pt idx="2">
                  <c:v>5.7305968792542017E-2</c:v>
                </c:pt>
                <c:pt idx="3">
                  <c:v>9.3355448106015065E-2</c:v>
                </c:pt>
                <c:pt idx="4">
                  <c:v>3.0211297053605004E-2</c:v>
                </c:pt>
                <c:pt idx="5">
                  <c:v>2.8952511876389107E-2</c:v>
                </c:pt>
                <c:pt idx="6">
                  <c:v>2.0700676959273093E-2</c:v>
                </c:pt>
                <c:pt idx="7">
                  <c:v>5.1185691868859039E-2</c:v>
                </c:pt>
                <c:pt idx="8">
                  <c:v>0.27711385915688108</c:v>
                </c:pt>
                <c:pt idx="9">
                  <c:v>1.7794830241725242E-2</c:v>
                </c:pt>
                <c:pt idx="10">
                  <c:v>3.2609101696031907E-2</c:v>
                </c:pt>
                <c:pt idx="11">
                  <c:v>1.9934312242568808E-2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CD-43F0-87F9-7FC274B587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6"/>
        <c:axId val="152020288"/>
        <c:axId val="152003424"/>
      </c:barChart>
      <c:catAx>
        <c:axId val="15202028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52003424"/>
        <c:crosses val="autoZero"/>
        <c:auto val="1"/>
        <c:lblAlgn val="ctr"/>
        <c:lblOffset val="100"/>
        <c:noMultiLvlLbl val="0"/>
      </c:catAx>
      <c:valAx>
        <c:axId val="15200342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20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4638863936757323"/>
          <c:y val="0.4256307827341127"/>
          <c:w val="2.7402677290637001E-2"/>
          <c:h val="8.669666625886830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970075911347424E-3"/>
          <c:y val="3.316853575121291E-2"/>
          <c:w val="0.96990458688241654"/>
          <c:h val="0.7957114451602640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'2.1.16'!$B$20</c:f>
              <c:strCache>
                <c:ptCount val="1"/>
                <c:pt idx="0">
                  <c:v>Gasto de consumo final del gobierno central y local en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'2.1.16'!$C$20:$R$20</c:f>
              <c:numCache>
                <c:formatCode>0.0%</c:formatCode>
                <c:ptCount val="16"/>
                <c:pt idx="0">
                  <c:v>1.4488280875286899E-2</c:v>
                </c:pt>
                <c:pt idx="1">
                  <c:v>1.6873956044717701E-2</c:v>
                </c:pt>
                <c:pt idx="2">
                  <c:v>1.7599778524517801E-2</c:v>
                </c:pt>
                <c:pt idx="3">
                  <c:v>1.9593773522821101E-2</c:v>
                </c:pt>
                <c:pt idx="4">
                  <c:v>1.9442441619757701E-2</c:v>
                </c:pt>
                <c:pt idx="5">
                  <c:v>2.1913170995260502E-2</c:v>
                </c:pt>
                <c:pt idx="6">
                  <c:v>2.35858967371157E-2</c:v>
                </c:pt>
                <c:pt idx="7">
                  <c:v>2.48744882024859E-2</c:v>
                </c:pt>
                <c:pt idx="8">
                  <c:v>2.4799159389077102E-2</c:v>
                </c:pt>
                <c:pt idx="9">
                  <c:v>2.4614296901872699E-2</c:v>
                </c:pt>
                <c:pt idx="10">
                  <c:v>2.5187704817080801E-2</c:v>
                </c:pt>
                <c:pt idx="11">
                  <c:v>2.5089815341108501E-2</c:v>
                </c:pt>
                <c:pt idx="12">
                  <c:v>2.4867841840848101E-2</c:v>
                </c:pt>
                <c:pt idx="13">
                  <c:v>2.3655332360533701E-2</c:v>
                </c:pt>
                <c:pt idx="14">
                  <c:v>2.6951889813123801E-2</c:v>
                </c:pt>
                <c:pt idx="15">
                  <c:v>2.5441698666674499E-2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EB-481B-8061-863A92300CD6}"/>
            </c:ext>
          </c:extLst>
        </c:ser>
        <c:ser>
          <c:idx val="0"/>
          <c:order val="2"/>
          <c:tx>
            <c:strRef>
              <c:f>'2.1.16'!$B$21</c:f>
              <c:strCache>
                <c:ptCount val="1"/>
                <c:pt idx="0">
                  <c:v>Gasto de consumo final de los fondos de seguridad social en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'2.1.16'!$C$16:$R$16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'2.1.16'!$C$21:$R$21</c:f>
              <c:numCache>
                <c:formatCode>0.0%</c:formatCode>
                <c:ptCount val="16"/>
                <c:pt idx="0">
                  <c:v>6.8645022503137096E-3</c:v>
                </c:pt>
                <c:pt idx="1">
                  <c:v>6.7711933152650198E-3</c:v>
                </c:pt>
                <c:pt idx="2">
                  <c:v>8.1437402859781596E-3</c:v>
                </c:pt>
                <c:pt idx="3">
                  <c:v>1.14755469776547E-2</c:v>
                </c:pt>
                <c:pt idx="4">
                  <c:v>1.4647091712533899E-2</c:v>
                </c:pt>
                <c:pt idx="5">
                  <c:v>1.61233650070376E-2</c:v>
                </c:pt>
                <c:pt idx="6">
                  <c:v>1.73968077045068E-2</c:v>
                </c:pt>
                <c:pt idx="7">
                  <c:v>1.8444737508095301E-2</c:v>
                </c:pt>
                <c:pt idx="8">
                  <c:v>1.8364359553803101E-2</c:v>
                </c:pt>
                <c:pt idx="9">
                  <c:v>1.8846795107936701E-2</c:v>
                </c:pt>
                <c:pt idx="10">
                  <c:v>1.73029531908864E-2</c:v>
                </c:pt>
                <c:pt idx="11">
                  <c:v>1.8619763094232401E-2</c:v>
                </c:pt>
                <c:pt idx="12">
                  <c:v>1.9646388190344401E-2</c:v>
                </c:pt>
                <c:pt idx="13">
                  <c:v>1.75291022934197E-2</c:v>
                </c:pt>
                <c:pt idx="14">
                  <c:v>2.0048448997532699E-2</c:v>
                </c:pt>
                <c:pt idx="15">
                  <c:v>1.92292770092891E-2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EB-481B-8061-863A92300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overlap val="-2"/>
        <c:axId val="152016480"/>
        <c:axId val="152021920"/>
      </c:barChart>
      <c:lineChart>
        <c:grouping val="stacked"/>
        <c:varyColors val="0"/>
        <c:ser>
          <c:idx val="2"/>
          <c:order val="0"/>
          <c:tx>
            <c:strRef>
              <c:f>'2.1.16'!$B$22</c:f>
              <c:strCache>
                <c:ptCount val="1"/>
                <c:pt idx="0">
                  <c:v>Gasto de consumo final del gobierno general en salud respecto al PIB</c:v>
                </c:pt>
              </c:strCache>
            </c:strRef>
          </c:tx>
          <c:spPr>
            <a:ln>
              <a:solidFill>
                <a:srgbClr val="4BACC6">
                  <a:alpha val="99000"/>
                </a:srgbClr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>
                    <a:alpha val="99000"/>
                  </a:srgbClr>
                </a:solidFill>
                <a:bevel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'2.1.16'!$C$22:$R$22</c:f>
              <c:numCache>
                <c:formatCode>0.0%</c:formatCode>
                <c:ptCount val="16"/>
                <c:pt idx="0">
                  <c:v>2.13527831256006E-2</c:v>
                </c:pt>
                <c:pt idx="1">
                  <c:v>2.3645149359982701E-2</c:v>
                </c:pt>
                <c:pt idx="2">
                  <c:v>2.5743518810496E-2</c:v>
                </c:pt>
                <c:pt idx="3">
                  <c:v>3.1069320500475801E-2</c:v>
                </c:pt>
                <c:pt idx="4">
                  <c:v>3.4089533332291602E-2</c:v>
                </c:pt>
                <c:pt idx="5">
                  <c:v>3.8036536002298102E-2</c:v>
                </c:pt>
                <c:pt idx="6">
                  <c:v>4.0982704441622497E-2</c:v>
                </c:pt>
                <c:pt idx="7">
                  <c:v>4.3319225710581201E-2</c:v>
                </c:pt>
                <c:pt idx="8">
                  <c:v>4.3163518942880202E-2</c:v>
                </c:pt>
                <c:pt idx="9">
                  <c:v>4.3461092009809403E-2</c:v>
                </c:pt>
                <c:pt idx="10">
                  <c:v>4.2490658007967301E-2</c:v>
                </c:pt>
                <c:pt idx="11">
                  <c:v>4.3709578435340901E-2</c:v>
                </c:pt>
                <c:pt idx="12">
                  <c:v>4.4514230031192502E-2</c:v>
                </c:pt>
                <c:pt idx="13">
                  <c:v>4.11844346539533E-2</c:v>
                </c:pt>
                <c:pt idx="14">
                  <c:v>4.7000338810656503E-2</c:v>
                </c:pt>
                <c:pt idx="15">
                  <c:v>4.4670975675963599E-2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6EB-481B-8061-863A92300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005600"/>
        <c:axId val="151990368"/>
      </c:lineChart>
      <c:catAx>
        <c:axId val="1520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21920"/>
        <c:crosses val="autoZero"/>
        <c:auto val="1"/>
        <c:lblAlgn val="ctr"/>
        <c:lblOffset val="100"/>
        <c:noMultiLvlLbl val="0"/>
      </c:catAx>
      <c:valAx>
        <c:axId val="15202192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52016480"/>
        <c:crosses val="autoZero"/>
        <c:crossBetween val="between"/>
      </c:valAx>
      <c:valAx>
        <c:axId val="151990368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52005600"/>
        <c:crosses val="max"/>
        <c:crossBetween val="between"/>
      </c:valAx>
      <c:catAx>
        <c:axId val="152005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99036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2.0027188474937861E-2"/>
          <c:y val="0.8969823563721202"/>
          <c:w val="0.96448269980537826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21530022204069E-3"/>
          <c:y val="3.516447560215312E-2"/>
          <c:w val="0.96990458688241654"/>
          <c:h val="0.7957114451602640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'2.1.16'!$B$11</c:f>
              <c:strCache>
                <c:ptCount val="1"/>
                <c:pt idx="0">
                  <c:v>Gasto de consumo final del gobierno central y local en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'2.1.16'!$C$11:$R$11</c:f>
              <c:numCache>
                <c:formatCode>0.0%</c:formatCode>
                <c:ptCount val="16"/>
                <c:pt idx="0">
                  <c:v>1.4488280875286899E-2</c:v>
                </c:pt>
                <c:pt idx="1">
                  <c:v>1.55433620991073E-2</c:v>
                </c:pt>
                <c:pt idx="2">
                  <c:v>1.6900564727724301E-2</c:v>
                </c:pt>
                <c:pt idx="3">
                  <c:v>1.855159501926E-2</c:v>
                </c:pt>
                <c:pt idx="4">
                  <c:v>1.8009435916728302E-2</c:v>
                </c:pt>
                <c:pt idx="5">
                  <c:v>2.0413492278106099E-2</c:v>
                </c:pt>
                <c:pt idx="6">
                  <c:v>2.2682116415449399E-2</c:v>
                </c:pt>
                <c:pt idx="7">
                  <c:v>2.4350303167819901E-2</c:v>
                </c:pt>
                <c:pt idx="8">
                  <c:v>2.5667289966386599E-2</c:v>
                </c:pt>
                <c:pt idx="9">
                  <c:v>2.5936549507805301E-2</c:v>
                </c:pt>
                <c:pt idx="10">
                  <c:v>2.7948376321967599E-2</c:v>
                </c:pt>
                <c:pt idx="11">
                  <c:v>2.8916948073338299E-2</c:v>
                </c:pt>
                <c:pt idx="12">
                  <c:v>2.7640514589441799E-2</c:v>
                </c:pt>
                <c:pt idx="13">
                  <c:v>2.9241929016736699E-2</c:v>
                </c:pt>
                <c:pt idx="14">
                  <c:v>3.0436195000754802E-2</c:v>
                </c:pt>
                <c:pt idx="15">
                  <c:v>2.70628264312999E-2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EB-481B-8061-863A92300CD6}"/>
            </c:ext>
          </c:extLst>
        </c:ser>
        <c:ser>
          <c:idx val="0"/>
          <c:order val="2"/>
          <c:tx>
            <c:strRef>
              <c:f>'2.1.16'!$B$12</c:f>
              <c:strCache>
                <c:ptCount val="1"/>
                <c:pt idx="0">
                  <c:v>Gasto de consumo final de los fondos de seguridad social en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'2.1.16'!$C$12:$R$12</c:f>
              <c:numCache>
                <c:formatCode>0.0%</c:formatCode>
                <c:ptCount val="16"/>
                <c:pt idx="0">
                  <c:v>6.8645022503137096E-3</c:v>
                </c:pt>
                <c:pt idx="1">
                  <c:v>6.2357281226748202E-3</c:v>
                </c:pt>
                <c:pt idx="2">
                  <c:v>7.7313248182340503E-3</c:v>
                </c:pt>
                <c:pt idx="3">
                  <c:v>1.0742549888350101E-2</c:v>
                </c:pt>
                <c:pt idx="4">
                  <c:v>1.34888244036101E-2</c:v>
                </c:pt>
                <c:pt idx="5">
                  <c:v>1.48100967120171E-2</c:v>
                </c:pt>
                <c:pt idx="6">
                  <c:v>1.65449242281001E-2</c:v>
                </c:pt>
                <c:pt idx="7">
                  <c:v>1.7736597616992599E-2</c:v>
                </c:pt>
                <c:pt idx="8">
                  <c:v>1.8447315656891301E-2</c:v>
                </c:pt>
                <c:pt idx="9">
                  <c:v>1.9438911219246E-2</c:v>
                </c:pt>
                <c:pt idx="10">
                  <c:v>1.8614094200592499E-2</c:v>
                </c:pt>
                <c:pt idx="11">
                  <c:v>2.1105853657919799E-2</c:v>
                </c:pt>
                <c:pt idx="12">
                  <c:v>2.1343663816803801E-2</c:v>
                </c:pt>
                <c:pt idx="13">
                  <c:v>2.18347815258895E-2</c:v>
                </c:pt>
                <c:pt idx="14">
                  <c:v>2.27912236876587E-2</c:v>
                </c:pt>
                <c:pt idx="15">
                  <c:v>2.00881749344082E-2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EB-481B-8061-863A92300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2"/>
        <c:axId val="151990912"/>
        <c:axId val="152015936"/>
      </c:barChart>
      <c:lineChart>
        <c:grouping val="stacked"/>
        <c:varyColors val="0"/>
        <c:ser>
          <c:idx val="2"/>
          <c:order val="0"/>
          <c:tx>
            <c:strRef>
              <c:f>'2.1.16'!$B$13</c:f>
              <c:strCache>
                <c:ptCount val="1"/>
                <c:pt idx="0">
                  <c:v>Gasto de consumo final del gobierno general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  <a:bevel/>
              </a:ln>
            </c:spPr>
          </c:marker>
          <c:dLbls>
            <c:dLbl>
              <c:idx val="0"/>
              <c:layout>
                <c:manualLayout>
                  <c:x val="-9.5269596956093928E-3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067482281105223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337743573853141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9728742202271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2702612927479229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337743573853141E-2"/>
                  <c:y val="-1.988812849422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2702612927479182E-2"/>
                  <c:y val="-2.7843379891911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432351634731264E-2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524313551297502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702612927479276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5243135512975112E-2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8.8918290492354269E-3"/>
                  <c:y val="-1.5910502795378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3337743573853235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270261292747937E-2"/>
                  <c:y val="-1.98881284942228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DD0B-43AC-973A-B0D74C631491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9.5269596956093876E-3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D0B-43AC-973A-B0D74C63149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'2.1.16'!$C$16:$R$16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'2.1.16'!$C$13:$R$13</c:f>
              <c:numCache>
                <c:formatCode>0.0%</c:formatCode>
                <c:ptCount val="16"/>
                <c:pt idx="0">
                  <c:v>2.13527831256006E-2</c:v>
                </c:pt>
                <c:pt idx="1">
                  <c:v>2.1779090221782101E-2</c:v>
                </c:pt>
                <c:pt idx="2">
                  <c:v>2.4631889545958401E-2</c:v>
                </c:pt>
                <c:pt idx="3">
                  <c:v>2.9294144907610099E-2</c:v>
                </c:pt>
                <c:pt idx="4">
                  <c:v>3.1498260320338402E-2</c:v>
                </c:pt>
                <c:pt idx="5">
                  <c:v>3.5223588990123199E-2</c:v>
                </c:pt>
                <c:pt idx="6">
                  <c:v>3.9227040643549503E-2</c:v>
                </c:pt>
                <c:pt idx="7">
                  <c:v>4.2086900784812503E-2</c:v>
                </c:pt>
                <c:pt idx="8">
                  <c:v>4.4114605623277799E-2</c:v>
                </c:pt>
                <c:pt idx="9">
                  <c:v>4.5375460727051398E-2</c:v>
                </c:pt>
                <c:pt idx="10">
                  <c:v>4.6562470522560101E-2</c:v>
                </c:pt>
                <c:pt idx="11">
                  <c:v>5.0022801731258101E-2</c:v>
                </c:pt>
                <c:pt idx="12">
                  <c:v>4.8984178406245603E-2</c:v>
                </c:pt>
                <c:pt idx="13">
                  <c:v>5.1076710542626101E-2</c:v>
                </c:pt>
                <c:pt idx="14">
                  <c:v>5.3227418688413498E-2</c:v>
                </c:pt>
                <c:pt idx="15">
                  <c:v>4.7151001365708101E-2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6EB-481B-8061-863A92300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008320"/>
        <c:axId val="151996896"/>
      </c:lineChart>
      <c:catAx>
        <c:axId val="15199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15936"/>
        <c:crosses val="autoZero"/>
        <c:auto val="1"/>
        <c:lblAlgn val="ctr"/>
        <c:lblOffset val="100"/>
        <c:noMultiLvlLbl val="0"/>
      </c:catAx>
      <c:valAx>
        <c:axId val="15201593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51990912"/>
        <c:crosses val="autoZero"/>
        <c:crossBetween val="between"/>
      </c:valAx>
      <c:valAx>
        <c:axId val="151996896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152008320"/>
        <c:crosses val="max"/>
        <c:crossBetween val="between"/>
      </c:valAx>
      <c:catAx>
        <c:axId val="152008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99689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2.0027188474937861E-2"/>
          <c:y val="0.8969823563721202"/>
          <c:w val="0.96448269980537826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622440944881895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>
                <a:alpha val="90980"/>
              </a:srgbClr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'2.1.17'!$D$18:$S$18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'2.1.17'!$D$26:$S$26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2729768</c:v>
                </c:pt>
                <c:pt idx="14">
                  <c:v>3247194</c:v>
                </c:pt>
                <c:pt idx="15">
                  <c:v>3177234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3D-474E-B920-FD22D72E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93"/>
        <c:axId val="152009952"/>
        <c:axId val="151991456"/>
      </c:barChart>
      <c:catAx>
        <c:axId val="152009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1991456"/>
        <c:crosses val="autoZero"/>
        <c:auto val="1"/>
        <c:lblAlgn val="ctr"/>
        <c:lblOffset val="100"/>
        <c:noMultiLvlLbl val="0"/>
      </c:catAx>
      <c:valAx>
        <c:axId val="151991456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20099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622440944881895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'2.1.17'!$D$7:$S$7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'2.1.17'!$D$15:$S$15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5071464</c:v>
                </c:pt>
                <c:pt idx="14">
                  <c:v>5650935</c:v>
                </c:pt>
                <c:pt idx="15">
                  <c:v>5424698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3D-474E-B920-FD22D72E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93"/>
        <c:axId val="151997440"/>
        <c:axId val="151992544"/>
      </c:barChart>
      <c:catAx>
        <c:axId val="151997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1992544"/>
        <c:crosses val="autoZero"/>
        <c:auto val="1"/>
        <c:lblAlgn val="ctr"/>
        <c:lblOffset val="100"/>
        <c:noMultiLvlLbl val="0"/>
      </c:catAx>
      <c:valAx>
        <c:axId val="15199254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997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'2.1.18'!$F$30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'2.1.18'!$C$31:$C$37</c:f>
              <c:strCache>
                <c:ptCount val="7"/>
                <c:pt idx="0">
                  <c:v>Servicios ambulatorios</c:v>
                </c:pt>
                <c:pt idx="1">
                  <c:v>Servicios con internación</c:v>
                </c:pt>
                <c:pt idx="2">
                  <c:v>Servicios de rectoría y administración de servicios de la salud </c:v>
                </c:pt>
                <c:pt idx="3">
                  <c:v>Servicios de salud pública</c:v>
                </c:pt>
                <c:pt idx="4">
                  <c:v>Servicios odontológicos</c:v>
                </c:pt>
                <c:pt idx="5">
                  <c:v>Servicios de administración de planes de seguridad social de afiliación obligatoria</c:v>
                </c:pt>
                <c:pt idx="6">
                  <c:v>Otros servicios de salud humana</c:v>
                </c:pt>
              </c:strCache>
            </c:strRef>
          </c:cat>
          <c:val>
            <c:numRef>
              <c:f>'2.1.18'!$F$31:$F$37</c:f>
              <c:numCache>
                <c:formatCode>0.0%</c:formatCode>
                <c:ptCount val="7"/>
                <c:pt idx="0">
                  <c:v>0.52908541959611899</c:v>
                </c:pt>
                <c:pt idx="1">
                  <c:v>0.31965383035322187</c:v>
                </c:pt>
                <c:pt idx="2">
                  <c:v>4.1755127657910181E-2</c:v>
                </c:pt>
                <c:pt idx="3">
                  <c:v>8.2345865384082381E-2</c:v>
                </c:pt>
                <c:pt idx="4">
                  <c:v>1.2472922775787341E-2</c:v>
                </c:pt>
                <c:pt idx="5">
                  <c:v>7.8769546876472432E-3</c:v>
                </c:pt>
                <c:pt idx="6">
                  <c:v>6.8098795452319755E-3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D9-4A85-AD31-7D34A8A2F83D}"/>
            </c:ext>
          </c:extLst>
        </c:ser>
        <c:ser>
          <c:idx val="1"/>
          <c:order val="1"/>
          <c:tx>
            <c:strRef>
              <c:f>'2.1.18'!$G$30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'2.1.18'!$C$31:$C$37</c:f>
              <c:strCache>
                <c:ptCount val="7"/>
                <c:pt idx="0">
                  <c:v>Servicios ambulatorios</c:v>
                </c:pt>
                <c:pt idx="1">
                  <c:v>Servicios con internación</c:v>
                </c:pt>
                <c:pt idx="2">
                  <c:v>Servicios de rectoría y administración de servicios de la salud </c:v>
                </c:pt>
                <c:pt idx="3">
                  <c:v>Servicios de salud pública</c:v>
                </c:pt>
                <c:pt idx="4">
                  <c:v>Servicios odontológicos</c:v>
                </c:pt>
                <c:pt idx="5">
                  <c:v>Servicios de administración de planes de seguridad social de afiliación obligatoria</c:v>
                </c:pt>
                <c:pt idx="6">
                  <c:v>Otros servicios de salud humana</c:v>
                </c:pt>
              </c:strCache>
            </c:strRef>
          </c:cat>
          <c:val>
            <c:numRef>
              <c:f>'2.1.18'!$G$31:$G$37</c:f>
              <c:numCache>
                <c:formatCode>0.0%</c:formatCode>
                <c:ptCount val="7"/>
                <c:pt idx="0">
                  <c:v>0.59279360601076281</c:v>
                </c:pt>
                <c:pt idx="1">
                  <c:v>0.33052082408787015</c:v>
                </c:pt>
                <c:pt idx="2">
                  <c:v>3.7031266818874531E-2</c:v>
                </c:pt>
                <c:pt idx="3">
                  <c:v>1.3987638304260875E-2</c:v>
                </c:pt>
                <c:pt idx="4">
                  <c:v>1.259019637835929E-2</c:v>
                </c:pt>
                <c:pt idx="5">
                  <c:v>7.7007233335662402E-3</c:v>
                </c:pt>
                <c:pt idx="6">
                  <c:v>5.3757450663061016E-3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D9-4A85-AD31-7D34A8A2F8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3"/>
        <c:axId val="152004512"/>
        <c:axId val="151993632"/>
      </c:barChart>
      <c:catAx>
        <c:axId val="1520045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1993632"/>
        <c:crosses val="autoZero"/>
        <c:auto val="1"/>
        <c:lblAlgn val="ctr"/>
        <c:lblOffset val="100"/>
        <c:noMultiLvlLbl val="0"/>
      </c:catAx>
      <c:valAx>
        <c:axId val="15199363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04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3775791571204103"/>
          <c:y val="4.4949848691009944E-2"/>
          <c:w val="0.3883290408096981"/>
          <c:h val="0.8422287805830038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'2.1.18'!$E$50</c:f>
              <c:strCache>
                <c:ptCount val="1"/>
                <c:pt idx="0">
                  <c:v>Gasto de consumo final de los hogares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numFmt formatCode="0%;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'2.1.18'!$C$52:$C$58</c:f>
              <c:strCache>
                <c:ptCount val="7"/>
                <c:pt idx="0">
                  <c:v>Servicios ambulatorios</c:v>
                </c:pt>
                <c:pt idx="1">
                  <c:v>Otros servicios de salud humana</c:v>
                </c:pt>
                <c:pt idx="2">
                  <c:v>Servicios con internación</c:v>
                </c:pt>
                <c:pt idx="3">
                  <c:v>Servicios odontológicos</c:v>
                </c:pt>
                <c:pt idx="4">
                  <c:v>Servicios de salud pública</c:v>
                </c:pt>
                <c:pt idx="5">
                  <c:v>Servicios de rectoría y administración de servicios de la salud </c:v>
                </c:pt>
                <c:pt idx="6">
                  <c:v>Servicios de administración de planes de seguridad social de afiliación obligatoria</c:v>
                </c:pt>
              </c:strCache>
            </c:strRef>
          </c:cat>
          <c:val>
            <c:numRef>
              <c:f>'2.1.18'!$E$52:$E$58</c:f>
              <c:numCache>
                <c:formatCode>0%</c:formatCode>
                <c:ptCount val="7"/>
                <c:pt idx="0">
                  <c:v>-0.4319271669138795</c:v>
                </c:pt>
                <c:pt idx="1">
                  <c:v>-0.29880271605704745</c:v>
                </c:pt>
                <c:pt idx="2">
                  <c:v>-0.18724854135427646</c:v>
                </c:pt>
                <c:pt idx="3">
                  <c:v>-6.5132597408381662E-2</c:v>
                </c:pt>
                <c:pt idx="4">
                  <c:v>-1.4859763512464791E-2</c:v>
                </c:pt>
                <c:pt idx="5">
                  <c:v>-1.9698296863253735E-3</c:v>
                </c:pt>
                <c:pt idx="6">
                  <c:v>-5.9385067624745757E-5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3C-449B-8981-50330192228A}"/>
            </c:ext>
          </c:extLst>
        </c:ser>
        <c:ser>
          <c:idx val="0"/>
          <c:order val="1"/>
          <c:tx>
            <c:strRef>
              <c:f>'2.1.18'!$D$50</c:f>
              <c:strCache>
                <c:ptCount val="1"/>
                <c:pt idx="0">
                  <c:v>Gasto de consumo final del gobierno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8.9851590112257004E-3"/>
                  <c:y val="5.65656541662014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0290416965324452E-2"/>
                      <c:h val="2.993273289609023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'2.1.18'!$C$52:$C$58</c:f>
              <c:strCache>
                <c:ptCount val="7"/>
                <c:pt idx="0">
                  <c:v>Servicios ambulatorios</c:v>
                </c:pt>
                <c:pt idx="1">
                  <c:v>Otros servicios de salud humana</c:v>
                </c:pt>
                <c:pt idx="2">
                  <c:v>Servicios con internación</c:v>
                </c:pt>
                <c:pt idx="3">
                  <c:v>Servicios odontológicos</c:v>
                </c:pt>
                <c:pt idx="4">
                  <c:v>Servicios de salud pública</c:v>
                </c:pt>
                <c:pt idx="5">
                  <c:v>Servicios de rectoría y administración de servicios de la salud </c:v>
                </c:pt>
                <c:pt idx="6">
                  <c:v>Servicios de administración de planes de seguridad social de afiliación obligatoria</c:v>
                </c:pt>
              </c:strCache>
            </c:strRef>
          </c:cat>
          <c:val>
            <c:numRef>
              <c:f>'2.1.18'!$D$52:$D$58</c:f>
              <c:numCache>
                <c:formatCode>0.0%</c:formatCode>
                <c:ptCount val="7"/>
                <c:pt idx="0">
                  <c:v>0.59577620726536296</c:v>
                </c:pt>
                <c:pt idx="1">
                  <c:v>4.5469812328723198E-3</c:v>
                </c:pt>
                <c:pt idx="2">
                  <c:v>0.33294424869366002</c:v>
                </c:pt>
                <c:pt idx="3">
                  <c:v>1.4062165303948699E-2</c:v>
                </c:pt>
                <c:pt idx="4">
                  <c:v>1.25418963415106E-2</c:v>
                </c:pt>
                <c:pt idx="5">
                  <c:v>3.3203323023696399E-2</c:v>
                </c:pt>
                <c:pt idx="6">
                  <c:v>6.9251781389489302E-3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3C-449B-8981-503301922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994176"/>
        <c:axId val="152014848"/>
      </c:barChart>
      <c:catAx>
        <c:axId val="151994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2014848"/>
        <c:crosses val="autoZero"/>
        <c:auto val="1"/>
        <c:lblAlgn val="ctr"/>
        <c:lblOffset val="100"/>
        <c:noMultiLvlLbl val="0"/>
      </c:catAx>
      <c:valAx>
        <c:axId val="1520148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199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244629818149861"/>
          <c:y val="0.93926925564899288"/>
          <c:w val="0.57397265290279109"/>
          <c:h val="3.8067854832593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015074795745716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>
                <a:alpha val="91000"/>
              </a:srgbClr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'2.1.19'!$D$23:$S$23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'2.1.19'!$D$36:$S$36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2729768</c:v>
                </c:pt>
                <c:pt idx="14">
                  <c:v>3247194</c:v>
                </c:pt>
                <c:pt idx="15">
                  <c:v>3177234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AAB-99BE-3C1877E9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93"/>
        <c:axId val="152006688"/>
        <c:axId val="152013760"/>
      </c:barChart>
      <c:catAx>
        <c:axId val="15200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13760"/>
        <c:crosses val="autoZero"/>
        <c:auto val="1"/>
        <c:lblAlgn val="ctr"/>
        <c:lblOffset val="100"/>
        <c:noMultiLvlLbl val="0"/>
      </c:catAx>
      <c:valAx>
        <c:axId val="15201376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2006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015074795745716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'2.1.19'!$D$7:$S$7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'2.1.19'!$D$20:$S$20</c:f>
              <c:numCache>
                <c:formatCode>_(* #,##0_);_(* \(#,##0\);_(* "-"??_);_(@_)</c:formatCode>
                <c:ptCount val="16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5071464</c:v>
                </c:pt>
                <c:pt idx="14">
                  <c:v>5650935</c:v>
                </c:pt>
                <c:pt idx="15">
                  <c:v>5424698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AAB-99BE-3C1877E9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93"/>
        <c:axId val="151999072"/>
        <c:axId val="152001792"/>
      </c:barChart>
      <c:catAx>
        <c:axId val="151999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01792"/>
        <c:crosses val="autoZero"/>
        <c:auto val="1"/>
        <c:lblAlgn val="ctr"/>
        <c:lblOffset val="100"/>
        <c:noMultiLvlLbl val="0"/>
      </c:catAx>
      <c:valAx>
        <c:axId val="15200179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999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47531092776118072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'1.1.4'!$D$63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'1.1.4'!$C$64:$C$74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centros ambulatorios del sector público (MSP)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planes de seguridad social de afiliación obligatoria</c:v>
                </c:pt>
                <c:pt idx="10">
                  <c:v>Otros*</c:v>
                </c:pt>
              </c:strCache>
            </c:strRef>
          </c:cat>
          <c:val>
            <c:numRef>
              <c:f>'1.1.4'!$D$64:$D$74</c:f>
              <c:numCache>
                <c:formatCode>_(* #,##0_);_(* \(#,##0\);_(* "-"??_);_(@_)</c:formatCode>
                <c:ptCount val="11"/>
                <c:pt idx="0">
                  <c:v>719385</c:v>
                </c:pt>
                <c:pt idx="1">
                  <c:v>662735</c:v>
                </c:pt>
                <c:pt idx="2">
                  <c:v>625706</c:v>
                </c:pt>
                <c:pt idx="3">
                  <c:v>554458</c:v>
                </c:pt>
                <c:pt idx="4">
                  <c:v>523163</c:v>
                </c:pt>
                <c:pt idx="5">
                  <c:v>334333</c:v>
                </c:pt>
                <c:pt idx="6">
                  <c:v>186328</c:v>
                </c:pt>
                <c:pt idx="7">
                  <c:v>163838</c:v>
                </c:pt>
                <c:pt idx="8">
                  <c:v>58635</c:v>
                </c:pt>
                <c:pt idx="9">
                  <c:v>25636</c:v>
                </c:pt>
                <c:pt idx="10">
                  <c:v>308331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C7-4083-8E2D-0FE0FACFD010}"/>
            </c:ext>
          </c:extLst>
        </c:ser>
        <c:ser>
          <c:idx val="1"/>
          <c:order val="1"/>
          <c:tx>
            <c:strRef>
              <c:f>'1.1.4'!$E$63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'1.1.4'!$C$64:$C$74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centros ambulatorios del sector público (MSP)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planes de seguridad social de afiliación obligatoria</c:v>
                </c:pt>
                <c:pt idx="10">
                  <c:v>Otros*</c:v>
                </c:pt>
              </c:strCache>
            </c:strRef>
          </c:cat>
          <c:val>
            <c:numRef>
              <c:f>'1.1.4'!$E$64:$E$74</c:f>
              <c:numCache>
                <c:formatCode>_(* #,##0_);_(* \(#,##0\);_(* "-"??_);_(@_)</c:formatCode>
                <c:ptCount val="11"/>
                <c:pt idx="0">
                  <c:v>745770</c:v>
                </c:pt>
                <c:pt idx="1">
                  <c:v>705106</c:v>
                </c:pt>
                <c:pt idx="2">
                  <c:v>675912</c:v>
                </c:pt>
                <c:pt idx="3">
                  <c:v>642739</c:v>
                </c:pt>
                <c:pt idx="4">
                  <c:v>536538</c:v>
                </c:pt>
                <c:pt idx="5">
                  <c:v>329267</c:v>
                </c:pt>
                <c:pt idx="6">
                  <c:v>204166</c:v>
                </c:pt>
                <c:pt idx="7">
                  <c:v>143264</c:v>
                </c:pt>
                <c:pt idx="8">
                  <c:v>58739</c:v>
                </c:pt>
                <c:pt idx="9">
                  <c:v>24524</c:v>
                </c:pt>
                <c:pt idx="10">
                  <c:v>90758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C7-4083-8E2D-0FE0FACFD0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07616"/>
        <c:axId val="1908021760"/>
      </c:barChart>
      <c:catAx>
        <c:axId val="190800761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908021760"/>
        <c:crosses val="autoZero"/>
        <c:auto val="1"/>
        <c:lblAlgn val="ctr"/>
        <c:lblOffset val="100"/>
        <c:noMultiLvlLbl val="0"/>
      </c:catAx>
      <c:valAx>
        <c:axId val="1908021760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9080076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'2.1.20'!$F$61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'2.1.20'!$C$62:$C$70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Servicios de salud pública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'2.1.20'!$F$62:$F$70</c:f>
              <c:numCache>
                <c:formatCode>0.0%</c:formatCode>
                <c:ptCount val="9"/>
                <c:pt idx="0">
                  <c:v>0.30629768347687264</c:v>
                </c:pt>
                <c:pt idx="1">
                  <c:v>0.22278773611924635</c:v>
                </c:pt>
                <c:pt idx="2">
                  <c:v>0.16804170000314117</c:v>
                </c:pt>
                <c:pt idx="3">
                  <c:v>0.15161213035008073</c:v>
                </c:pt>
                <c:pt idx="4">
                  <c:v>4.1755127657910181E-2</c:v>
                </c:pt>
                <c:pt idx="5">
                  <c:v>8.2345865384082381E-2</c:v>
                </c:pt>
                <c:pt idx="6">
                  <c:v>1.0365256895645903E-2</c:v>
                </c:pt>
                <c:pt idx="7">
                  <c:v>7.8769546876472432E-3</c:v>
                </c:pt>
                <c:pt idx="8">
                  <c:v>8.9175454253734143E-3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81-495C-8E6E-7BFA44D3D72C}"/>
            </c:ext>
          </c:extLst>
        </c:ser>
        <c:ser>
          <c:idx val="1"/>
          <c:order val="1"/>
          <c:tx>
            <c:strRef>
              <c:f>'2.1.20'!$G$61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'2.1.20'!$C$62:$C$70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Servicios de salud pública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'2.1.20'!$G$62:$G$70</c:f>
              <c:numCache>
                <c:formatCode>0.0%</c:formatCode>
                <c:ptCount val="9"/>
                <c:pt idx="0">
                  <c:v>0.35027133664061255</c:v>
                </c:pt>
                <c:pt idx="1">
                  <c:v>0.24252226937015026</c:v>
                </c:pt>
                <c:pt idx="2">
                  <c:v>0.17446086753446552</c:v>
                </c:pt>
                <c:pt idx="3">
                  <c:v>0.15605995655340463</c:v>
                </c:pt>
                <c:pt idx="4">
                  <c:v>3.7031266818874531E-2</c:v>
                </c:pt>
                <c:pt idx="5">
                  <c:v>1.3987638304260875E-2</c:v>
                </c:pt>
                <c:pt idx="6">
                  <c:v>1.0316205857044208E-2</c:v>
                </c:pt>
                <c:pt idx="7">
                  <c:v>7.7007233335662402E-3</c:v>
                </c:pt>
                <c:pt idx="8">
                  <c:v>7.6497355876211821E-3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81-495C-8E6E-7BFA44D3D7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6"/>
        <c:axId val="151997984"/>
        <c:axId val="152015392"/>
      </c:barChart>
      <c:catAx>
        <c:axId val="15199798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15392"/>
        <c:crosses val="autoZero"/>
        <c:auto val="1"/>
        <c:lblAlgn val="ctr"/>
        <c:lblOffset val="100"/>
        <c:noMultiLvlLbl val="0"/>
      </c:catAx>
      <c:valAx>
        <c:axId val="15201539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997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'2.1.20'!$F$39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'2.1.20'!$C$40:$C$48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Servicios de salud pública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'2.1.20'!$F$40:$F$48</c:f>
              <c:numCache>
                <c:formatCode>0.0%</c:formatCode>
                <c:ptCount val="9"/>
                <c:pt idx="0">
                  <c:v>0.32243053583168096</c:v>
                </c:pt>
                <c:pt idx="1">
                  <c:v>0.21828405387780961</c:v>
                </c:pt>
                <c:pt idx="2">
                  <c:v>0.14813070757317151</c:v>
                </c:pt>
                <c:pt idx="3">
                  <c:v>0.17759627389095786</c:v>
                </c:pt>
                <c:pt idx="4">
                  <c:v>3.6099866659234266E-2</c:v>
                </c:pt>
                <c:pt idx="5">
                  <c:v>7.1193882074382375E-2</c:v>
                </c:pt>
                <c:pt idx="6">
                  <c:v>1.1795393151752763E-2</c:v>
                </c:pt>
                <c:pt idx="7">
                  <c:v>6.826657889358133E-3</c:v>
                </c:pt>
                <c:pt idx="8">
                  <c:v>7.6426290516525145E-3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81-495C-8E6E-7BFA44D3D72C}"/>
            </c:ext>
          </c:extLst>
        </c:ser>
        <c:ser>
          <c:idx val="1"/>
          <c:order val="1"/>
          <c:tx>
            <c:strRef>
              <c:f>'2.1.20'!$G$39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'2.1.20'!$C$40:$C$48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Servicios de salud pública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'2.1.20'!$G$40:$G$48</c:f>
              <c:numCache>
                <c:formatCode>0.0%</c:formatCode>
                <c:ptCount val="9"/>
                <c:pt idx="0">
                  <c:v>0.36513479644396796</c:v>
                </c:pt>
                <c:pt idx="1">
                  <c:v>0.23064141082139503</c:v>
                </c:pt>
                <c:pt idx="2">
                  <c:v>0.15517527427333283</c:v>
                </c:pt>
                <c:pt idx="3">
                  <c:v>0.17776897442032719</c:v>
                </c:pt>
                <c:pt idx="4">
                  <c:v>3.3203323023696434E-2</c:v>
                </c:pt>
                <c:pt idx="5">
                  <c:v>1.2541896341510624E-2</c:v>
                </c:pt>
                <c:pt idx="6">
                  <c:v>1.1899279923048251E-2</c:v>
                </c:pt>
                <c:pt idx="7">
                  <c:v>6.9251781389489328E-3</c:v>
                </c:pt>
                <c:pt idx="8">
                  <c:v>6.7098666137727853E-3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81-495C-8E6E-7BFA44D3D7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6"/>
        <c:axId val="152000160"/>
        <c:axId val="152005056"/>
      </c:barChart>
      <c:catAx>
        <c:axId val="15200016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05056"/>
        <c:crosses val="autoZero"/>
        <c:auto val="1"/>
        <c:lblAlgn val="ctr"/>
        <c:lblOffset val="100"/>
        <c:noMultiLvlLbl val="0"/>
      </c:catAx>
      <c:valAx>
        <c:axId val="15200505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2000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29006882989177E-3"/>
          <c:y val="2.7672955974842768E-2"/>
          <c:w val="0.96617502458210425"/>
          <c:h val="0.86755568761451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'2.1.21'!$B$13</c:f>
              <c:strCache>
                <c:ptCount val="1"/>
                <c:pt idx="0">
                  <c:v>Gasto de consumo final de las ISFLSH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'2.1.21'!$C$12:$R$12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'2.1.21'!$C$13:$R$13</c:f>
              <c:numCache>
                <c:formatCode>_(* #,##0_);_(* \(#,##0\);_(* "-"??_);_(@_)</c:formatCode>
                <c:ptCount val="16"/>
                <c:pt idx="0">
                  <c:v>37734</c:v>
                </c:pt>
                <c:pt idx="1">
                  <c:v>49570</c:v>
                </c:pt>
                <c:pt idx="2">
                  <c:v>57658</c:v>
                </c:pt>
                <c:pt idx="3">
                  <c:v>59157</c:v>
                </c:pt>
                <c:pt idx="4">
                  <c:v>59907</c:v>
                </c:pt>
                <c:pt idx="5">
                  <c:v>63619</c:v>
                </c:pt>
                <c:pt idx="6">
                  <c:v>71492</c:v>
                </c:pt>
                <c:pt idx="7">
                  <c:v>79562</c:v>
                </c:pt>
                <c:pt idx="8">
                  <c:v>93705</c:v>
                </c:pt>
                <c:pt idx="9">
                  <c:v>91582</c:v>
                </c:pt>
                <c:pt idx="10">
                  <c:v>89728</c:v>
                </c:pt>
                <c:pt idx="11">
                  <c:v>91371</c:v>
                </c:pt>
                <c:pt idx="12">
                  <c:v>98861</c:v>
                </c:pt>
                <c:pt idx="13">
                  <c:v>85689</c:v>
                </c:pt>
                <c:pt idx="14">
                  <c:v>86897</c:v>
                </c:pt>
                <c:pt idx="15">
                  <c:v>75184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E7-4AE9-8D07-D8D4900001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1999616"/>
        <c:axId val="152000704"/>
      </c:barChart>
      <c:catAx>
        <c:axId val="151999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5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52000704"/>
        <c:crosses val="autoZero"/>
        <c:auto val="1"/>
        <c:lblAlgn val="ctr"/>
        <c:lblOffset val="100"/>
        <c:noMultiLvlLbl val="0"/>
      </c:catAx>
      <c:valAx>
        <c:axId val="15200070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999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29006882989177E-3"/>
          <c:y val="2.7672955974842768E-2"/>
          <c:w val="0.96617502458210425"/>
          <c:h val="0.86755568761451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'2.1.21'!$B$8</c:f>
              <c:strCache>
                <c:ptCount val="1"/>
                <c:pt idx="0">
                  <c:v>Gasto de consumo final de las ISFLSH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'2.1.21'!$C$7:$R$7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'2.1.21'!$C$8:$R$8</c:f>
              <c:numCache>
                <c:formatCode>_(* #,##0_);_(* \(#,##0\);_(* "-"??_);_(@_)</c:formatCode>
                <c:ptCount val="16"/>
                <c:pt idx="0">
                  <c:v>37734</c:v>
                </c:pt>
                <c:pt idx="1">
                  <c:v>51754</c:v>
                </c:pt>
                <c:pt idx="2">
                  <c:v>61892</c:v>
                </c:pt>
                <c:pt idx="3">
                  <c:v>66451</c:v>
                </c:pt>
                <c:pt idx="4">
                  <c:v>70246</c:v>
                </c:pt>
                <c:pt idx="5">
                  <c:v>77848</c:v>
                </c:pt>
                <c:pt idx="6">
                  <c:v>93498</c:v>
                </c:pt>
                <c:pt idx="7">
                  <c:v>108195</c:v>
                </c:pt>
                <c:pt idx="8">
                  <c:v>126748</c:v>
                </c:pt>
                <c:pt idx="9">
                  <c:v>129674</c:v>
                </c:pt>
                <c:pt idx="10">
                  <c:v>131202</c:v>
                </c:pt>
                <c:pt idx="11">
                  <c:v>145117</c:v>
                </c:pt>
                <c:pt idx="12">
                  <c:v>151357</c:v>
                </c:pt>
                <c:pt idx="13">
                  <c:v>147939</c:v>
                </c:pt>
                <c:pt idx="14">
                  <c:v>142154</c:v>
                </c:pt>
                <c:pt idx="15">
                  <c:v>121107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E7-4AE9-8D07-D8D4900001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2008864"/>
        <c:axId val="170158272"/>
      </c:barChart>
      <c:catAx>
        <c:axId val="152008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5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70158272"/>
        <c:crosses val="autoZero"/>
        <c:auto val="1"/>
        <c:lblAlgn val="ctr"/>
        <c:lblOffset val="100"/>
        <c:noMultiLvlLbl val="0"/>
      </c:catAx>
      <c:valAx>
        <c:axId val="17015827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20088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'2.1.22'!$C$48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'2.1.22'!$B$49:$B$53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'2.1.22'!$E$49:$E$53</c:f>
              <c:numCache>
                <c:formatCode>0.0%</c:formatCode>
                <c:ptCount val="5"/>
                <c:pt idx="0">
                  <c:v>0.48640344315684086</c:v>
                </c:pt>
                <c:pt idx="1">
                  <c:v>0.42811604543309895</c:v>
                </c:pt>
                <c:pt idx="2">
                  <c:v>8.502019632438404E-2</c:v>
                </c:pt>
                <c:pt idx="3">
                  <c:v>4.6031508567614531E-4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2D-4B8C-9E6A-71437634D756}"/>
            </c:ext>
          </c:extLst>
        </c:ser>
        <c:ser>
          <c:idx val="1"/>
          <c:order val="1"/>
          <c:tx>
            <c:strRef>
              <c:f>'2.1.22'!$D$48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64647C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'2.1.22'!$B$49:$B$53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'2.1.22'!$F$49:$F$53</c:f>
              <c:numCache>
                <c:formatCode>0.0%</c:formatCode>
                <c:ptCount val="5"/>
                <c:pt idx="0">
                  <c:v>0.52697382421791872</c:v>
                </c:pt>
                <c:pt idx="1">
                  <c:v>0.3728319855288359</c:v>
                </c:pt>
                <c:pt idx="2">
                  <c:v>9.9595658650776756E-2</c:v>
                </c:pt>
                <c:pt idx="3">
                  <c:v>5.9853160246861039E-4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2D-4B8C-9E6A-71437634D7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70169152"/>
        <c:axId val="170156640"/>
      </c:barChart>
      <c:catAx>
        <c:axId val="17016915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170156640"/>
        <c:crosses val="autoZero"/>
        <c:auto val="1"/>
        <c:lblAlgn val="ctr"/>
        <c:lblOffset val="100"/>
        <c:noMultiLvlLbl val="0"/>
      </c:catAx>
      <c:valAx>
        <c:axId val="17015664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70169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'2.1.22'!$C$31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'2.1.22'!$B$32:$B$36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'2.1.22'!$E$32:$E$36</c:f>
              <c:numCache>
                <c:formatCode>0.0%</c:formatCode>
                <c:ptCount val="5"/>
                <c:pt idx="0">
                  <c:v>0.51944370190075551</c:v>
                </c:pt>
                <c:pt idx="1">
                  <c:v>0.4057008596311043</c:v>
                </c:pt>
                <c:pt idx="2">
                  <c:v>7.4355980134220637E-2</c:v>
                </c:pt>
                <c:pt idx="3">
                  <c:v>4.9945833391955199E-4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2D-4B8C-9E6A-71437634D756}"/>
            </c:ext>
          </c:extLst>
        </c:ser>
        <c:ser>
          <c:idx val="1"/>
          <c:order val="1"/>
          <c:tx>
            <c:strRef>
              <c:f>'2.1.22'!$D$31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'2.1.22'!$B$32:$B$36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'2.1.22'!$F$32:$F$36</c:f>
              <c:numCache>
                <c:formatCode>0.0%</c:formatCode>
                <c:ptCount val="5"/>
                <c:pt idx="0">
                  <c:v>0.55372521819548004</c:v>
                </c:pt>
                <c:pt idx="1">
                  <c:v>0.3563047552990331</c:v>
                </c:pt>
                <c:pt idx="2">
                  <c:v>8.9301196462632224E-2</c:v>
                </c:pt>
                <c:pt idx="3">
                  <c:v>6.688300428546657E-4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2D-4B8C-9E6A-71437634D7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70176224"/>
        <c:axId val="170178400"/>
      </c:barChart>
      <c:catAx>
        <c:axId val="17017622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170178400"/>
        <c:crosses val="autoZero"/>
        <c:auto val="1"/>
        <c:lblAlgn val="ctr"/>
        <c:lblOffset val="100"/>
        <c:noMultiLvlLbl val="0"/>
      </c:catAx>
      <c:valAx>
        <c:axId val="17017840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70176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'2.1.23'!$C$50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'2.1.23'!$B$51:$B$56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'2.1.23'!$E$51:$E$56</c:f>
              <c:numCache>
                <c:formatCode>0.0%</c:formatCode>
                <c:ptCount val="6"/>
                <c:pt idx="0">
                  <c:v>0.41436413224852414</c:v>
                </c:pt>
                <c:pt idx="1">
                  <c:v>0.32563839948444712</c:v>
                </c:pt>
                <c:pt idx="2">
                  <c:v>0.16076504367239375</c:v>
                </c:pt>
                <c:pt idx="3">
                  <c:v>8.502019632438404E-2</c:v>
                </c:pt>
                <c:pt idx="4">
                  <c:v>1.3751913184574841E-2</c:v>
                </c:pt>
                <c:pt idx="5">
                  <c:v>4.6031508567614531E-4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43-4638-B887-BE00A85CD44D}"/>
            </c:ext>
          </c:extLst>
        </c:ser>
        <c:ser>
          <c:idx val="1"/>
          <c:order val="1"/>
          <c:tx>
            <c:strRef>
              <c:f>'2.1.23'!$D$50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64647C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'2.1.23'!$B$51:$B$56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'2.1.23'!$F$51:$F$56</c:f>
              <c:numCache>
                <c:formatCode>0.0%</c:formatCode>
                <c:ptCount val="6"/>
                <c:pt idx="0">
                  <c:v>0.35464992551606722</c:v>
                </c:pt>
                <c:pt idx="1">
                  <c:v>0.29479676526920623</c:v>
                </c:pt>
                <c:pt idx="2">
                  <c:v>0.23217705894871249</c:v>
                </c:pt>
                <c:pt idx="3">
                  <c:v>9.9595658650776756E-2</c:v>
                </c:pt>
                <c:pt idx="4">
                  <c:v>1.8182060012768675E-2</c:v>
                </c:pt>
                <c:pt idx="5">
                  <c:v>5.9853160246861039E-4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638-B887-BE00A85CD4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70174592"/>
        <c:axId val="170165344"/>
      </c:barChart>
      <c:catAx>
        <c:axId val="17017459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170165344"/>
        <c:crosses val="autoZero"/>
        <c:auto val="1"/>
        <c:lblAlgn val="ctr"/>
        <c:lblOffset val="100"/>
        <c:noMultiLvlLbl val="0"/>
      </c:catAx>
      <c:valAx>
        <c:axId val="17016534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70174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'2.1.23'!$C$31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'2.1.23'!$B$32:$B$37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'2.1.23'!$E$32:$E$37</c:f>
              <c:numCache>
                <c:formatCode>0.0%</c:formatCode>
                <c:ptCount val="6"/>
                <c:pt idx="0">
                  <c:v>0.38856451454056867</c:v>
                </c:pt>
                <c:pt idx="1">
                  <c:v>0.33941359370823193</c:v>
                </c:pt>
                <c:pt idx="2">
                  <c:v>0.1800301081925236</c:v>
                </c:pt>
                <c:pt idx="3">
                  <c:v>7.4355980134220637E-2</c:v>
                </c:pt>
                <c:pt idx="4">
                  <c:v>1.7136345090535618E-2</c:v>
                </c:pt>
                <c:pt idx="5">
                  <c:v>4.9945833391955199E-4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43-4638-B887-BE00A85CD44D}"/>
            </c:ext>
          </c:extLst>
        </c:ser>
        <c:ser>
          <c:idx val="1"/>
          <c:order val="1"/>
          <c:tx>
            <c:strRef>
              <c:f>'2.1.23'!$D$31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'2.1.23'!$B$32:$B$37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'2.1.23'!$F$32:$F$37</c:f>
              <c:numCache>
                <c:formatCode>0.0%</c:formatCode>
                <c:ptCount val="6"/>
                <c:pt idx="0">
                  <c:v>0.28484601207141552</c:v>
                </c:pt>
                <c:pt idx="1">
                  <c:v>0.25317613292626306</c:v>
                </c:pt>
                <c:pt idx="2">
                  <c:v>0.21856578077296454</c:v>
                </c:pt>
                <c:pt idx="3">
                  <c:v>7.6079463117464163E-2</c:v>
                </c:pt>
                <c:pt idx="4">
                  <c:v>1.8705066336508293E-2</c:v>
                </c:pt>
                <c:pt idx="5">
                  <c:v>5.6980457813357349E-4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638-B887-BE00A85CD4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70151200"/>
        <c:axId val="170169696"/>
      </c:barChart>
      <c:catAx>
        <c:axId val="17015120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170169696"/>
        <c:crosses val="autoZero"/>
        <c:auto val="1"/>
        <c:lblAlgn val="ctr"/>
        <c:lblOffset val="100"/>
        <c:noMultiLvlLbl val="0"/>
      </c:catAx>
      <c:valAx>
        <c:axId val="17016969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70151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4256"/>
        <c:axId val="170173504"/>
      </c:lineChart>
      <c:catAx>
        <c:axId val="17016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73504"/>
        <c:crosses val="autoZero"/>
        <c:auto val="1"/>
        <c:lblAlgn val="ctr"/>
        <c:lblOffset val="100"/>
        <c:noMultiLvlLbl val="0"/>
      </c:catAx>
      <c:valAx>
        <c:axId val="170173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4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5764392396994E-2"/>
          <c:y val="2.3462748720459076E-2"/>
          <c:w val="0.94353134390801452"/>
          <c:h val="0.8434619775592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'3.1'!$B$19</c:f>
              <c:strCache>
                <c:ptCount val="1"/>
                <c:pt idx="0">
                  <c:v>Número de egresos hospitalarios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'3.1'!$C$15:$R$15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'3.1'!$C$19:$R$19</c:f>
              <c:numCache>
                <c:formatCode>_(* #,##0_);_(* \(#,##0\);_(* "-"??_);_(@_)</c:formatCode>
                <c:ptCount val="16"/>
                <c:pt idx="0">
                  <c:v>920047</c:v>
                </c:pt>
                <c:pt idx="1">
                  <c:v>983286</c:v>
                </c:pt>
                <c:pt idx="2">
                  <c:v>1031957</c:v>
                </c:pt>
                <c:pt idx="3">
                  <c:v>1090263</c:v>
                </c:pt>
                <c:pt idx="4">
                  <c:v>1133556</c:v>
                </c:pt>
                <c:pt idx="5">
                  <c:v>1156237</c:v>
                </c:pt>
                <c:pt idx="6">
                  <c:v>1178989</c:v>
                </c:pt>
                <c:pt idx="7">
                  <c:v>1192749</c:v>
                </c:pt>
                <c:pt idx="8">
                  <c:v>1161044</c:v>
                </c:pt>
                <c:pt idx="9">
                  <c:v>1128004</c:v>
                </c:pt>
                <c:pt idx="10">
                  <c:v>1143765</c:v>
                </c:pt>
                <c:pt idx="11">
                  <c:v>1164659</c:v>
                </c:pt>
                <c:pt idx="12">
                  <c:v>1195311</c:v>
                </c:pt>
                <c:pt idx="13">
                  <c:v>907515</c:v>
                </c:pt>
                <c:pt idx="14">
                  <c:v>1038235</c:v>
                </c:pt>
                <c:pt idx="15">
                  <c:v>1130603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B5-42E6-8DC8-2E35EDCC1B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70156096"/>
        <c:axId val="170155552"/>
      </c:barChart>
      <c:lineChart>
        <c:grouping val="standard"/>
        <c:varyColors val="0"/>
        <c:ser>
          <c:idx val="1"/>
          <c:order val="1"/>
          <c:tx>
            <c:strRef>
              <c:f>'3.1'!$B$20</c:f>
              <c:strCache>
                <c:ptCount val="1"/>
                <c:pt idx="0">
                  <c:v>Valor promedio de producción por egreso hospitalario</c:v>
                </c:pt>
              </c:strCache>
            </c:strRef>
          </c:tx>
          <c:spPr>
            <a:ln w="31750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4BACC6"/>
              </a:solidFill>
              <a:ln w="38100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'3.1'!$C$20:$R$20</c:f>
              <c:numCache>
                <c:formatCode>_(* #,##0_);_(* \(#,##0\);_(* "-"??_);_(@_)</c:formatCode>
                <c:ptCount val="16"/>
                <c:pt idx="0">
                  <c:v>499.92989488580503</c:v>
                </c:pt>
                <c:pt idx="1">
                  <c:v>573.38454935796904</c:v>
                </c:pt>
                <c:pt idx="2">
                  <c:v>622.76819673687999</c:v>
                </c:pt>
                <c:pt idx="3">
                  <c:v>722.70635617277696</c:v>
                </c:pt>
                <c:pt idx="4">
                  <c:v>769.28356428795803</c:v>
                </c:pt>
                <c:pt idx="5">
                  <c:v>879.55237550778998</c:v>
                </c:pt>
                <c:pt idx="6">
                  <c:v>936.33952479624497</c:v>
                </c:pt>
                <c:pt idx="7">
                  <c:v>1016.45358746895</c:v>
                </c:pt>
                <c:pt idx="8">
                  <c:v>1124.9633950134501</c:v>
                </c:pt>
                <c:pt idx="9">
                  <c:v>1084.5395938312299</c:v>
                </c:pt>
                <c:pt idx="10">
                  <c:v>1060.87701582056</c:v>
                </c:pt>
                <c:pt idx="11">
                  <c:v>1100.17610304819</c:v>
                </c:pt>
                <c:pt idx="12">
                  <c:v>1062.0692020737699</c:v>
                </c:pt>
                <c:pt idx="13">
                  <c:v>1359.06844514967</c:v>
                </c:pt>
                <c:pt idx="14">
                  <c:v>1144.8949418965799</c:v>
                </c:pt>
                <c:pt idx="15">
                  <c:v>1096.84920347814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B5-42E6-8DC8-2E35EDCC1B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0157184"/>
        <c:axId val="170168064"/>
      </c:lineChart>
      <c:catAx>
        <c:axId val="170156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rgbClr val="7F7F7F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55552"/>
        <c:crosses val="autoZero"/>
        <c:auto val="1"/>
        <c:lblAlgn val="ctr"/>
        <c:lblOffset val="100"/>
        <c:noMultiLvlLbl val="0"/>
      </c:catAx>
      <c:valAx>
        <c:axId val="170155552"/>
        <c:scaling>
          <c:orientation val="minMax"/>
          <c:max val="18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56096"/>
        <c:crosses val="autoZero"/>
        <c:crossBetween val="between"/>
        <c:majorUnit val="2500000"/>
        <c:minorUnit val="1500000"/>
      </c:valAx>
      <c:valAx>
        <c:axId val="170168064"/>
        <c:scaling>
          <c:orientation val="minMax"/>
          <c:max val="3000"/>
          <c:min val="-45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57184"/>
        <c:crosses val="max"/>
        <c:crossBetween val="between"/>
      </c:valAx>
      <c:catAx>
        <c:axId val="170157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0168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 baseline="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47210660351005979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'1.1.4'!$D$41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hospitales privados</c:v>
                </c:pt>
                <c:pt idx="2">
                  <c:v>Actividades de centros ambulatorios del sector privado</c:v>
                </c:pt>
                <c:pt idx="3">
                  <c:v>Actividades de hospitales públicos (IESS)</c:v>
                </c:pt>
                <c:pt idx="4">
                  <c:v>Actividades de centros ambulatorios del sector público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hospitales públicos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'1.1.4'!$D$42:$D$52</c:f>
              <c:numCache>
                <c:formatCode>_(* #,##0_);_(* \(#,##0\);_(* "-"??_);_(@_)</c:formatCode>
                <c:ptCount val="11"/>
                <c:pt idx="0">
                  <c:v>1257684</c:v>
                </c:pt>
                <c:pt idx="1">
                  <c:v>1151764</c:v>
                </c:pt>
                <c:pt idx="2">
                  <c:v>1076893</c:v>
                </c:pt>
                <c:pt idx="3">
                  <c:v>1092899</c:v>
                </c:pt>
                <c:pt idx="4">
                  <c:v>905327</c:v>
                </c:pt>
                <c:pt idx="5">
                  <c:v>480614</c:v>
                </c:pt>
                <c:pt idx="6">
                  <c:v>331022</c:v>
                </c:pt>
                <c:pt idx="7">
                  <c:v>246505</c:v>
                </c:pt>
                <c:pt idx="8">
                  <c:v>120475</c:v>
                </c:pt>
                <c:pt idx="9">
                  <c:v>84131</c:v>
                </c:pt>
                <c:pt idx="10">
                  <c:v>423508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C7-4083-8E2D-0FE0FACFD010}"/>
            </c:ext>
          </c:extLst>
        </c:ser>
        <c:ser>
          <c:idx val="1"/>
          <c:order val="1"/>
          <c:tx>
            <c:strRef>
              <c:f>'1.1.4'!$E$41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hospitales privados</c:v>
                </c:pt>
                <c:pt idx="2">
                  <c:v>Actividades de centros ambulatorios del sector privado</c:v>
                </c:pt>
                <c:pt idx="3">
                  <c:v>Actividades de hospitales públicos (IESS)</c:v>
                </c:pt>
                <c:pt idx="4">
                  <c:v>Actividades de centros ambulatorios del sector público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hospitales públicos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'1.1.4'!$E$42:$E$52</c:f>
              <c:numCache>
                <c:formatCode>_(* #,##0_);_(* \(#,##0\);_(* "-"??_);_(@_)</c:formatCode>
                <c:ptCount val="11"/>
                <c:pt idx="0">
                  <c:v>1322617</c:v>
                </c:pt>
                <c:pt idx="1">
                  <c:v>1231334</c:v>
                </c:pt>
                <c:pt idx="2">
                  <c:v>1127863</c:v>
                </c:pt>
                <c:pt idx="3">
                  <c:v>1011012</c:v>
                </c:pt>
                <c:pt idx="4">
                  <c:v>997153</c:v>
                </c:pt>
                <c:pt idx="5">
                  <c:v>478263</c:v>
                </c:pt>
                <c:pt idx="6">
                  <c:v>333499</c:v>
                </c:pt>
                <c:pt idx="7">
                  <c:v>219319</c:v>
                </c:pt>
                <c:pt idx="8">
                  <c:v>123319</c:v>
                </c:pt>
                <c:pt idx="9">
                  <c:v>91851</c:v>
                </c:pt>
                <c:pt idx="10">
                  <c:v>91429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C7-4083-8E2D-0FE0FACFD0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908022848"/>
        <c:axId val="1908019040"/>
      </c:barChart>
      <c:catAx>
        <c:axId val="19080228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C"/>
          </a:p>
        </c:txPr>
        <c:crossAx val="1908019040"/>
        <c:crosses val="autoZero"/>
        <c:auto val="1"/>
        <c:lblAlgn val="ctr"/>
        <c:lblOffset val="100"/>
        <c:noMultiLvlLbl val="0"/>
      </c:catAx>
      <c:valAx>
        <c:axId val="1908019040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90802284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1536"/>
        <c:axId val="170172416"/>
      </c:lineChart>
      <c:catAx>
        <c:axId val="1701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72416"/>
        <c:crosses val="autoZero"/>
        <c:auto val="1"/>
        <c:lblAlgn val="ctr"/>
        <c:lblOffset val="100"/>
        <c:noMultiLvlLbl val="0"/>
      </c:catAx>
      <c:valAx>
        <c:axId val="170172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1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54464"/>
        <c:axId val="170166976"/>
      </c:lineChart>
      <c:catAx>
        <c:axId val="17015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66976"/>
        <c:crosses val="autoZero"/>
        <c:auto val="1"/>
        <c:lblAlgn val="ctr"/>
        <c:lblOffset val="100"/>
        <c:noMultiLvlLbl val="0"/>
      </c:catAx>
      <c:valAx>
        <c:axId val="170166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54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2080"/>
        <c:axId val="170149568"/>
      </c:lineChart>
      <c:catAx>
        <c:axId val="1701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49568"/>
        <c:crosses val="autoZero"/>
        <c:auto val="1"/>
        <c:lblAlgn val="ctr"/>
        <c:lblOffset val="100"/>
        <c:noMultiLvlLbl val="0"/>
      </c:catAx>
      <c:valAx>
        <c:axId val="170149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2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107450437155937E-2"/>
          <c:y val="2.3462748720459076E-2"/>
          <c:w val="0.95000637848417802"/>
          <c:h val="0.8434619775592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'3.1'!$B$11</c:f>
              <c:strCache>
                <c:ptCount val="1"/>
                <c:pt idx="0">
                  <c:v>Número de egresos hospitalarios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'3.1'!$C$11:$R$11</c:f>
              <c:numCache>
                <c:formatCode>_(* #,##0_);_(* \(#,##0\);_(* "-"??_);_(@_)</c:formatCode>
                <c:ptCount val="16"/>
                <c:pt idx="0">
                  <c:v>920047</c:v>
                </c:pt>
                <c:pt idx="1">
                  <c:v>983286</c:v>
                </c:pt>
                <c:pt idx="2">
                  <c:v>1031957</c:v>
                </c:pt>
                <c:pt idx="3">
                  <c:v>1090263</c:v>
                </c:pt>
                <c:pt idx="4">
                  <c:v>1133556</c:v>
                </c:pt>
                <c:pt idx="5">
                  <c:v>1156237</c:v>
                </c:pt>
                <c:pt idx="6">
                  <c:v>1178989</c:v>
                </c:pt>
                <c:pt idx="7">
                  <c:v>1192749</c:v>
                </c:pt>
                <c:pt idx="8">
                  <c:v>1161044</c:v>
                </c:pt>
                <c:pt idx="9">
                  <c:v>1128004</c:v>
                </c:pt>
                <c:pt idx="10">
                  <c:v>1143765</c:v>
                </c:pt>
                <c:pt idx="11">
                  <c:v>1164659</c:v>
                </c:pt>
                <c:pt idx="12">
                  <c:v>1195311</c:v>
                </c:pt>
                <c:pt idx="13">
                  <c:v>907515</c:v>
                </c:pt>
                <c:pt idx="14">
                  <c:v>1038235</c:v>
                </c:pt>
                <c:pt idx="15">
                  <c:v>1130603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B5-42E6-8DC8-2E35EDC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70150656"/>
        <c:axId val="170172960"/>
      </c:barChart>
      <c:lineChart>
        <c:grouping val="standard"/>
        <c:varyColors val="0"/>
        <c:ser>
          <c:idx val="1"/>
          <c:order val="1"/>
          <c:tx>
            <c:strRef>
              <c:f>'3.1'!$B$12</c:f>
              <c:strCache>
                <c:ptCount val="1"/>
                <c:pt idx="0">
                  <c:v>Valor promedio de producción por egreso hospitalario</c:v>
                </c:pt>
              </c:strCache>
            </c:strRef>
          </c:tx>
          <c:spPr>
            <a:ln w="25400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31859C"/>
              </a:solidFill>
              <a:ln w="19050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'3.1'!$C$7:$R$7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'3.1'!$C$12:$R$12</c:f>
              <c:numCache>
                <c:formatCode>_(* #,##0_);_(* \(#,##0\);_(* "-"??_);_(@_)</c:formatCode>
                <c:ptCount val="16"/>
                <c:pt idx="0">
                  <c:v>499.92989488580503</c:v>
                </c:pt>
                <c:pt idx="1">
                  <c:v>596.43582843648699</c:v>
                </c:pt>
                <c:pt idx="2">
                  <c:v>657.58747699758806</c:v>
                </c:pt>
                <c:pt idx="3">
                  <c:v>793.70482168063995</c:v>
                </c:pt>
                <c:pt idx="4">
                  <c:v>883.03797959694998</c:v>
                </c:pt>
                <c:pt idx="5">
                  <c:v>1049.6247741596201</c:v>
                </c:pt>
                <c:pt idx="6">
                  <c:v>1199.3589422802099</c:v>
                </c:pt>
                <c:pt idx="7">
                  <c:v>1349.2838811854001</c:v>
                </c:pt>
                <c:pt idx="8">
                  <c:v>1517.4980448630699</c:v>
                </c:pt>
                <c:pt idx="9">
                  <c:v>1551.85265300478</c:v>
                </c:pt>
                <c:pt idx="10">
                  <c:v>1637.3547013591101</c:v>
                </c:pt>
                <c:pt idx="11">
                  <c:v>1848.3272786283401</c:v>
                </c:pt>
                <c:pt idx="12">
                  <c:v>1736.7003231794899</c:v>
                </c:pt>
                <c:pt idx="13">
                  <c:v>2568.5889489429901</c:v>
                </c:pt>
                <c:pt idx="14">
                  <c:v>2022.9697515495</c:v>
                </c:pt>
                <c:pt idx="15">
                  <c:v>1881.0740817068399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B5-42E6-8DC8-2E35EDC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50112"/>
        <c:axId val="170157728"/>
      </c:lineChart>
      <c:catAx>
        <c:axId val="170150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rgbClr val="7F7F7F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72960"/>
        <c:crosses val="autoZero"/>
        <c:auto val="1"/>
        <c:lblAlgn val="ctr"/>
        <c:lblOffset val="100"/>
        <c:noMultiLvlLbl val="0"/>
      </c:catAx>
      <c:valAx>
        <c:axId val="170172960"/>
        <c:scaling>
          <c:orientation val="minMax"/>
          <c:max val="18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50656"/>
        <c:crosses val="autoZero"/>
        <c:crossBetween val="between"/>
        <c:majorUnit val="2500000"/>
        <c:minorUnit val="1500000"/>
      </c:valAx>
      <c:valAx>
        <c:axId val="170157728"/>
        <c:scaling>
          <c:orientation val="minMax"/>
          <c:max val="3000"/>
          <c:min val="-60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70150112"/>
        <c:crosses val="max"/>
        <c:crossBetween val="between"/>
      </c:valAx>
      <c:catAx>
        <c:axId val="170150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01577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 baseline="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7520"/>
        <c:axId val="170158816"/>
      </c:lineChart>
      <c:catAx>
        <c:axId val="17016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58816"/>
        <c:crosses val="autoZero"/>
        <c:auto val="1"/>
        <c:lblAlgn val="ctr"/>
        <c:lblOffset val="100"/>
        <c:noMultiLvlLbl val="0"/>
      </c:catAx>
      <c:valAx>
        <c:axId val="170158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7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5888"/>
        <c:axId val="170176768"/>
      </c:lineChart>
      <c:catAx>
        <c:axId val="17016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76768"/>
        <c:crosses val="autoZero"/>
        <c:auto val="1"/>
        <c:lblAlgn val="ctr"/>
        <c:lblOffset val="100"/>
        <c:noMultiLvlLbl val="0"/>
      </c:catAx>
      <c:valAx>
        <c:axId val="170176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5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78944"/>
        <c:axId val="170168608"/>
      </c:lineChart>
      <c:catAx>
        <c:axId val="17017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68608"/>
        <c:crosses val="autoZero"/>
        <c:auto val="1"/>
        <c:lblAlgn val="ctr"/>
        <c:lblOffset val="100"/>
        <c:noMultiLvlLbl val="0"/>
      </c:catAx>
      <c:valAx>
        <c:axId val="170168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7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6432"/>
        <c:axId val="170160992"/>
      </c:lineChart>
      <c:catAx>
        <c:axId val="17016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60992"/>
        <c:crosses val="autoZero"/>
        <c:auto val="1"/>
        <c:lblAlgn val="ctr"/>
        <c:lblOffset val="100"/>
        <c:noMultiLvlLbl val="0"/>
      </c:catAx>
      <c:valAx>
        <c:axId val="170160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6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70784"/>
        <c:axId val="170159360"/>
      </c:lineChart>
      <c:catAx>
        <c:axId val="17017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59360"/>
        <c:crosses val="autoZero"/>
        <c:auto val="1"/>
        <c:lblAlgn val="ctr"/>
        <c:lblOffset val="100"/>
        <c:noMultiLvlLbl val="0"/>
      </c:catAx>
      <c:valAx>
        <c:axId val="170159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70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70240"/>
        <c:axId val="170159904"/>
      </c:lineChart>
      <c:catAx>
        <c:axId val="17017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59904"/>
        <c:crosses val="autoZero"/>
        <c:auto val="1"/>
        <c:lblAlgn val="ctr"/>
        <c:lblOffset val="100"/>
        <c:noMultiLvlLbl val="0"/>
      </c:catAx>
      <c:valAx>
        <c:axId val="170159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70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343541627943806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'1.1.5'!$D$18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'1.1.5'!$C$19:$C$25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'1.1.5'!$F$19:$F$25</c:f>
              <c:numCache>
                <c:formatCode>0.0%</c:formatCode>
                <c:ptCount val="7"/>
                <c:pt idx="0">
                  <c:v>0.42681753739377498</c:v>
                </c:pt>
                <c:pt idx="1">
                  <c:v>0.29156518359231898</c:v>
                </c:pt>
                <c:pt idx="2">
                  <c:v>0.131553522942399</c:v>
                </c:pt>
                <c:pt idx="3">
                  <c:v>5.8544432109570999E-2</c:v>
                </c:pt>
                <c:pt idx="4">
                  <c:v>5.25596105287E-2</c:v>
                </c:pt>
                <c:pt idx="5">
                  <c:v>2.29179308358477E-2</c:v>
                </c:pt>
                <c:pt idx="6">
                  <c:v>1.6041782597388799E-2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4D-44C9-B5D5-83BD938D9E50}"/>
            </c:ext>
          </c:extLst>
        </c:ser>
        <c:ser>
          <c:idx val="1"/>
          <c:order val="1"/>
          <c:tx>
            <c:strRef>
              <c:f>'1.1.5'!$E$18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'1.1.5'!$G$19:$G$25</c:f>
              <c:numCache>
                <c:formatCode>0.0%</c:formatCode>
                <c:ptCount val="7"/>
                <c:pt idx="0">
                  <c:v>0.39912372483246999</c:v>
                </c:pt>
                <c:pt idx="1">
                  <c:v>0.26524313389923798</c:v>
                </c:pt>
                <c:pt idx="2">
                  <c:v>0.13272654316767099</c:v>
                </c:pt>
                <c:pt idx="3">
                  <c:v>8.0340647827579298E-2</c:v>
                </c:pt>
                <c:pt idx="4">
                  <c:v>6.7057012445897499E-2</c:v>
                </c:pt>
                <c:pt idx="5">
                  <c:v>4.2049191027019601E-2</c:v>
                </c:pt>
                <c:pt idx="6">
                  <c:v>1.34597468001246E-2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4D-44C9-B5D5-83BD938D9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908010880"/>
        <c:axId val="1908030464"/>
      </c:barChart>
      <c:catAx>
        <c:axId val="19080108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908030464"/>
        <c:crosses val="autoZero"/>
        <c:auto val="1"/>
        <c:lblAlgn val="ctr"/>
        <c:lblOffset val="100"/>
        <c:noMultiLvlLbl val="0"/>
      </c:catAx>
      <c:valAx>
        <c:axId val="190803046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9080108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60448"/>
        <c:axId val="170177312"/>
      </c:lineChart>
      <c:catAx>
        <c:axId val="17016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77312"/>
        <c:crosses val="autoZero"/>
        <c:auto val="1"/>
        <c:lblAlgn val="ctr"/>
        <c:lblOffset val="100"/>
        <c:noMultiLvlLbl val="0"/>
      </c:catAx>
      <c:valAx>
        <c:axId val="170177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6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71328"/>
        <c:axId val="170171872"/>
      </c:lineChart>
      <c:catAx>
        <c:axId val="17017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171872"/>
        <c:crosses val="autoZero"/>
        <c:auto val="1"/>
        <c:lblAlgn val="ctr"/>
        <c:lblOffset val="100"/>
        <c:noMultiLvlLbl val="0"/>
      </c:catAx>
      <c:valAx>
        <c:axId val="170171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0171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723675205397737E-2"/>
          <c:y val="2.2417527329084006E-2"/>
          <c:w val="0.9219699563192888"/>
          <c:h val="0.74489624150978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'3.2'!$B$20</c:f>
              <c:strCache>
                <c:ptCount val="1"/>
                <c:pt idx="0">
                  <c:v>Servicios con internación en hospitales y clínicas del sector público</c:v>
                </c:pt>
              </c:strCache>
            </c:strRef>
          </c:tx>
          <c:spPr>
            <a:solidFill>
              <a:srgbClr val="4BACC6"/>
            </a:solidFill>
            <a:ln w="0">
              <a:solidFill>
                <a:srgbClr val="31859C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4BACC6"/>
              </a:solidFill>
              <a:ln w="6350"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962-45CE-86DA-2FBA88775F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'3.2'!$C$19:$D$19</c:f>
              <c:strCache>
                <c:ptCount val="2"/>
                <c:pt idx="0">
                  <c:v>Valor promedio de producción por egreso hospitalario 2021</c:v>
                </c:pt>
                <c:pt idx="1">
                  <c:v>Valor promedio de producción por egreso hospitalario 2022</c:v>
                </c:pt>
              </c:strCache>
            </c:strRef>
          </c:cat>
          <c:val>
            <c:numRef>
              <c:f>'3.2'!$C$20:$D$20</c:f>
              <c:numCache>
                <c:formatCode>_(* #,##0_);_(* \(#,##0\);_(* "-"??_);_(@_)</c:formatCode>
                <c:ptCount val="2"/>
                <c:pt idx="0">
                  <c:v>2003.53499417632</c:v>
                </c:pt>
                <c:pt idx="1">
                  <c:v>1790.1936283821899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E4-4ED8-9F40-FA156D90B461}"/>
            </c:ext>
          </c:extLst>
        </c:ser>
        <c:ser>
          <c:idx val="1"/>
          <c:order val="1"/>
          <c:tx>
            <c:strRef>
              <c:f>'3.2'!$B$21</c:f>
              <c:strCache>
                <c:ptCount val="1"/>
                <c:pt idx="0">
                  <c:v>Servicios con internación en hospitales y clínicas del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'3.2'!$C$19:$D$19</c:f>
              <c:strCache>
                <c:ptCount val="2"/>
                <c:pt idx="0">
                  <c:v>Valor promedio de producción por egreso hospitalario 2021</c:v>
                </c:pt>
                <c:pt idx="1">
                  <c:v>Valor promedio de producción por egreso hospitalario 2022</c:v>
                </c:pt>
              </c:strCache>
            </c:strRef>
          </c:cat>
          <c:val>
            <c:numRef>
              <c:f>'3.2'!$C$21:$D$21</c:f>
              <c:numCache>
                <c:formatCode>_(* #,##0_);_(* \(#,##0\);_(* "-"??_);_(@_)</c:formatCode>
                <c:ptCount val="2"/>
                <c:pt idx="0">
                  <c:v>2057.1592582159101</c:v>
                </c:pt>
                <c:pt idx="1">
                  <c:v>2046.0916603158901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E4-4ED8-9F40-FA156D90B4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70175680"/>
        <c:axId val="170174048"/>
      </c:barChart>
      <c:catAx>
        <c:axId val="170175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0174048"/>
        <c:crosses val="autoZero"/>
        <c:auto val="1"/>
        <c:lblAlgn val="ctr"/>
        <c:lblOffset val="100"/>
        <c:noMultiLvlLbl val="0"/>
      </c:catAx>
      <c:valAx>
        <c:axId val="170174048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70175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3655385403812588E-2"/>
          <c:y val="0.8853801800205785"/>
          <c:w val="0.71873127687731964"/>
          <c:h val="7.840741546651877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85032167188807E-2"/>
          <c:y val="3.4373025857443257E-2"/>
          <c:w val="0.80169906025255322"/>
          <c:h val="0.72044075715078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'3.3'!$B$22</c:f>
              <c:strCache>
                <c:ptCount val="1"/>
                <c:pt idx="0">
                  <c:v>Servicios con internación en hospitales del Ministerio de Salúd Pública (MSP)</c:v>
                </c:pt>
              </c:strCache>
            </c:strRef>
          </c:tx>
          <c:spPr>
            <a:solidFill>
              <a:srgbClr val="FF7878"/>
            </a:solidFill>
            <a:ln>
              <a:solidFill>
                <a:srgbClr val="C33913">
                  <a:alpha val="0"/>
                </a:srgbClr>
              </a:solidFill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2021</c:v>
                </c:pt>
                <c:pt idx="1">
                  <c:v>Valor promedio de producción por egreso hospitalario 2022</c:v>
                </c:pt>
              </c:strCache>
            </c:strRef>
          </c:cat>
          <c:val>
            <c:numRef>
              <c:f>'3.3'!$C$22:$D$22</c:f>
              <c:numCache>
                <c:formatCode>_(* #,##0_);_(* \(#,##0\);_(* "-"??_);_(@_)</c:formatCode>
                <c:ptCount val="2"/>
                <c:pt idx="0">
                  <c:v>1731.3741685094899</c:v>
                </c:pt>
                <c:pt idx="1">
                  <c:v>1648.9493002705599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91-4119-A1F7-D5858EB50992}"/>
            </c:ext>
          </c:extLst>
        </c:ser>
        <c:ser>
          <c:idx val="1"/>
          <c:order val="1"/>
          <c:tx>
            <c:strRef>
              <c:f>'3.3'!$B$23</c:f>
              <c:strCache>
                <c:ptCount val="1"/>
                <c:pt idx="0">
                  <c:v>Servicios con internación en hospitales del Instituto Ecuatoriano de Seguridad Social (IESS)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2021</c:v>
                </c:pt>
                <c:pt idx="1">
                  <c:v>Valor promedio de producción por egreso hospitalario 2022</c:v>
                </c:pt>
              </c:strCache>
            </c:strRef>
          </c:cat>
          <c:val>
            <c:numRef>
              <c:f>'3.3'!$C$23:$D$23</c:f>
              <c:numCache>
                <c:formatCode>_(* #,##0_);_(* \(#,##0\);_(* "-"??_);_(@_)</c:formatCode>
                <c:ptCount val="2"/>
                <c:pt idx="0">
                  <c:v>2751.5105290773499</c:v>
                </c:pt>
                <c:pt idx="1">
                  <c:v>2155.4737408868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291-4119-A1F7-D5858EB50992}"/>
            </c:ext>
          </c:extLst>
        </c:ser>
        <c:ser>
          <c:idx val="2"/>
          <c:order val="2"/>
          <c:tx>
            <c:strRef>
              <c:f>'3.3'!$B$24</c:f>
              <c:strCache>
                <c:ptCount val="1"/>
                <c:pt idx="0">
                  <c:v>Servicios con internación en otros hospitales del 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2021</c:v>
                </c:pt>
                <c:pt idx="1">
                  <c:v>Valor promedio de producción por egreso hospitalario 2022</c:v>
                </c:pt>
              </c:strCache>
            </c:strRef>
          </c:cat>
          <c:val>
            <c:numRef>
              <c:f>'3.3'!$C$24:$D$24</c:f>
              <c:numCache>
                <c:formatCode>_(* #,##0_);_(* \(#,##0\);_(* "-"??_);_(@_)</c:formatCode>
                <c:ptCount val="2"/>
                <c:pt idx="0">
                  <c:v>1415.3552158273401</c:v>
                </c:pt>
                <c:pt idx="1">
                  <c:v>1592.13112176716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91-4119-A1F7-D5858EB509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70175136"/>
        <c:axId val="170155008"/>
      </c:barChart>
      <c:catAx>
        <c:axId val="170175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0155008"/>
        <c:crosses val="autoZero"/>
        <c:auto val="1"/>
        <c:lblAlgn val="ctr"/>
        <c:lblOffset val="100"/>
        <c:noMultiLvlLbl val="0"/>
      </c:catAx>
      <c:valAx>
        <c:axId val="170155008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70175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117397633789735E-2"/>
          <c:y val="0.85467472856385684"/>
          <c:w val="0.85235009451625865"/>
          <c:h val="0.1324140916865634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2" Type="http://schemas.openxmlformats.org/officeDocument/2006/relationships/chart" Target="../charts/chart68.xml"/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3.xml"/><Relationship Id="rId2" Type="http://schemas.openxmlformats.org/officeDocument/2006/relationships/chart" Target="../charts/chart72.xml"/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4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4.xml"/><Relationship Id="rId13" Type="http://schemas.openxmlformats.org/officeDocument/2006/relationships/chart" Target="../charts/chart89.xml"/><Relationship Id="rId3" Type="http://schemas.openxmlformats.org/officeDocument/2006/relationships/chart" Target="../charts/chart79.xml"/><Relationship Id="rId7" Type="http://schemas.openxmlformats.org/officeDocument/2006/relationships/chart" Target="../charts/chart83.xml"/><Relationship Id="rId12" Type="http://schemas.openxmlformats.org/officeDocument/2006/relationships/chart" Target="../charts/chart88.xml"/><Relationship Id="rId2" Type="http://schemas.openxmlformats.org/officeDocument/2006/relationships/chart" Target="../charts/chart78.xml"/><Relationship Id="rId1" Type="http://schemas.openxmlformats.org/officeDocument/2006/relationships/image" Target="../media/image1.png"/><Relationship Id="rId6" Type="http://schemas.openxmlformats.org/officeDocument/2006/relationships/chart" Target="../charts/chart82.xml"/><Relationship Id="rId11" Type="http://schemas.openxmlformats.org/officeDocument/2006/relationships/chart" Target="../charts/chart87.xml"/><Relationship Id="rId5" Type="http://schemas.openxmlformats.org/officeDocument/2006/relationships/chart" Target="../charts/chart81.xml"/><Relationship Id="rId15" Type="http://schemas.openxmlformats.org/officeDocument/2006/relationships/chart" Target="../charts/chart91.xml"/><Relationship Id="rId10" Type="http://schemas.openxmlformats.org/officeDocument/2006/relationships/chart" Target="../charts/chart86.xml"/><Relationship Id="rId4" Type="http://schemas.openxmlformats.org/officeDocument/2006/relationships/chart" Target="../charts/chart80.xml"/><Relationship Id="rId9" Type="http://schemas.openxmlformats.org/officeDocument/2006/relationships/chart" Target="../charts/chart85.xml"/><Relationship Id="rId14" Type="http://schemas.openxmlformats.org/officeDocument/2006/relationships/chart" Target="../charts/chart90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3.xml"/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217714</xdr:colOff>
      <xdr:row>1</xdr:row>
      <xdr:rowOff>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457464" cy="1197429"/>
        </a:xfrm>
        <a:prstGeom prst="rect">
          <a:avLst/>
        </a:prstGeom>
      </xdr:spPr>
    </xdr:pic>
    <xdr:clientData/>
  </xdr:twoCellAnchor>
  <xdr:twoCellAnchor>
    <xdr:from>
      <xdr:col>2</xdr:col>
      <xdr:colOff>932073</xdr:colOff>
      <xdr:row>0</xdr:row>
      <xdr:rowOff>104195</xdr:rowOff>
    </xdr:from>
    <xdr:to>
      <xdr:col>2</xdr:col>
      <xdr:colOff>9393302</xdr:colOff>
      <xdr:row>0</xdr:row>
      <xdr:rowOff>1181847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000-000002000000}"/>
            </a:ext>
          </a:extLst>
        </xdr:cNvPr>
        <xdr:cNvGrpSpPr/>
      </xdr:nvGrpSpPr>
      <xdr:grpSpPr>
        <a:xfrm>
          <a:off x="2496894" y="104195"/>
          <a:ext cx="8461229" cy="1077652"/>
          <a:chOff x="2562424" y="107950"/>
          <a:chExt cx="8659530" cy="1116487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000-000006000000}"/>
              </a:ext>
            </a:extLst>
          </xdr:cNvPr>
          <xdr:cNvSpPr txBox="1"/>
        </xdr:nvSpPr>
        <xdr:spPr>
          <a:xfrm>
            <a:off x="2562424" y="107950"/>
            <a:ext cx="8639175" cy="749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000-000007000000}"/>
              </a:ext>
            </a:extLst>
          </xdr:cNvPr>
          <xdr:cNvSpPr txBox="1"/>
        </xdr:nvSpPr>
        <xdr:spPr>
          <a:xfrm>
            <a:off x="2636754" y="670400"/>
            <a:ext cx="8585200" cy="5540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2400" b="0" i="0">
                <a:solidFill>
                  <a:srgbClr val="6C6F7C"/>
                </a:solidFill>
                <a:latin typeface="Century Gothic" panose="020B0502020202020204" pitchFamily="34" charset="0"/>
                <a:ea typeface="+mn-ea"/>
                <a:cs typeface="+mn-cs"/>
              </a:rPr>
              <a:t>Indicadores Económicos 2007-2022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288018</xdr:colOff>
      <xdr:row>1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9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1733893" cy="1031875"/>
        </a:xfrm>
        <a:prstGeom prst="rect">
          <a:avLst/>
        </a:prstGeom>
      </xdr:spPr>
    </xdr:pic>
    <xdr:clientData/>
  </xdr:twoCellAnchor>
  <xdr:twoCellAnchor>
    <xdr:from>
      <xdr:col>1</xdr:col>
      <xdr:colOff>94920</xdr:colOff>
      <xdr:row>62</xdr:row>
      <xdr:rowOff>320269</xdr:rowOff>
    </xdr:from>
    <xdr:to>
      <xdr:col>7</xdr:col>
      <xdr:colOff>519141</xdr:colOff>
      <xdr:row>82</xdr:row>
      <xdr:rowOff>67858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63116</xdr:colOff>
      <xdr:row>0</xdr:row>
      <xdr:rowOff>97334</xdr:rowOff>
    </xdr:from>
    <xdr:to>
      <xdr:col>5</xdr:col>
      <xdr:colOff>54427</xdr:colOff>
      <xdr:row>1</xdr:row>
      <xdr:rowOff>157015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900-000005000000}"/>
            </a:ext>
          </a:extLst>
        </xdr:cNvPr>
        <xdr:cNvGrpSpPr/>
      </xdr:nvGrpSpPr>
      <xdr:grpSpPr>
        <a:xfrm>
          <a:off x="1666491" y="97334"/>
          <a:ext cx="7706561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9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9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39</xdr:row>
      <xdr:rowOff>312399</xdr:rowOff>
    </xdr:from>
    <xdr:to>
      <xdr:col>6</xdr:col>
      <xdr:colOff>885671</xdr:colOff>
      <xdr:row>60</xdr:row>
      <xdr:rowOff>62104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222250</xdr:colOff>
      <xdr:row>1</xdr:row>
      <xdr:rowOff>63501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A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445875" cy="1047750"/>
        </a:xfrm>
        <a:prstGeom prst="rect">
          <a:avLst/>
        </a:prstGeom>
      </xdr:spPr>
    </xdr:pic>
    <xdr:clientData/>
  </xdr:twoCellAnchor>
  <xdr:twoCellAnchor>
    <xdr:from>
      <xdr:col>0</xdr:col>
      <xdr:colOff>130970</xdr:colOff>
      <xdr:row>46</xdr:row>
      <xdr:rowOff>110186</xdr:rowOff>
    </xdr:from>
    <xdr:to>
      <xdr:col>7</xdr:col>
      <xdr:colOff>1</xdr:colOff>
      <xdr:row>63</xdr:row>
      <xdr:rowOff>35719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412893</xdr:colOff>
      <xdr:row>0</xdr:row>
      <xdr:rowOff>110941</xdr:rowOff>
    </xdr:from>
    <xdr:to>
      <xdr:col>5</xdr:col>
      <xdr:colOff>322288</xdr:colOff>
      <xdr:row>1</xdr:row>
      <xdr:rowOff>170622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A00-000005000000}"/>
            </a:ext>
          </a:extLst>
        </xdr:cNvPr>
        <xdr:cNvGrpSpPr/>
      </xdr:nvGrpSpPr>
      <xdr:grpSpPr>
        <a:xfrm>
          <a:off x="1794018" y="110941"/>
          <a:ext cx="7624645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A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A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857250</xdr:colOff>
      <xdr:row>44</xdr:row>
      <xdr:rowOff>0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95251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79500"/>
        </a:xfrm>
        <a:prstGeom prst="rect">
          <a:avLst/>
        </a:prstGeom>
      </xdr:spPr>
    </xdr:pic>
    <xdr:clientData/>
  </xdr:twoCellAnchor>
  <xdr:twoCellAnchor>
    <xdr:from>
      <xdr:col>1</xdr:col>
      <xdr:colOff>4330</xdr:colOff>
      <xdr:row>36</xdr:row>
      <xdr:rowOff>92326</xdr:rowOff>
    </xdr:from>
    <xdr:to>
      <xdr:col>17</xdr:col>
      <xdr:colOff>11906</xdr:colOff>
      <xdr:row>51</xdr:row>
      <xdr:rowOff>333375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2676164</xdr:colOff>
      <xdr:row>0</xdr:row>
      <xdr:rowOff>124548</xdr:rowOff>
    </xdr:from>
    <xdr:to>
      <xdr:col>10</xdr:col>
      <xdr:colOff>410206</xdr:colOff>
      <xdr:row>1</xdr:row>
      <xdr:rowOff>160417</xdr:rowOff>
    </xdr:to>
    <xdr:grpSp>
      <xdr:nvGrpSpPr>
        <xdr:cNvPr id="13" name="Grupo 12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B00-00000D000000}"/>
            </a:ext>
          </a:extLst>
        </xdr:cNvPr>
        <xdr:cNvGrpSpPr/>
      </xdr:nvGrpSpPr>
      <xdr:grpSpPr>
        <a:xfrm>
          <a:off x="3009539" y="124548"/>
          <a:ext cx="9751417" cy="1020119"/>
          <a:chOff x="2735535" y="124549"/>
          <a:chExt cx="8466597" cy="1024088"/>
        </a:xfrm>
      </xdr:grpSpPr>
      <xdr:sp macro="" textlink="">
        <xdr:nvSpPr>
          <xdr:cNvPr id="14" name="CuadroTexto 13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B00-00000E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5" name="CuadroTexto 14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B00-00000F000000}"/>
              </a:ext>
            </a:extLst>
          </xdr:cNvPr>
          <xdr:cNvSpPr txBox="1"/>
        </xdr:nvSpPr>
        <xdr:spPr>
          <a:xfrm>
            <a:off x="2796433" y="570512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18</xdr:row>
      <xdr:rowOff>0</xdr:rowOff>
    </xdr:from>
    <xdr:to>
      <xdr:col>17</xdr:col>
      <xdr:colOff>7576</xdr:colOff>
      <xdr:row>33</xdr:row>
      <xdr:rowOff>367393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158751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C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143000"/>
        </a:xfrm>
        <a:prstGeom prst="rect">
          <a:avLst/>
        </a:prstGeom>
      </xdr:spPr>
    </xdr:pic>
    <xdr:clientData/>
  </xdr:twoCellAnchor>
  <xdr:twoCellAnchor>
    <xdr:from>
      <xdr:col>0</xdr:col>
      <xdr:colOff>184150</xdr:colOff>
      <xdr:row>34</xdr:row>
      <xdr:rowOff>67901</xdr:rowOff>
    </xdr:from>
    <xdr:to>
      <xdr:col>17</xdr:col>
      <xdr:colOff>243681</xdr:colOff>
      <xdr:row>48</xdr:row>
      <xdr:rowOff>288926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2657506</xdr:colOff>
      <xdr:row>0</xdr:row>
      <xdr:rowOff>124548</xdr:rowOff>
    </xdr:from>
    <xdr:to>
      <xdr:col>10</xdr:col>
      <xdr:colOff>333036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C00-000008000000}"/>
            </a:ext>
          </a:extLst>
        </xdr:cNvPr>
        <xdr:cNvGrpSpPr/>
      </xdr:nvGrpSpPr>
      <xdr:grpSpPr>
        <a:xfrm>
          <a:off x="2990881" y="124548"/>
          <a:ext cx="9692905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C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C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533400</xdr:colOff>
      <xdr:row>18</xdr:row>
      <xdr:rowOff>365125</xdr:rowOff>
    </xdr:from>
    <xdr:to>
      <xdr:col>17</xdr:col>
      <xdr:colOff>926306</xdr:colOff>
      <xdr:row>33</xdr:row>
      <xdr:rowOff>47625</xdr:rowOff>
    </xdr:to>
    <xdr:graphicFrame macro="">
      <xdr:nvGraphicFramePr>
        <xdr:cNvPr id="7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63501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D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477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3" name="2 Rectángul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D00-000003000000}"/>
            </a:ext>
          </a:extLst>
        </xdr:cNvPr>
        <xdr:cNvSpPr/>
      </xdr:nvSpPr>
      <xdr:spPr>
        <a:xfrm>
          <a:off x="7848600" y="4695824"/>
          <a:ext cx="0" cy="2667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1</xdr:col>
      <xdr:colOff>168275</xdr:colOff>
      <xdr:row>32</xdr:row>
      <xdr:rowOff>285747</xdr:rowOff>
    </xdr:from>
    <xdr:to>
      <xdr:col>17</xdr:col>
      <xdr:colOff>596899</xdr:colOff>
      <xdr:row>45</xdr:row>
      <xdr:rowOff>69847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2659372</xdr:colOff>
      <xdr:row>0</xdr:row>
      <xdr:rowOff>124548</xdr:rowOff>
    </xdr:from>
    <xdr:to>
      <xdr:col>10</xdr:col>
      <xdr:colOff>340754</xdr:colOff>
      <xdr:row>1</xdr:row>
      <xdr:rowOff>184229</xdr:rowOff>
    </xdr:to>
    <xdr:grpSp>
      <xdr:nvGrpSpPr>
        <xdr:cNvPr id="12" name="Grupo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D00-00000C000000}"/>
            </a:ext>
          </a:extLst>
        </xdr:cNvPr>
        <xdr:cNvGrpSpPr/>
      </xdr:nvGrpSpPr>
      <xdr:grpSpPr>
        <a:xfrm>
          <a:off x="2992747" y="124548"/>
          <a:ext cx="9698757" cy="1043931"/>
          <a:chOff x="2735535" y="124549"/>
          <a:chExt cx="8466597" cy="1047900"/>
        </a:xfrm>
      </xdr:grpSpPr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D00-00000D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4" name="CuadroTexto 13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D00-00000E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261572</xdr:colOff>
      <xdr:row>18</xdr:row>
      <xdr:rowOff>129442</xdr:rowOff>
    </xdr:from>
    <xdr:to>
      <xdr:col>17</xdr:col>
      <xdr:colOff>687754</xdr:colOff>
      <xdr:row>30</xdr:row>
      <xdr:rowOff>129442</xdr:rowOff>
    </xdr:to>
    <xdr:graphicFrame macro="">
      <xdr:nvGraphicFramePr>
        <xdr:cNvPr id="8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D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204107</xdr:colOff>
      <xdr:row>1</xdr:row>
      <xdr:rowOff>95251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649982" cy="1079500"/>
        </a:xfrm>
        <a:prstGeom prst="rect">
          <a:avLst/>
        </a:prstGeom>
      </xdr:spPr>
    </xdr:pic>
    <xdr:clientData/>
  </xdr:twoCellAnchor>
  <xdr:twoCellAnchor>
    <xdr:from>
      <xdr:col>1</xdr:col>
      <xdr:colOff>714375</xdr:colOff>
      <xdr:row>62</xdr:row>
      <xdr:rowOff>259100</xdr:rowOff>
    </xdr:from>
    <xdr:to>
      <xdr:col>8</xdr:col>
      <xdr:colOff>33449</xdr:colOff>
      <xdr:row>83</xdr:row>
      <xdr:rowOff>108288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171973</xdr:colOff>
      <xdr:row>0</xdr:row>
      <xdr:rowOff>97334</xdr:rowOff>
    </xdr:from>
    <xdr:to>
      <xdr:col>5</xdr:col>
      <xdr:colOff>163284</xdr:colOff>
      <xdr:row>1</xdr:row>
      <xdr:rowOff>157015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08000000}"/>
            </a:ext>
          </a:extLst>
        </xdr:cNvPr>
        <xdr:cNvGrpSpPr/>
      </xdr:nvGrpSpPr>
      <xdr:grpSpPr>
        <a:xfrm>
          <a:off x="1775348" y="97334"/>
          <a:ext cx="7706561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E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E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825500</xdr:colOff>
      <xdr:row>39</xdr:row>
      <xdr:rowOff>356054</xdr:rowOff>
    </xdr:from>
    <xdr:to>
      <xdr:col>8</xdr:col>
      <xdr:colOff>144574</xdr:colOff>
      <xdr:row>60</xdr:row>
      <xdr:rowOff>109992</xdr:rowOff>
    </xdr:to>
    <xdr:graphicFrame macro="">
      <xdr:nvGraphicFramePr>
        <xdr:cNvPr id="7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222250</xdr:colOff>
      <xdr:row>1</xdr:row>
      <xdr:rowOff>63501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F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445875" cy="1047750"/>
        </a:xfrm>
        <a:prstGeom prst="rect">
          <a:avLst/>
        </a:prstGeom>
      </xdr:spPr>
    </xdr:pic>
    <xdr:clientData/>
  </xdr:twoCellAnchor>
  <xdr:twoCellAnchor>
    <xdr:from>
      <xdr:col>0</xdr:col>
      <xdr:colOff>130969</xdr:colOff>
      <xdr:row>46</xdr:row>
      <xdr:rowOff>110186</xdr:rowOff>
    </xdr:from>
    <xdr:to>
      <xdr:col>6</xdr:col>
      <xdr:colOff>1003372</xdr:colOff>
      <xdr:row>63</xdr:row>
      <xdr:rowOff>35719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317643</xdr:colOff>
      <xdr:row>0</xdr:row>
      <xdr:rowOff>97333</xdr:rowOff>
    </xdr:from>
    <xdr:to>
      <xdr:col>5</xdr:col>
      <xdr:colOff>227038</xdr:colOff>
      <xdr:row>1</xdr:row>
      <xdr:rowOff>157014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F00-000007000000}"/>
            </a:ext>
          </a:extLst>
        </xdr:cNvPr>
        <xdr:cNvGrpSpPr/>
      </xdr:nvGrpSpPr>
      <xdr:grpSpPr>
        <a:xfrm>
          <a:off x="1698768" y="97333"/>
          <a:ext cx="7624645" cy="1043931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F00-000008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F00-000009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163285</xdr:colOff>
      <xdr:row>28</xdr:row>
      <xdr:rowOff>0</xdr:rowOff>
    </xdr:from>
    <xdr:to>
      <xdr:col>6</xdr:col>
      <xdr:colOff>1035688</xdr:colOff>
      <xdr:row>44</xdr:row>
      <xdr:rowOff>20784</xdr:rowOff>
    </xdr:to>
    <xdr:graphicFrame macro="">
      <xdr:nvGraphicFramePr>
        <xdr:cNvPr id="11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F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244928</xdr:colOff>
      <xdr:row>1</xdr:row>
      <xdr:rowOff>79375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104678" cy="1063625"/>
        </a:xfrm>
        <a:prstGeom prst="rect">
          <a:avLst/>
        </a:prstGeom>
      </xdr:spPr>
    </xdr:pic>
    <xdr:clientData/>
  </xdr:twoCellAnchor>
  <xdr:twoCellAnchor>
    <xdr:from>
      <xdr:col>0</xdr:col>
      <xdr:colOff>326571</xdr:colOff>
      <xdr:row>44</xdr:row>
      <xdr:rowOff>14845</xdr:rowOff>
    </xdr:from>
    <xdr:to>
      <xdr:col>16</xdr:col>
      <xdr:colOff>929152</xdr:colOff>
      <xdr:row>60</xdr:row>
      <xdr:rowOff>88445</xdr:rowOff>
    </xdr:to>
    <xdr:graphicFrame macro="">
      <xdr:nvGraphicFramePr>
        <xdr:cNvPr id="5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2683627</xdr:colOff>
      <xdr:row>0</xdr:row>
      <xdr:rowOff>124548</xdr:rowOff>
    </xdr:from>
    <xdr:to>
      <xdr:col>10</xdr:col>
      <xdr:colOff>441073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000-000008000000}"/>
            </a:ext>
          </a:extLst>
        </xdr:cNvPr>
        <xdr:cNvGrpSpPr/>
      </xdr:nvGrpSpPr>
      <xdr:grpSpPr>
        <a:xfrm>
          <a:off x="3017002" y="124548"/>
          <a:ext cx="9774821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0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0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26</xdr:row>
      <xdr:rowOff>0</xdr:rowOff>
    </xdr:from>
    <xdr:to>
      <xdr:col>16</xdr:col>
      <xdr:colOff>942760</xdr:colOff>
      <xdr:row>41</xdr:row>
      <xdr:rowOff>291314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254000</xdr:colOff>
      <xdr:row>1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985625" cy="1031874"/>
        </a:xfrm>
        <a:prstGeom prst="rect">
          <a:avLst/>
        </a:prstGeom>
      </xdr:spPr>
    </xdr:pic>
    <xdr:clientData/>
  </xdr:twoCellAnchor>
  <xdr:twoCellAnchor>
    <xdr:from>
      <xdr:col>0</xdr:col>
      <xdr:colOff>190499</xdr:colOff>
      <xdr:row>52</xdr:row>
      <xdr:rowOff>584953</xdr:rowOff>
    </xdr:from>
    <xdr:to>
      <xdr:col>7</xdr:col>
      <xdr:colOff>35718</xdr:colOff>
      <xdr:row>71</xdr:row>
      <xdr:rowOff>265453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319403</xdr:colOff>
      <xdr:row>0</xdr:row>
      <xdr:rowOff>97334</xdr:rowOff>
    </xdr:from>
    <xdr:to>
      <xdr:col>6</xdr:col>
      <xdr:colOff>926574</xdr:colOff>
      <xdr:row>1</xdr:row>
      <xdr:rowOff>157015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100-000005000000}"/>
            </a:ext>
          </a:extLst>
        </xdr:cNvPr>
        <xdr:cNvGrpSpPr/>
      </xdr:nvGrpSpPr>
      <xdr:grpSpPr>
        <a:xfrm>
          <a:off x="1732278" y="97334"/>
          <a:ext cx="9846421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1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1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176892</xdr:colOff>
      <xdr:row>38</xdr:row>
      <xdr:rowOff>146276</xdr:rowOff>
    </xdr:from>
    <xdr:to>
      <xdr:col>7</xdr:col>
      <xdr:colOff>29671</xdr:colOff>
      <xdr:row>51</xdr:row>
      <xdr:rowOff>131425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222250</xdr:colOff>
      <xdr:row>1</xdr:row>
      <xdr:rowOff>79375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1985625" cy="1063625"/>
        </a:xfrm>
        <a:prstGeom prst="rect">
          <a:avLst/>
        </a:prstGeom>
      </xdr:spPr>
    </xdr:pic>
    <xdr:clientData/>
  </xdr:twoCellAnchor>
  <xdr:twoCellAnchor>
    <xdr:from>
      <xdr:col>0</xdr:col>
      <xdr:colOff>283028</xdr:colOff>
      <xdr:row>72</xdr:row>
      <xdr:rowOff>173264</xdr:rowOff>
    </xdr:from>
    <xdr:to>
      <xdr:col>7</xdr:col>
      <xdr:colOff>473528</xdr:colOff>
      <xdr:row>95</xdr:row>
      <xdr:rowOff>135841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407913</xdr:colOff>
      <xdr:row>0</xdr:row>
      <xdr:rowOff>97876</xdr:rowOff>
    </xdr:from>
    <xdr:to>
      <xdr:col>6</xdr:col>
      <xdr:colOff>1014043</xdr:colOff>
      <xdr:row>1</xdr:row>
      <xdr:rowOff>157015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200-000007000000}"/>
            </a:ext>
          </a:extLst>
        </xdr:cNvPr>
        <xdr:cNvGrpSpPr/>
      </xdr:nvGrpSpPr>
      <xdr:grpSpPr>
        <a:xfrm>
          <a:off x="1820788" y="97876"/>
          <a:ext cx="9877130" cy="1043389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200-000008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200-000009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666750</xdr:colOff>
      <xdr:row>54</xdr:row>
      <xdr:rowOff>158750</xdr:rowOff>
    </xdr:from>
    <xdr:to>
      <xdr:col>7</xdr:col>
      <xdr:colOff>911678</xdr:colOff>
      <xdr:row>71</xdr:row>
      <xdr:rowOff>266</xdr:rowOff>
    </xdr:to>
    <xdr:graphicFrame macro="">
      <xdr:nvGraphicFramePr>
        <xdr:cNvPr id="10" name="2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324303</xdr:colOff>
      <xdr:row>1</xdr:row>
      <xdr:rowOff>158751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143000"/>
        </a:xfrm>
        <a:prstGeom prst="rect">
          <a:avLst/>
        </a:prstGeom>
      </xdr:spPr>
    </xdr:pic>
    <xdr:clientData/>
  </xdr:twoCellAnchor>
  <xdr:twoCellAnchor>
    <xdr:from>
      <xdr:col>1</xdr:col>
      <xdr:colOff>2707530</xdr:colOff>
      <xdr:row>0</xdr:row>
      <xdr:rowOff>120990</xdr:rowOff>
    </xdr:from>
    <xdr:to>
      <xdr:col>10</xdr:col>
      <xdr:colOff>495388</xdr:colOff>
      <xdr:row>1</xdr:row>
      <xdr:rowOff>130969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100-000003000000}"/>
            </a:ext>
          </a:extLst>
        </xdr:cNvPr>
        <xdr:cNvGrpSpPr/>
      </xdr:nvGrpSpPr>
      <xdr:grpSpPr>
        <a:xfrm>
          <a:off x="3040905" y="120990"/>
          <a:ext cx="9805233" cy="994229"/>
          <a:chOff x="2735535" y="124549"/>
          <a:chExt cx="8466597" cy="1023474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796433" y="569898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384572</xdr:rowOff>
    </xdr:from>
    <xdr:to>
      <xdr:col>18</xdr:col>
      <xdr:colOff>0</xdr:colOff>
      <xdr:row>46</xdr:row>
      <xdr:rowOff>250032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18</xdr:col>
      <xdr:colOff>0</xdr:colOff>
      <xdr:row>32</xdr:row>
      <xdr:rowOff>31750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238125</xdr:colOff>
      <xdr:row>1</xdr:row>
      <xdr:rowOff>63501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2731750" cy="1047750"/>
        </a:xfrm>
        <a:prstGeom prst="rect">
          <a:avLst/>
        </a:prstGeom>
      </xdr:spPr>
    </xdr:pic>
    <xdr:clientData/>
  </xdr:twoCellAnchor>
  <xdr:twoCellAnchor>
    <xdr:from>
      <xdr:col>0</xdr:col>
      <xdr:colOff>163285</xdr:colOff>
      <xdr:row>36</xdr:row>
      <xdr:rowOff>136072</xdr:rowOff>
    </xdr:from>
    <xdr:to>
      <xdr:col>5</xdr:col>
      <xdr:colOff>1183821</xdr:colOff>
      <xdr:row>47</xdr:row>
      <xdr:rowOff>136073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1170214</xdr:colOff>
      <xdr:row>0</xdr:row>
      <xdr:rowOff>96912</xdr:rowOff>
    </xdr:from>
    <xdr:to>
      <xdr:col>5</xdr:col>
      <xdr:colOff>436778</xdr:colOff>
      <xdr:row>1</xdr:row>
      <xdr:rowOff>157015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300-000008000000}"/>
            </a:ext>
          </a:extLst>
        </xdr:cNvPr>
        <xdr:cNvGrpSpPr/>
      </xdr:nvGrpSpPr>
      <xdr:grpSpPr>
        <a:xfrm>
          <a:off x="1503589" y="96912"/>
          <a:ext cx="8807439" cy="1044353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300-000009000000}"/>
              </a:ext>
            </a:extLst>
          </xdr:cNvPr>
          <xdr:cNvSpPr txBox="1"/>
        </xdr:nvSpPr>
        <xdr:spPr>
          <a:xfrm>
            <a:off x="2735535" y="124549"/>
            <a:ext cx="7421836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3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22</xdr:row>
      <xdr:rowOff>206376</xdr:rowOff>
    </xdr:from>
    <xdr:to>
      <xdr:col>5</xdr:col>
      <xdr:colOff>1146400</xdr:colOff>
      <xdr:row>33</xdr:row>
      <xdr:rowOff>382134</xdr:rowOff>
    </xdr:to>
    <xdr:graphicFrame macro="">
      <xdr:nvGraphicFramePr>
        <xdr:cNvPr id="7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301625</xdr:colOff>
      <xdr:row>1</xdr:row>
      <xdr:rowOff>63501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525250" cy="1047750"/>
        </a:xfrm>
        <a:prstGeom prst="rect">
          <a:avLst/>
        </a:prstGeom>
      </xdr:spPr>
    </xdr:pic>
    <xdr:clientData/>
  </xdr:twoCellAnchor>
  <xdr:twoCellAnchor>
    <xdr:from>
      <xdr:col>0</xdr:col>
      <xdr:colOff>236725</xdr:colOff>
      <xdr:row>38</xdr:row>
      <xdr:rowOff>92450</xdr:rowOff>
    </xdr:from>
    <xdr:to>
      <xdr:col>6</xdr:col>
      <xdr:colOff>68036</xdr:colOff>
      <xdr:row>51</xdr:row>
      <xdr:rowOff>190502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1248751</xdr:colOff>
      <xdr:row>0</xdr:row>
      <xdr:rowOff>97334</xdr:rowOff>
    </xdr:from>
    <xdr:to>
      <xdr:col>5</xdr:col>
      <xdr:colOff>311102</xdr:colOff>
      <xdr:row>1</xdr:row>
      <xdr:rowOff>157015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400-000007000000}"/>
            </a:ext>
          </a:extLst>
        </xdr:cNvPr>
        <xdr:cNvGrpSpPr/>
      </xdr:nvGrpSpPr>
      <xdr:grpSpPr>
        <a:xfrm>
          <a:off x="1582126" y="97334"/>
          <a:ext cx="7841226" cy="1043931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400-000008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400-000009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22</xdr:row>
      <xdr:rowOff>95250</xdr:rowOff>
    </xdr:from>
    <xdr:to>
      <xdr:col>6</xdr:col>
      <xdr:colOff>171490</xdr:colOff>
      <xdr:row>35</xdr:row>
      <xdr:rowOff>193303</xdr:rowOff>
    </xdr:to>
    <xdr:graphicFrame macro="">
      <xdr:nvGraphicFramePr>
        <xdr:cNvPr id="11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63501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47750"/>
        </a:xfrm>
        <a:prstGeom prst="rect">
          <a:avLst/>
        </a:prstGeom>
      </xdr:spPr>
    </xdr:pic>
    <xdr:clientData/>
  </xdr:twoCellAnchor>
  <xdr:twoCellAnchor>
    <xdr:from>
      <xdr:col>1</xdr:col>
      <xdr:colOff>2612586</xdr:colOff>
      <xdr:row>0</xdr:row>
      <xdr:rowOff>125090</xdr:rowOff>
    </xdr:from>
    <xdr:to>
      <xdr:col>10</xdr:col>
      <xdr:colOff>88645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8000000}"/>
            </a:ext>
          </a:extLst>
        </xdr:cNvPr>
        <xdr:cNvGrpSpPr/>
      </xdr:nvGrpSpPr>
      <xdr:grpSpPr>
        <a:xfrm>
          <a:off x="2945961" y="125090"/>
          <a:ext cx="9493434" cy="1043389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5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5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37</xdr:row>
      <xdr:rowOff>178593</xdr:rowOff>
    </xdr:from>
    <xdr:to>
      <xdr:col>16</xdr:col>
      <xdr:colOff>964406</xdr:colOff>
      <xdr:row>50</xdr:row>
      <xdr:rowOff>44054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217715</xdr:colOff>
      <xdr:row>22</xdr:row>
      <xdr:rowOff>0</xdr:rowOff>
    </xdr:from>
    <xdr:to>
      <xdr:col>17</xdr:col>
      <xdr:colOff>243228</xdr:colOff>
      <xdr:row>34</xdr:row>
      <xdr:rowOff>287282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302985</xdr:colOff>
      <xdr:row>53</xdr:row>
      <xdr:rowOff>50800</xdr:rowOff>
    </xdr:from>
    <xdr:to>
      <xdr:col>17</xdr:col>
      <xdr:colOff>166913</xdr:colOff>
      <xdr:row>73</xdr:row>
      <xdr:rowOff>150585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76</xdr:row>
      <xdr:rowOff>16329</xdr:rowOff>
    </xdr:from>
    <xdr:to>
      <xdr:col>16</xdr:col>
      <xdr:colOff>1072240</xdr:colOff>
      <xdr:row>96</xdr:row>
      <xdr:rowOff>166007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412750</xdr:colOff>
      <xdr:row>1</xdr:row>
      <xdr:rowOff>95251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844000" cy="1079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40</xdr:row>
      <xdr:rowOff>11906</xdr:rowOff>
    </xdr:from>
    <xdr:to>
      <xdr:col>17</xdr:col>
      <xdr:colOff>19050</xdr:colOff>
      <xdr:row>54</xdr:row>
      <xdr:rowOff>95250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2742187</xdr:colOff>
      <xdr:row>0</xdr:row>
      <xdr:rowOff>125251</xdr:rowOff>
    </xdr:from>
    <xdr:to>
      <xdr:col>10</xdr:col>
      <xdr:colOff>116466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600-000008000000}"/>
            </a:ext>
          </a:extLst>
        </xdr:cNvPr>
        <xdr:cNvGrpSpPr/>
      </xdr:nvGrpSpPr>
      <xdr:grpSpPr>
        <a:xfrm>
          <a:off x="3075562" y="125251"/>
          <a:ext cx="9963154" cy="1043228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6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6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24</xdr:row>
      <xdr:rowOff>2</xdr:rowOff>
    </xdr:from>
    <xdr:to>
      <xdr:col>17</xdr:col>
      <xdr:colOff>19050</xdr:colOff>
      <xdr:row>37</xdr:row>
      <xdr:rowOff>349251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340178</xdr:colOff>
      <xdr:row>1</xdr:row>
      <xdr:rowOff>95250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104678" cy="1088571"/>
        </a:xfrm>
        <a:prstGeom prst="rect">
          <a:avLst/>
        </a:prstGeom>
      </xdr:spPr>
    </xdr:pic>
    <xdr:clientData/>
  </xdr:twoCellAnchor>
  <xdr:twoCellAnchor>
    <xdr:from>
      <xdr:col>0</xdr:col>
      <xdr:colOff>152612</xdr:colOff>
      <xdr:row>11</xdr:row>
      <xdr:rowOff>345281</xdr:rowOff>
    </xdr:from>
    <xdr:to>
      <xdr:col>17</xdr:col>
      <xdr:colOff>11906</xdr:colOff>
      <xdr:row>26</xdr:row>
      <xdr:rowOff>177727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2580733</xdr:colOff>
      <xdr:row>0</xdr:row>
      <xdr:rowOff>138698</xdr:rowOff>
    </xdr:from>
    <xdr:to>
      <xdr:col>10</xdr:col>
      <xdr:colOff>451654</xdr:colOff>
      <xdr:row>1</xdr:row>
      <xdr:rowOff>197837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700-000008000000}"/>
            </a:ext>
          </a:extLst>
        </xdr:cNvPr>
        <xdr:cNvGrpSpPr/>
      </xdr:nvGrpSpPr>
      <xdr:grpSpPr>
        <a:xfrm>
          <a:off x="2914108" y="138698"/>
          <a:ext cx="9824796" cy="1043389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7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7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317500</xdr:colOff>
      <xdr:row>1</xdr:row>
      <xdr:rowOff>31750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272500" cy="1015999"/>
        </a:xfrm>
        <a:prstGeom prst="rect">
          <a:avLst/>
        </a:prstGeom>
      </xdr:spPr>
    </xdr:pic>
    <xdr:clientData/>
  </xdr:twoCellAnchor>
  <xdr:twoCellAnchor>
    <xdr:from>
      <xdr:col>1</xdr:col>
      <xdr:colOff>447393</xdr:colOff>
      <xdr:row>30</xdr:row>
      <xdr:rowOff>174625</xdr:rowOff>
    </xdr:from>
    <xdr:to>
      <xdr:col>17</xdr:col>
      <xdr:colOff>809625</xdr:colOff>
      <xdr:row>43</xdr:row>
      <xdr:rowOff>138905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2704151</xdr:colOff>
      <xdr:row>0</xdr:row>
      <xdr:rowOff>124548</xdr:rowOff>
    </xdr:from>
    <xdr:to>
      <xdr:col>10</xdr:col>
      <xdr:colOff>430709</xdr:colOff>
      <xdr:row>1</xdr:row>
      <xdr:rowOff>184229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800-000007000000}"/>
            </a:ext>
          </a:extLst>
        </xdr:cNvPr>
        <xdr:cNvGrpSpPr/>
      </xdr:nvGrpSpPr>
      <xdr:grpSpPr>
        <a:xfrm>
          <a:off x="3037526" y="124548"/>
          <a:ext cx="9839183" cy="1043931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800-000008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800-000009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396875</xdr:colOff>
      <xdr:row>18</xdr:row>
      <xdr:rowOff>174625</xdr:rowOff>
    </xdr:from>
    <xdr:to>
      <xdr:col>17</xdr:col>
      <xdr:colOff>759107</xdr:colOff>
      <xdr:row>28</xdr:row>
      <xdr:rowOff>451869</xdr:rowOff>
    </xdr:to>
    <xdr:graphicFrame macro="">
      <xdr:nvGraphicFramePr>
        <xdr:cNvPr id="11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260803</xdr:colOff>
      <xdr:row>0</xdr:row>
      <xdr:rowOff>968375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9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9683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265567</xdr:rowOff>
    </xdr:from>
    <xdr:to>
      <xdr:col>16</xdr:col>
      <xdr:colOff>669812</xdr:colOff>
      <xdr:row>42</xdr:row>
      <xdr:rowOff>194129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2614593</xdr:colOff>
      <xdr:row>0</xdr:row>
      <xdr:rowOff>124548</xdr:rowOff>
    </xdr:from>
    <xdr:to>
      <xdr:col>10</xdr:col>
      <xdr:colOff>179360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900-000008000000}"/>
            </a:ext>
          </a:extLst>
        </xdr:cNvPr>
        <xdr:cNvGrpSpPr/>
      </xdr:nvGrpSpPr>
      <xdr:grpSpPr>
        <a:xfrm>
          <a:off x="2947968" y="124548"/>
          <a:ext cx="9566267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9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9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18</xdr:row>
      <xdr:rowOff>301172</xdr:rowOff>
    </xdr:from>
    <xdr:to>
      <xdr:col>16</xdr:col>
      <xdr:colOff>664369</xdr:colOff>
      <xdr:row>29</xdr:row>
      <xdr:rowOff>229733</xdr:rowOff>
    </xdr:to>
    <xdr:graphicFrame macro="">
      <xdr:nvGraphicFramePr>
        <xdr:cNvPr id="7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31751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A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16000"/>
        </a:xfrm>
        <a:prstGeom prst="rect">
          <a:avLst/>
        </a:prstGeom>
      </xdr:spPr>
    </xdr:pic>
    <xdr:clientData/>
  </xdr:twoCellAnchor>
  <xdr:twoCellAnchor>
    <xdr:from>
      <xdr:col>0</xdr:col>
      <xdr:colOff>222250</xdr:colOff>
      <xdr:row>29</xdr:row>
      <xdr:rowOff>412748</xdr:rowOff>
    </xdr:from>
    <xdr:to>
      <xdr:col>17</xdr:col>
      <xdr:colOff>793750</xdr:colOff>
      <xdr:row>43</xdr:row>
      <xdr:rowOff>238125</xdr:rowOff>
    </xdr:to>
    <xdr:graphicFrame macro="">
      <xdr:nvGraphicFramePr>
        <xdr:cNvPr id="5" name="1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2698007</xdr:colOff>
      <xdr:row>0</xdr:row>
      <xdr:rowOff>110941</xdr:rowOff>
    </xdr:from>
    <xdr:to>
      <xdr:col>10</xdr:col>
      <xdr:colOff>555126</xdr:colOff>
      <xdr:row>1</xdr:row>
      <xdr:rowOff>170622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A00-000008000000}"/>
            </a:ext>
          </a:extLst>
        </xdr:cNvPr>
        <xdr:cNvGrpSpPr/>
      </xdr:nvGrpSpPr>
      <xdr:grpSpPr>
        <a:xfrm>
          <a:off x="3031382" y="110941"/>
          <a:ext cx="9874494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A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A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158750</xdr:colOff>
      <xdr:row>18</xdr:row>
      <xdr:rowOff>0</xdr:rowOff>
    </xdr:from>
    <xdr:to>
      <xdr:col>17</xdr:col>
      <xdr:colOff>730250</xdr:colOff>
      <xdr:row>27</xdr:row>
      <xdr:rowOff>464913</xdr:rowOff>
    </xdr:to>
    <xdr:graphicFrame macro="">
      <xdr:nvGraphicFramePr>
        <xdr:cNvPr id="7" name="1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19</xdr:col>
      <xdr:colOff>317499</xdr:colOff>
      <xdr:row>1</xdr:row>
      <xdr:rowOff>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B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2653624" cy="984250"/>
        </a:xfrm>
        <a:prstGeom prst="rect">
          <a:avLst/>
        </a:prstGeom>
      </xdr:spPr>
    </xdr:pic>
    <xdr:clientData/>
  </xdr:twoCellAnchor>
  <xdr:twoCellAnchor>
    <xdr:from>
      <xdr:col>0</xdr:col>
      <xdr:colOff>285750</xdr:colOff>
      <xdr:row>58</xdr:row>
      <xdr:rowOff>31749</xdr:rowOff>
    </xdr:from>
    <xdr:to>
      <xdr:col>18</xdr:col>
      <xdr:colOff>323850</xdr:colOff>
      <xdr:row>71</xdr:row>
      <xdr:rowOff>210342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2052746</xdr:colOff>
      <xdr:row>0</xdr:row>
      <xdr:rowOff>125090</xdr:rowOff>
    </xdr:from>
    <xdr:to>
      <xdr:col>11</xdr:col>
      <xdr:colOff>60662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B00-000008000000}"/>
            </a:ext>
          </a:extLst>
        </xdr:cNvPr>
        <xdr:cNvGrpSpPr/>
      </xdr:nvGrpSpPr>
      <xdr:grpSpPr>
        <a:xfrm>
          <a:off x="3290996" y="125090"/>
          <a:ext cx="10596791" cy="1043389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B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B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95250</xdr:colOff>
      <xdr:row>41</xdr:row>
      <xdr:rowOff>396875</xdr:rowOff>
    </xdr:from>
    <xdr:to>
      <xdr:col>18</xdr:col>
      <xdr:colOff>466725</xdr:colOff>
      <xdr:row>55</xdr:row>
      <xdr:rowOff>162718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428625</xdr:colOff>
      <xdr:row>1</xdr:row>
      <xdr:rowOff>15875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C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479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139472</xdr:rowOff>
    </xdr:from>
    <xdr:to>
      <xdr:col>17</xdr:col>
      <xdr:colOff>343014</xdr:colOff>
      <xdr:row>84</xdr:row>
      <xdr:rowOff>163285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2037213</xdr:colOff>
      <xdr:row>0</xdr:row>
      <xdr:rowOff>124548</xdr:rowOff>
    </xdr:from>
    <xdr:to>
      <xdr:col>11</xdr:col>
      <xdr:colOff>110557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C00-000005000000}"/>
            </a:ext>
          </a:extLst>
        </xdr:cNvPr>
        <xdr:cNvGrpSpPr/>
      </xdr:nvGrpSpPr>
      <xdr:grpSpPr>
        <a:xfrm>
          <a:off x="3227838" y="124548"/>
          <a:ext cx="10439969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C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C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42</xdr:row>
      <xdr:rowOff>185965</xdr:rowOff>
    </xdr:from>
    <xdr:to>
      <xdr:col>17</xdr:col>
      <xdr:colOff>349818</xdr:colOff>
      <xdr:row>62</xdr:row>
      <xdr:rowOff>218848</xdr:rowOff>
    </xdr:to>
    <xdr:graphicFrame macro="">
      <xdr:nvGraphicFramePr>
        <xdr:cNvPr id="9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244928</xdr:colOff>
      <xdr:row>1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104678" cy="10318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333966</xdr:rowOff>
    </xdr:from>
    <xdr:to>
      <xdr:col>18</xdr:col>
      <xdr:colOff>206375</xdr:colOff>
      <xdr:row>34</xdr:row>
      <xdr:rowOff>1906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2666835</xdr:colOff>
      <xdr:row>0</xdr:row>
      <xdr:rowOff>124548</xdr:rowOff>
    </xdr:from>
    <xdr:to>
      <xdr:col>10</xdr:col>
      <xdr:colOff>371621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200-000005000000}"/>
            </a:ext>
          </a:extLst>
        </xdr:cNvPr>
        <xdr:cNvGrpSpPr/>
      </xdr:nvGrpSpPr>
      <xdr:grpSpPr>
        <a:xfrm>
          <a:off x="3000210" y="124548"/>
          <a:ext cx="9722161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2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2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35</xdr:row>
      <xdr:rowOff>130722</xdr:rowOff>
    </xdr:from>
    <xdr:to>
      <xdr:col>18</xdr:col>
      <xdr:colOff>335280</xdr:colOff>
      <xdr:row>50</xdr:row>
      <xdr:rowOff>84908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380999</xdr:colOff>
      <xdr:row>1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D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717124" cy="1031875"/>
        </a:xfrm>
        <a:prstGeom prst="rect">
          <a:avLst/>
        </a:prstGeom>
      </xdr:spPr>
    </xdr:pic>
    <xdr:clientData/>
  </xdr:twoCellAnchor>
  <xdr:twoCellAnchor>
    <xdr:from>
      <xdr:col>0</xdr:col>
      <xdr:colOff>174625</xdr:colOff>
      <xdr:row>76</xdr:row>
      <xdr:rowOff>0</xdr:rowOff>
    </xdr:from>
    <xdr:to>
      <xdr:col>18</xdr:col>
      <xdr:colOff>134937</xdr:colOff>
      <xdr:row>89</xdr:row>
      <xdr:rowOff>174624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2023172</xdr:colOff>
      <xdr:row>0</xdr:row>
      <xdr:rowOff>124548</xdr:rowOff>
    </xdr:from>
    <xdr:to>
      <xdr:col>10</xdr:col>
      <xdr:colOff>999555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D00-000005000000}"/>
            </a:ext>
          </a:extLst>
        </xdr:cNvPr>
        <xdr:cNvGrpSpPr/>
      </xdr:nvGrpSpPr>
      <xdr:grpSpPr>
        <a:xfrm>
          <a:off x="3261422" y="124548"/>
          <a:ext cx="10501633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D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D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285750</xdr:colOff>
      <xdr:row>59</xdr:row>
      <xdr:rowOff>285750</xdr:rowOff>
    </xdr:from>
    <xdr:to>
      <xdr:col>18</xdr:col>
      <xdr:colOff>246062</xdr:colOff>
      <xdr:row>73</xdr:row>
      <xdr:rowOff>56695</xdr:rowOff>
    </xdr:to>
    <xdr:graphicFrame macro="">
      <xdr:nvGraphicFramePr>
        <xdr:cNvPr id="9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D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19</xdr:col>
      <xdr:colOff>412750</xdr:colOff>
      <xdr:row>1</xdr:row>
      <xdr:rowOff>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2479000" cy="984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334744</xdr:rowOff>
    </xdr:from>
    <xdr:to>
      <xdr:col>17</xdr:col>
      <xdr:colOff>508226</xdr:colOff>
      <xdr:row>105</xdr:row>
      <xdr:rowOff>213293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1995619</xdr:colOff>
      <xdr:row>0</xdr:row>
      <xdr:rowOff>83726</xdr:rowOff>
    </xdr:from>
    <xdr:to>
      <xdr:col>10</xdr:col>
      <xdr:colOff>1005133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E00-000005000000}"/>
            </a:ext>
          </a:extLst>
        </xdr:cNvPr>
        <xdr:cNvGrpSpPr/>
      </xdr:nvGrpSpPr>
      <xdr:grpSpPr>
        <a:xfrm>
          <a:off x="3186244" y="83726"/>
          <a:ext cx="10312514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E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E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58</xdr:row>
      <xdr:rowOff>185511</xdr:rowOff>
    </xdr:from>
    <xdr:to>
      <xdr:col>17</xdr:col>
      <xdr:colOff>486455</xdr:colOff>
      <xdr:row>81</xdr:row>
      <xdr:rowOff>61338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365125</xdr:colOff>
      <xdr:row>1</xdr:row>
      <xdr:rowOff>47625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F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58250" cy="10318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214312</xdr:rowOff>
    </xdr:from>
    <xdr:to>
      <xdr:col>17</xdr:col>
      <xdr:colOff>612321</xdr:colOff>
      <xdr:row>56</xdr:row>
      <xdr:rowOff>250031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2723355</xdr:colOff>
      <xdr:row>0</xdr:row>
      <xdr:rowOff>97333</xdr:rowOff>
    </xdr:from>
    <xdr:to>
      <xdr:col>10</xdr:col>
      <xdr:colOff>229342</xdr:colOff>
      <xdr:row>1</xdr:row>
      <xdr:rowOff>157014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F00-000008000000}"/>
            </a:ext>
          </a:extLst>
        </xdr:cNvPr>
        <xdr:cNvGrpSpPr/>
      </xdr:nvGrpSpPr>
      <xdr:grpSpPr>
        <a:xfrm>
          <a:off x="3056730" y="97333"/>
          <a:ext cx="9856737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F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1F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24</xdr:row>
      <xdr:rowOff>0</xdr:rowOff>
    </xdr:from>
    <xdr:to>
      <xdr:col>17</xdr:col>
      <xdr:colOff>503464</xdr:colOff>
      <xdr:row>39</xdr:row>
      <xdr:rowOff>35719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1F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19</xdr:col>
      <xdr:colOff>269875</xdr:colOff>
      <xdr:row>1</xdr:row>
      <xdr:rowOff>31751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2479000" cy="1016000"/>
        </a:xfrm>
        <a:prstGeom prst="rect">
          <a:avLst/>
        </a:prstGeom>
      </xdr:spPr>
    </xdr:pic>
    <xdr:clientData/>
  </xdr:twoCellAnchor>
  <xdr:twoCellAnchor>
    <xdr:from>
      <xdr:col>1</xdr:col>
      <xdr:colOff>71437</xdr:colOff>
      <xdr:row>42</xdr:row>
      <xdr:rowOff>126421</xdr:rowOff>
    </xdr:from>
    <xdr:to>
      <xdr:col>18</xdr:col>
      <xdr:colOff>392906</xdr:colOff>
      <xdr:row>53</xdr:row>
      <xdr:rowOff>369093</xdr:rowOff>
    </xdr:to>
    <xdr:graphicFrame macro="">
      <xdr:nvGraphicFramePr>
        <xdr:cNvPr id="2" name="1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2028492</xdr:colOff>
      <xdr:row>0</xdr:row>
      <xdr:rowOff>83726</xdr:rowOff>
    </xdr:from>
    <xdr:to>
      <xdr:col>11</xdr:col>
      <xdr:colOff>35433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000-000005000000}"/>
            </a:ext>
          </a:extLst>
        </xdr:cNvPr>
        <xdr:cNvGrpSpPr/>
      </xdr:nvGrpSpPr>
      <xdr:grpSpPr>
        <a:xfrm>
          <a:off x="3234992" y="83726"/>
          <a:ext cx="10500566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0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0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28</xdr:row>
      <xdr:rowOff>0</xdr:rowOff>
    </xdr:from>
    <xdr:to>
      <xdr:col>18</xdr:col>
      <xdr:colOff>321469</xdr:colOff>
      <xdr:row>39</xdr:row>
      <xdr:rowOff>242672</xdr:rowOff>
    </xdr:to>
    <xdr:graphicFrame macro="">
      <xdr:nvGraphicFramePr>
        <xdr:cNvPr id="9" name="1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206375</xdr:colOff>
      <xdr:row>1</xdr:row>
      <xdr:rowOff>15875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1430000" cy="1000125"/>
        </a:xfrm>
        <a:prstGeom prst="rect">
          <a:avLst/>
        </a:prstGeom>
      </xdr:spPr>
    </xdr:pic>
    <xdr:clientData/>
  </xdr:twoCellAnchor>
  <xdr:twoCellAnchor>
    <xdr:from>
      <xdr:col>1</xdr:col>
      <xdr:colOff>881061</xdr:colOff>
      <xdr:row>28</xdr:row>
      <xdr:rowOff>71437</xdr:rowOff>
    </xdr:from>
    <xdr:to>
      <xdr:col>7</xdr:col>
      <xdr:colOff>714373</xdr:colOff>
      <xdr:row>46</xdr:row>
      <xdr:rowOff>111125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314004</xdr:colOff>
      <xdr:row>0</xdr:row>
      <xdr:rowOff>97333</xdr:rowOff>
    </xdr:from>
    <xdr:to>
      <xdr:col>4</xdr:col>
      <xdr:colOff>974647</xdr:colOff>
      <xdr:row>1</xdr:row>
      <xdr:rowOff>157014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100-000005000000}"/>
            </a:ext>
          </a:extLst>
        </xdr:cNvPr>
        <xdr:cNvGrpSpPr/>
      </xdr:nvGrpSpPr>
      <xdr:grpSpPr>
        <a:xfrm>
          <a:off x="1695129" y="97333"/>
          <a:ext cx="7312268" cy="1043931"/>
          <a:chOff x="2735534" y="124549"/>
          <a:chExt cx="8466598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100-000006000000}"/>
              </a:ext>
            </a:extLst>
          </xdr:cNvPr>
          <xdr:cNvSpPr txBox="1"/>
        </xdr:nvSpPr>
        <xdr:spPr>
          <a:xfrm>
            <a:off x="2735534" y="124549"/>
            <a:ext cx="6509160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1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</a:p>
          <a:p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139704</xdr:colOff>
      <xdr:row>47</xdr:row>
      <xdr:rowOff>369208</xdr:rowOff>
    </xdr:from>
    <xdr:to>
      <xdr:col>7</xdr:col>
      <xdr:colOff>556989</xdr:colOff>
      <xdr:row>63</xdr:row>
      <xdr:rowOff>405494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269875</xdr:colOff>
      <xdr:row>1</xdr:row>
      <xdr:rowOff>31750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479000" cy="1016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126421</xdr:rowOff>
    </xdr:from>
    <xdr:to>
      <xdr:col>17</xdr:col>
      <xdr:colOff>964406</xdr:colOff>
      <xdr:row>63</xdr:row>
      <xdr:rowOff>369093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1991949</xdr:colOff>
      <xdr:row>0</xdr:row>
      <xdr:rowOff>97333</xdr:rowOff>
    </xdr:from>
    <xdr:to>
      <xdr:col>10</xdr:col>
      <xdr:colOff>1030991</xdr:colOff>
      <xdr:row>1</xdr:row>
      <xdr:rowOff>157014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200-000007000000}"/>
            </a:ext>
          </a:extLst>
        </xdr:cNvPr>
        <xdr:cNvGrpSpPr/>
      </xdr:nvGrpSpPr>
      <xdr:grpSpPr>
        <a:xfrm>
          <a:off x="3198449" y="97333"/>
          <a:ext cx="10469042" cy="1043931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200-000008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200-000009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38</xdr:row>
      <xdr:rowOff>0</xdr:rowOff>
    </xdr:from>
    <xdr:to>
      <xdr:col>18</xdr:col>
      <xdr:colOff>243228</xdr:colOff>
      <xdr:row>49</xdr:row>
      <xdr:rowOff>242672</xdr:rowOff>
    </xdr:to>
    <xdr:graphicFrame macro="">
      <xdr:nvGraphicFramePr>
        <xdr:cNvPr id="11" name="12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206375</xdr:colOff>
      <xdr:row>1</xdr:row>
      <xdr:rowOff>63501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430000" cy="1047750"/>
        </a:xfrm>
        <a:prstGeom prst="rect">
          <a:avLst/>
        </a:prstGeom>
      </xdr:spPr>
    </xdr:pic>
    <xdr:clientData/>
  </xdr:twoCellAnchor>
  <xdr:twoCellAnchor>
    <xdr:from>
      <xdr:col>1</xdr:col>
      <xdr:colOff>79943</xdr:colOff>
      <xdr:row>59</xdr:row>
      <xdr:rowOff>435430</xdr:rowOff>
    </xdr:from>
    <xdr:to>
      <xdr:col>7</xdr:col>
      <xdr:colOff>181997</xdr:colOff>
      <xdr:row>78</xdr:row>
      <xdr:rowOff>137772</xdr:rowOff>
    </xdr:to>
    <xdr:graphicFrame macro="">
      <xdr:nvGraphicFramePr>
        <xdr:cNvPr id="5" name="7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273242</xdr:colOff>
      <xdr:row>0</xdr:row>
      <xdr:rowOff>97875</xdr:rowOff>
    </xdr:from>
    <xdr:to>
      <xdr:col>5</xdr:col>
      <xdr:colOff>112512</xdr:colOff>
      <xdr:row>1</xdr:row>
      <xdr:rowOff>157014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300-000008000000}"/>
            </a:ext>
          </a:extLst>
        </xdr:cNvPr>
        <xdr:cNvGrpSpPr/>
      </xdr:nvGrpSpPr>
      <xdr:grpSpPr>
        <a:xfrm>
          <a:off x="1654367" y="97875"/>
          <a:ext cx="7554520" cy="1043389"/>
          <a:chOff x="2735534" y="124549"/>
          <a:chExt cx="8466598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300-000009000000}"/>
              </a:ext>
            </a:extLst>
          </xdr:cNvPr>
          <xdr:cNvSpPr txBox="1"/>
        </xdr:nvSpPr>
        <xdr:spPr>
          <a:xfrm>
            <a:off x="2735534" y="124549"/>
            <a:ext cx="6509160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3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190501</xdr:colOff>
      <xdr:row>37</xdr:row>
      <xdr:rowOff>462644</xdr:rowOff>
    </xdr:from>
    <xdr:to>
      <xdr:col>7</xdr:col>
      <xdr:colOff>292555</xdr:colOff>
      <xdr:row>57</xdr:row>
      <xdr:rowOff>42522</xdr:rowOff>
    </xdr:to>
    <xdr:graphicFrame macro="">
      <xdr:nvGraphicFramePr>
        <xdr:cNvPr id="7" name="7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333375</xdr:colOff>
      <xdr:row>1</xdr:row>
      <xdr:rowOff>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45500" cy="98425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166688</xdr:rowOff>
    </xdr:from>
    <xdr:to>
      <xdr:col>17</xdr:col>
      <xdr:colOff>639537</xdr:colOff>
      <xdr:row>42</xdr:row>
      <xdr:rowOff>214313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2615592</xdr:colOff>
      <xdr:row>0</xdr:row>
      <xdr:rowOff>83726</xdr:rowOff>
    </xdr:from>
    <xdr:to>
      <xdr:col>10</xdr:col>
      <xdr:colOff>408757</xdr:colOff>
      <xdr:row>1</xdr:row>
      <xdr:rowOff>143407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400-000008000000}"/>
            </a:ext>
          </a:extLst>
        </xdr:cNvPr>
        <xdr:cNvGrpSpPr/>
      </xdr:nvGrpSpPr>
      <xdr:grpSpPr>
        <a:xfrm>
          <a:off x="2948967" y="83726"/>
          <a:ext cx="9778790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4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4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16</xdr:row>
      <xdr:rowOff>0</xdr:rowOff>
    </xdr:from>
    <xdr:to>
      <xdr:col>17</xdr:col>
      <xdr:colOff>625929</xdr:colOff>
      <xdr:row>28</xdr:row>
      <xdr:rowOff>47625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1</xdr:row>
      <xdr:rowOff>15875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0461625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180751</xdr:rowOff>
    </xdr:from>
    <xdr:to>
      <xdr:col>6</xdr:col>
      <xdr:colOff>68035</xdr:colOff>
      <xdr:row>60</xdr:row>
      <xdr:rowOff>161018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1204293</xdr:colOff>
      <xdr:row>0</xdr:row>
      <xdr:rowOff>83726</xdr:rowOff>
    </xdr:from>
    <xdr:to>
      <xdr:col>4</xdr:col>
      <xdr:colOff>963464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500-000005000000}"/>
            </a:ext>
          </a:extLst>
        </xdr:cNvPr>
        <xdr:cNvGrpSpPr/>
      </xdr:nvGrpSpPr>
      <xdr:grpSpPr>
        <a:xfrm>
          <a:off x="1537668" y="83726"/>
          <a:ext cx="7474421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5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5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106589</xdr:rowOff>
    </xdr:from>
    <xdr:to>
      <xdr:col>6</xdr:col>
      <xdr:colOff>0</xdr:colOff>
      <xdr:row>43</xdr:row>
      <xdr:rowOff>86855</xdr:rowOff>
    </xdr:to>
    <xdr:graphicFrame macro="">
      <xdr:nvGraphicFramePr>
        <xdr:cNvPr id="9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285750</xdr:colOff>
      <xdr:row>1</xdr:row>
      <xdr:rowOff>31751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0461625" cy="1016000"/>
        </a:xfrm>
        <a:prstGeom prst="rect">
          <a:avLst/>
        </a:prstGeom>
      </xdr:spPr>
    </xdr:pic>
    <xdr:clientData/>
  </xdr:twoCellAnchor>
  <xdr:twoCellAnchor>
    <xdr:from>
      <xdr:col>0</xdr:col>
      <xdr:colOff>239827</xdr:colOff>
      <xdr:row>47</xdr:row>
      <xdr:rowOff>39010</xdr:rowOff>
    </xdr:from>
    <xdr:to>
      <xdr:col>6</xdr:col>
      <xdr:colOff>43089</xdr:colOff>
      <xdr:row>63</xdr:row>
      <xdr:rowOff>243228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1190685</xdr:colOff>
      <xdr:row>0</xdr:row>
      <xdr:rowOff>83727</xdr:rowOff>
    </xdr:from>
    <xdr:to>
      <xdr:col>4</xdr:col>
      <xdr:colOff>949856</xdr:colOff>
      <xdr:row>1</xdr:row>
      <xdr:rowOff>143408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600-000008000000}"/>
            </a:ext>
          </a:extLst>
        </xdr:cNvPr>
        <xdr:cNvGrpSpPr/>
      </xdr:nvGrpSpPr>
      <xdr:grpSpPr>
        <a:xfrm>
          <a:off x="1524060" y="83727"/>
          <a:ext cx="7474421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6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6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28</xdr:row>
      <xdr:rowOff>43089</xdr:rowOff>
    </xdr:from>
    <xdr:to>
      <xdr:col>6</xdr:col>
      <xdr:colOff>227351</xdr:colOff>
      <xdr:row>44</xdr:row>
      <xdr:rowOff>249575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95251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795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2" name="2 Rectángul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2000000}"/>
            </a:ext>
          </a:extLst>
        </xdr:cNvPr>
        <xdr:cNvSpPr/>
      </xdr:nvSpPr>
      <xdr:spPr>
        <a:xfrm>
          <a:off x="6934200" y="0"/>
          <a:ext cx="0" cy="990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0</xdr:col>
      <xdr:colOff>229001</xdr:colOff>
      <xdr:row>32</xdr:row>
      <xdr:rowOff>120294</xdr:rowOff>
    </xdr:from>
    <xdr:to>
      <xdr:col>17</xdr:col>
      <xdr:colOff>284563</xdr:colOff>
      <xdr:row>43</xdr:row>
      <xdr:rowOff>383684</xdr:rowOff>
    </xdr:to>
    <xdr:graphicFrame macro="">
      <xdr:nvGraphicFramePr>
        <xdr:cNvPr id="3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2657506</xdr:colOff>
      <xdr:row>0</xdr:row>
      <xdr:rowOff>124548</xdr:rowOff>
    </xdr:from>
    <xdr:to>
      <xdr:col>10</xdr:col>
      <xdr:colOff>333036</xdr:colOff>
      <xdr:row>1</xdr:row>
      <xdr:rowOff>184229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6000000}"/>
            </a:ext>
          </a:extLst>
        </xdr:cNvPr>
        <xdr:cNvGrpSpPr/>
      </xdr:nvGrpSpPr>
      <xdr:grpSpPr>
        <a:xfrm>
          <a:off x="2990881" y="124548"/>
          <a:ext cx="9692905" cy="1043931"/>
          <a:chOff x="2735535" y="124549"/>
          <a:chExt cx="8466597" cy="1047900"/>
        </a:xfrm>
      </xdr:grpSpPr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300-000007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300-000008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269875</xdr:colOff>
      <xdr:row>18</xdr:row>
      <xdr:rowOff>215900</xdr:rowOff>
    </xdr:from>
    <xdr:to>
      <xdr:col>17</xdr:col>
      <xdr:colOff>341312</xdr:colOff>
      <xdr:row>30</xdr:row>
      <xdr:rowOff>184150</xdr:rowOff>
    </xdr:to>
    <xdr:graphicFrame macro="">
      <xdr:nvGraphicFramePr>
        <xdr:cNvPr id="10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365124</xdr:colOff>
      <xdr:row>1</xdr:row>
      <xdr:rowOff>63501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2177374" cy="104775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47627</xdr:rowOff>
    </xdr:from>
    <xdr:to>
      <xdr:col>17</xdr:col>
      <xdr:colOff>698500</xdr:colOff>
      <xdr:row>51</xdr:row>
      <xdr:rowOff>178594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2788112</xdr:colOff>
      <xdr:row>0</xdr:row>
      <xdr:rowOff>124548</xdr:rowOff>
    </xdr:from>
    <xdr:to>
      <xdr:col>10</xdr:col>
      <xdr:colOff>254097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8000000}"/>
            </a:ext>
          </a:extLst>
        </xdr:cNvPr>
        <xdr:cNvGrpSpPr/>
      </xdr:nvGrpSpPr>
      <xdr:grpSpPr>
        <a:xfrm>
          <a:off x="3121487" y="124548"/>
          <a:ext cx="10229485" cy="1043931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800-000009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800-00000A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14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12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13" name="1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68036</xdr:rowOff>
    </xdr:from>
    <xdr:to>
      <xdr:col>17</xdr:col>
      <xdr:colOff>698500</xdr:colOff>
      <xdr:row>35</xdr:row>
      <xdr:rowOff>90146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8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16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17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19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20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21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22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23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24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190500</xdr:colOff>
      <xdr:row>0</xdr:row>
      <xdr:rowOff>968375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9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1414125" cy="968375"/>
        </a:xfrm>
        <a:prstGeom prst="rect">
          <a:avLst/>
        </a:prstGeom>
      </xdr:spPr>
    </xdr:pic>
    <xdr:clientData/>
  </xdr:twoCellAnchor>
  <xdr:twoCellAnchor>
    <xdr:from>
      <xdr:col>1</xdr:col>
      <xdr:colOff>76198</xdr:colOff>
      <xdr:row>24</xdr:row>
      <xdr:rowOff>19052</xdr:rowOff>
    </xdr:from>
    <xdr:to>
      <xdr:col>3</xdr:col>
      <xdr:colOff>2422070</xdr:colOff>
      <xdr:row>37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1142989</xdr:colOff>
      <xdr:row>0</xdr:row>
      <xdr:rowOff>110941</xdr:rowOff>
    </xdr:from>
    <xdr:to>
      <xdr:col>3</xdr:col>
      <xdr:colOff>1951812</xdr:colOff>
      <xdr:row>1</xdr:row>
      <xdr:rowOff>134904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900-000008000000}"/>
            </a:ext>
          </a:extLst>
        </xdr:cNvPr>
        <xdr:cNvGrpSpPr/>
      </xdr:nvGrpSpPr>
      <xdr:grpSpPr>
        <a:xfrm>
          <a:off x="1476364" y="110941"/>
          <a:ext cx="7142948" cy="1008213"/>
          <a:chOff x="2735534" y="124549"/>
          <a:chExt cx="8466598" cy="1012182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900-000009000000}"/>
              </a:ext>
            </a:extLst>
          </xdr:cNvPr>
          <xdr:cNvSpPr txBox="1"/>
        </xdr:nvSpPr>
        <xdr:spPr>
          <a:xfrm>
            <a:off x="2735534" y="124549"/>
            <a:ext cx="7634092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900-00000A000000}"/>
              </a:ext>
            </a:extLst>
          </xdr:cNvPr>
          <xdr:cNvSpPr txBox="1"/>
        </xdr:nvSpPr>
        <xdr:spPr>
          <a:xfrm>
            <a:off x="2796433" y="558606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349250</xdr:colOff>
      <xdr:row>1</xdr:row>
      <xdr:rowOff>31751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572875" cy="1016000"/>
        </a:xfrm>
        <a:prstGeom prst="rect">
          <a:avLst/>
        </a:prstGeom>
      </xdr:spPr>
    </xdr:pic>
    <xdr:clientData/>
  </xdr:twoCellAnchor>
  <xdr:twoCellAnchor>
    <xdr:from>
      <xdr:col>1</xdr:col>
      <xdr:colOff>76198</xdr:colOff>
      <xdr:row>27</xdr:row>
      <xdr:rowOff>154781</xdr:rowOff>
    </xdr:from>
    <xdr:to>
      <xdr:col>3</xdr:col>
      <xdr:colOff>2440781</xdr:colOff>
      <xdr:row>42</xdr:row>
      <xdr:rowOff>1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1142987</xdr:colOff>
      <xdr:row>0</xdr:row>
      <xdr:rowOff>97334</xdr:rowOff>
    </xdr:from>
    <xdr:to>
      <xdr:col>3</xdr:col>
      <xdr:colOff>1951810</xdr:colOff>
      <xdr:row>1</xdr:row>
      <xdr:rowOff>121297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A00-000005000000}"/>
            </a:ext>
          </a:extLst>
        </xdr:cNvPr>
        <xdr:cNvGrpSpPr/>
      </xdr:nvGrpSpPr>
      <xdr:grpSpPr>
        <a:xfrm>
          <a:off x="1476362" y="97334"/>
          <a:ext cx="7142948" cy="1008213"/>
          <a:chOff x="2735534" y="124549"/>
          <a:chExt cx="8466598" cy="1012182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A00-000006000000}"/>
              </a:ext>
            </a:extLst>
          </xdr:cNvPr>
          <xdr:cNvSpPr txBox="1"/>
        </xdr:nvSpPr>
        <xdr:spPr>
          <a:xfrm>
            <a:off x="2735534" y="124549"/>
            <a:ext cx="7634092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A00-000007000000}"/>
              </a:ext>
            </a:extLst>
          </xdr:cNvPr>
          <xdr:cNvSpPr txBox="1"/>
        </xdr:nvSpPr>
        <xdr:spPr>
          <a:xfrm>
            <a:off x="2796433" y="558606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396875</xdr:colOff>
      <xdr:row>6</xdr:row>
      <xdr:rowOff>31751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8129250" cy="1174750"/>
        </a:xfrm>
        <a:prstGeom prst="rect">
          <a:avLst/>
        </a:prstGeom>
      </xdr:spPr>
    </xdr:pic>
    <xdr:clientData/>
  </xdr:twoCellAnchor>
  <xdr:twoCellAnchor>
    <xdr:from>
      <xdr:col>2</xdr:col>
      <xdr:colOff>1238250</xdr:colOff>
      <xdr:row>0</xdr:row>
      <xdr:rowOff>142874</xdr:rowOff>
    </xdr:from>
    <xdr:to>
      <xdr:col>6</xdr:col>
      <xdr:colOff>223294</xdr:colOff>
      <xdr:row>5</xdr:row>
      <xdr:rowOff>103979</xdr:rowOff>
    </xdr:to>
    <xdr:grpSp>
      <xdr:nvGrpSpPr>
        <xdr:cNvPr id="3" name="7 Grup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B00-000003000000}"/>
            </a:ext>
          </a:extLst>
        </xdr:cNvPr>
        <xdr:cNvGrpSpPr/>
      </xdr:nvGrpSpPr>
      <xdr:grpSpPr>
        <a:xfrm>
          <a:off x="2635250" y="142874"/>
          <a:ext cx="8716419" cy="913605"/>
          <a:chOff x="2933700" y="107160"/>
          <a:chExt cx="12783660" cy="913605"/>
        </a:xfrm>
      </xdr:grpSpPr>
      <xdr:sp macro="" textlink="">
        <xdr:nvSpPr>
          <xdr:cNvPr id="4" name="CuadroTexto 4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B00-000004000000}"/>
              </a:ext>
            </a:extLst>
          </xdr:cNvPr>
          <xdr:cNvSpPr txBox="1"/>
        </xdr:nvSpPr>
        <xdr:spPr>
          <a:xfrm>
            <a:off x="2933700" y="107160"/>
            <a:ext cx="11318460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B00-000005000000}"/>
              </a:ext>
            </a:extLst>
          </xdr:cNvPr>
          <xdr:cNvSpPr txBox="1"/>
        </xdr:nvSpPr>
        <xdr:spPr>
          <a:xfrm>
            <a:off x="2951830" y="500065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2007-2022</a:t>
            </a:r>
          </a:p>
        </xdr:txBody>
      </xdr:sp>
    </xdr:grp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222250</xdr:colOff>
      <xdr:row>1</xdr:row>
      <xdr:rowOff>31750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0604500" cy="1095374"/>
        </a:xfrm>
        <a:prstGeom prst="rect">
          <a:avLst/>
        </a:prstGeom>
      </xdr:spPr>
    </xdr:pic>
    <xdr:clientData/>
  </xdr:twoCellAnchor>
  <xdr:twoCellAnchor>
    <xdr:from>
      <xdr:col>1</xdr:col>
      <xdr:colOff>1360879</xdr:colOff>
      <xdr:row>0</xdr:row>
      <xdr:rowOff>250036</xdr:rowOff>
    </xdr:from>
    <xdr:to>
      <xdr:col>3</xdr:col>
      <xdr:colOff>2467241</xdr:colOff>
      <xdr:row>1</xdr:row>
      <xdr:rowOff>103984</xdr:rowOff>
    </xdr:to>
    <xdr:grpSp>
      <xdr:nvGrpSpPr>
        <xdr:cNvPr id="3" name="7 Grup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2C00-000003000000}"/>
            </a:ext>
          </a:extLst>
        </xdr:cNvPr>
        <xdr:cNvGrpSpPr/>
      </xdr:nvGrpSpPr>
      <xdr:grpSpPr>
        <a:xfrm>
          <a:off x="1487879" y="250036"/>
          <a:ext cx="6726112" cy="917573"/>
          <a:chOff x="2846231" y="59536"/>
          <a:chExt cx="6055944" cy="913604"/>
        </a:xfrm>
      </xdr:grpSpPr>
      <xdr:sp macro="" textlink="">
        <xdr:nvSpPr>
          <xdr:cNvPr id="4" name="CuadroTexto 4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C00-000004000000}"/>
              </a:ext>
            </a:extLst>
          </xdr:cNvPr>
          <xdr:cNvSpPr txBox="1"/>
        </xdr:nvSpPr>
        <xdr:spPr>
          <a:xfrm>
            <a:off x="2846231" y="59536"/>
            <a:ext cx="566832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2C00-000005000000}"/>
              </a:ext>
            </a:extLst>
          </xdr:cNvPr>
          <xdr:cNvSpPr txBox="1"/>
        </xdr:nvSpPr>
        <xdr:spPr>
          <a:xfrm>
            <a:off x="2864362" y="452440"/>
            <a:ext cx="6037813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8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 2007-2022</a:t>
            </a:r>
          </a:p>
          <a:p>
            <a:endParaRPr lang="es-ES_tradnl" sz="18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285750</xdr:colOff>
      <xdr:row>1</xdr:row>
      <xdr:rowOff>95251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1731625" cy="1079500"/>
        </a:xfrm>
        <a:prstGeom prst="rect">
          <a:avLst/>
        </a:prstGeom>
      </xdr:spPr>
    </xdr:pic>
    <xdr:clientData/>
  </xdr:twoCellAnchor>
  <xdr:twoCellAnchor>
    <xdr:from>
      <xdr:col>1</xdr:col>
      <xdr:colOff>812717</xdr:colOff>
      <xdr:row>61</xdr:row>
      <xdr:rowOff>386237</xdr:rowOff>
    </xdr:from>
    <xdr:to>
      <xdr:col>8</xdr:col>
      <xdr:colOff>112084</xdr:colOff>
      <xdr:row>82</xdr:row>
      <xdr:rowOff>184897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226401</xdr:colOff>
      <xdr:row>0</xdr:row>
      <xdr:rowOff>97334</xdr:rowOff>
    </xdr:from>
    <xdr:to>
      <xdr:col>5</xdr:col>
      <xdr:colOff>217712</xdr:colOff>
      <xdr:row>0</xdr:row>
      <xdr:rowOff>913380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400-000005000000}"/>
            </a:ext>
          </a:extLst>
        </xdr:cNvPr>
        <xdr:cNvGrpSpPr/>
      </xdr:nvGrpSpPr>
      <xdr:grpSpPr>
        <a:xfrm>
          <a:off x="1829776" y="97334"/>
          <a:ext cx="7706561" cy="816046"/>
          <a:chOff x="2735535" y="124549"/>
          <a:chExt cx="8466597" cy="816046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4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400-000007000000}"/>
              </a:ext>
            </a:extLst>
          </xdr:cNvPr>
          <xdr:cNvSpPr txBox="1"/>
        </xdr:nvSpPr>
        <xdr:spPr>
          <a:xfrm>
            <a:off x="2796433" y="594324"/>
            <a:ext cx="8405699" cy="34627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661391</xdr:colOff>
      <xdr:row>39</xdr:row>
      <xdr:rowOff>305828</xdr:rowOff>
    </xdr:from>
    <xdr:to>
      <xdr:col>8</xdr:col>
      <xdr:colOff>176</xdr:colOff>
      <xdr:row>59</xdr:row>
      <xdr:rowOff>304343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285750</xdr:colOff>
      <xdr:row>1</xdr:row>
      <xdr:rowOff>47625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1509375" cy="10318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31605</xdr:rowOff>
    </xdr:from>
    <xdr:to>
      <xdr:col>6</xdr:col>
      <xdr:colOff>872403</xdr:colOff>
      <xdr:row>63</xdr:row>
      <xdr:rowOff>266700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338319</xdr:colOff>
      <xdr:row>0</xdr:row>
      <xdr:rowOff>111483</xdr:rowOff>
    </xdr:from>
    <xdr:to>
      <xdr:col>5</xdr:col>
      <xdr:colOff>253653</xdr:colOff>
      <xdr:row>1</xdr:row>
      <xdr:rowOff>170622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500-000005000000}"/>
            </a:ext>
          </a:extLst>
        </xdr:cNvPr>
        <xdr:cNvGrpSpPr/>
      </xdr:nvGrpSpPr>
      <xdr:grpSpPr>
        <a:xfrm>
          <a:off x="1719444" y="111483"/>
          <a:ext cx="7630584" cy="1043389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5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5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27</xdr:row>
      <xdr:rowOff>381000</xdr:rowOff>
    </xdr:from>
    <xdr:to>
      <xdr:col>6</xdr:col>
      <xdr:colOff>872403</xdr:colOff>
      <xdr:row>44</xdr:row>
      <xdr:rowOff>196995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419553</xdr:colOff>
      <xdr:row>1</xdr:row>
      <xdr:rowOff>63501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6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47750"/>
        </a:xfrm>
        <a:prstGeom prst="rect">
          <a:avLst/>
        </a:prstGeom>
      </xdr:spPr>
    </xdr:pic>
    <xdr:clientData/>
  </xdr:twoCellAnchor>
  <xdr:twoCellAnchor>
    <xdr:from>
      <xdr:col>1</xdr:col>
      <xdr:colOff>2816851</xdr:colOff>
      <xdr:row>0</xdr:row>
      <xdr:rowOff>120999</xdr:rowOff>
    </xdr:from>
    <xdr:to>
      <xdr:col>10</xdr:col>
      <xdr:colOff>399919</xdr:colOff>
      <xdr:row>1</xdr:row>
      <xdr:rowOff>154781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600-000005000000}"/>
            </a:ext>
          </a:extLst>
        </xdr:cNvPr>
        <xdr:cNvGrpSpPr/>
      </xdr:nvGrpSpPr>
      <xdr:grpSpPr>
        <a:xfrm>
          <a:off x="2975601" y="120999"/>
          <a:ext cx="9600443" cy="101803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6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6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11905</xdr:rowOff>
    </xdr:from>
    <xdr:to>
      <xdr:col>17</xdr:col>
      <xdr:colOff>15875</xdr:colOff>
      <xdr:row>45</xdr:row>
      <xdr:rowOff>294084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63500</xdr:rowOff>
    </xdr:from>
    <xdr:to>
      <xdr:col>17</xdr:col>
      <xdr:colOff>15875</xdr:colOff>
      <xdr:row>30</xdr:row>
      <xdr:rowOff>345679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222250</xdr:colOff>
      <xdr:row>1</xdr:row>
      <xdr:rowOff>111125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844000" cy="1095375"/>
        </a:xfrm>
        <a:prstGeom prst="rect">
          <a:avLst/>
        </a:prstGeom>
      </xdr:spPr>
    </xdr:pic>
    <xdr:clientData/>
  </xdr:twoCellAnchor>
  <xdr:twoCellAnchor>
    <xdr:from>
      <xdr:col>1</xdr:col>
      <xdr:colOff>333664</xdr:colOff>
      <xdr:row>33</xdr:row>
      <xdr:rowOff>478918</xdr:rowOff>
    </xdr:from>
    <xdr:to>
      <xdr:col>17</xdr:col>
      <xdr:colOff>968433</xdr:colOff>
      <xdr:row>49</xdr:row>
      <xdr:rowOff>65723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2694822</xdr:colOff>
      <xdr:row>0</xdr:row>
      <xdr:rowOff>124548</xdr:rowOff>
    </xdr:from>
    <xdr:to>
      <xdr:col>10</xdr:col>
      <xdr:colOff>487375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700-000005000000}"/>
            </a:ext>
          </a:extLst>
        </xdr:cNvPr>
        <xdr:cNvGrpSpPr/>
      </xdr:nvGrpSpPr>
      <xdr:grpSpPr>
        <a:xfrm>
          <a:off x="3028197" y="124548"/>
          <a:ext cx="9809928" cy="1043931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700-000006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700-00000700000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508000</xdr:colOff>
      <xdr:row>18</xdr:row>
      <xdr:rowOff>243465</xdr:rowOff>
    </xdr:from>
    <xdr:to>
      <xdr:col>17</xdr:col>
      <xdr:colOff>966355</xdr:colOff>
      <xdr:row>32</xdr:row>
      <xdr:rowOff>335222</xdr:rowOff>
    </xdr:to>
    <xdr:graphicFrame macro="">
      <xdr:nvGraphicFramePr>
        <xdr:cNvPr id="9" name="4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244928</xdr:colOff>
      <xdr:row>1</xdr:row>
      <xdr:rowOff>95251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8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104678" cy="10795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2" name="2 Rectángul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800-000002000000}"/>
            </a:ext>
          </a:extLst>
        </xdr:cNvPr>
        <xdr:cNvSpPr/>
      </xdr:nvSpPr>
      <xdr:spPr>
        <a:xfrm>
          <a:off x="6934200" y="0"/>
          <a:ext cx="0" cy="990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1</xdr:col>
      <xdr:colOff>301625</xdr:colOff>
      <xdr:row>31</xdr:row>
      <xdr:rowOff>394491</xdr:rowOff>
    </xdr:from>
    <xdr:to>
      <xdr:col>17</xdr:col>
      <xdr:colOff>789781</xdr:colOff>
      <xdr:row>43</xdr:row>
      <xdr:rowOff>394491</xdr:rowOff>
    </xdr:to>
    <xdr:graphicFrame macro="">
      <xdr:nvGraphicFramePr>
        <xdr:cNvPr id="3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2674298</xdr:colOff>
      <xdr:row>0</xdr:row>
      <xdr:rowOff>124548</xdr:rowOff>
    </xdr:from>
    <xdr:to>
      <xdr:col>10</xdr:col>
      <xdr:colOff>348059</xdr:colOff>
      <xdr:row>1</xdr:row>
      <xdr:rowOff>157014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800-000006000000}"/>
            </a:ext>
          </a:extLst>
        </xdr:cNvPr>
        <xdr:cNvGrpSpPr/>
      </xdr:nvGrpSpPr>
      <xdr:grpSpPr>
        <a:xfrm>
          <a:off x="3007673" y="124548"/>
          <a:ext cx="9691136" cy="1016716"/>
          <a:chOff x="2735535" y="124549"/>
          <a:chExt cx="8419234" cy="1020817"/>
        </a:xfrm>
      </xdr:grpSpPr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800-00000700000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800-000008000000}"/>
              </a:ext>
            </a:extLst>
          </xdr:cNvPr>
          <xdr:cNvSpPr txBox="1"/>
        </xdr:nvSpPr>
        <xdr:spPr>
          <a:xfrm>
            <a:off x="2749070" y="567241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2007-2022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330200</xdr:colOff>
      <xdr:row>18</xdr:row>
      <xdr:rowOff>355600</xdr:rowOff>
    </xdr:from>
    <xdr:to>
      <xdr:col>17</xdr:col>
      <xdr:colOff>818356</xdr:colOff>
      <xdr:row>30</xdr:row>
      <xdr:rowOff>355600</xdr:rowOff>
    </xdr:to>
    <xdr:graphicFrame macro="">
      <xdr:nvGraphicFramePr>
        <xdr:cNvPr id="10" name="5 Gráfico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B68308A\1_Indicadores_economicos_CSS_%202007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Pcc-PIB "/>
      <sheetName val="PCC_CARAC"/>
      <sheetName val="PCC_CONEX"/>
      <sheetName val="CI_PIB"/>
      <sheetName val="CI_CARAC"/>
      <sheetName val="CI_CONEX"/>
      <sheetName val="2VAB-PIB"/>
      <sheetName val="3VAB-CARAC-CONEX"/>
      <sheetName val="4VAB-PRI-PUB"/>
      <sheetName val="5VAB-COMPAR-CARAC"/>
      <sheetName val="6VAB-COMPAR-CONEX"/>
      <sheetName val="7GCF-PIB"/>
      <sheetName val="8GCF-PROD_AGR"/>
      <sheetName val="9GCF-PROD"/>
      <sheetName val="10GCF-ESTRUCT"/>
      <sheetName val="11GCF-ESTR-COMPARA"/>
      <sheetName val="12GCF-PRIVADO"/>
      <sheetName val="13GCF-HOGARES-PIB"/>
      <sheetName val="14GAST_BOLSILL"/>
      <sheetName val="15GCDH VS CFEH"/>
      <sheetName val="16GCE-GyH"/>
      <sheetName val="17GCF HOGARES"/>
      <sheetName val="18GCFH PRODUCTOS K_AG"/>
      <sheetName val="19GCFH PRODUCTOS K_AG2"/>
      <sheetName val="20GCFH PRODUCTOS K"/>
      <sheetName val="21GCFH PRODUCTOS K"/>
      <sheetName val="22GCF-GOBIERNO-PIB"/>
      <sheetName val="23GCFG PRODUCTOS K_AG"/>
      <sheetName val="24GCFG PRODUCTOS K_AG"/>
      <sheetName val="25GCFG PRODUCTOS K"/>
      <sheetName val="26GCFG PRODUCTOS K"/>
      <sheetName val="27GCFISFLSH K"/>
      <sheetName val="28GCFISFLSH PRODUCTOS K_AG"/>
      <sheetName val="29GCFISFLSH PRODUCTOS K"/>
      <sheetName val="30GCF-HOGA-PUBLI-PERCAPITA "/>
      <sheetName val="31FSS"/>
      <sheetName val="32ESS"/>
      <sheetName val="33ESS2"/>
      <sheetName val="34GEH"/>
      <sheetName val="35BGEG K"/>
      <sheetName val="36FBCF"/>
      <sheetName val="ANEXO_CORRESP"/>
      <sheetName val="8GCF-PROD"/>
      <sheetName val="9GCF-ESTRUCT"/>
      <sheetName val="10GCF-ESTR-COMPARA"/>
      <sheetName val="11GCF-PRIVADO"/>
      <sheetName val="12GCF-HOGARES-PIB"/>
      <sheetName val="13GAST_BOLSILL"/>
      <sheetName val="14GCDH VS CFEH"/>
      <sheetName val="15GCE-GyH"/>
      <sheetName val="16GCF HOGARES"/>
      <sheetName val="17GCFH PRODUCTOS K"/>
      <sheetName val="18GCFH PRODUCTOS K"/>
      <sheetName val="19GCF-GOBIERNO-PIB"/>
      <sheetName val="20GCFG PRODUCTOS K"/>
      <sheetName val="21GCFG PRODUCTOS K"/>
      <sheetName val="22GCFISFLSH K"/>
      <sheetName val="23GCFISFLSH PRODUCTOS K"/>
      <sheetName val="24GCF-HOGA-PUBLI-PERCAPITA "/>
      <sheetName val="25FSS"/>
      <sheetName val="26ESS"/>
      <sheetName val="27ESS2"/>
      <sheetName val="28GEH"/>
      <sheetName val="29BGEG K"/>
      <sheetName val="30FBCF"/>
      <sheetName val="PCC_CARAC-CONEX"/>
      <sheetName val="PCC-PRI-PUB"/>
      <sheetName val="CI_CARAC-CONEX"/>
      <sheetName val="CI-PRI-PUB"/>
      <sheetName val="EGR_HOS_DESAG_PUB"/>
      <sheetName val="EGR_AMB_DESAG_PUB"/>
    </sheetNames>
    <sheetDataSet>
      <sheetData sheetId="0"/>
      <sheetData sheetId="1">
        <row r="8">
          <cell r="B8" t="str">
            <v>Producción de las industrias características de la salud</v>
          </cell>
        </row>
      </sheetData>
      <sheetData sheetId="2">
        <row r="8">
          <cell r="B8" t="str">
            <v>03.00.00.02.01</v>
          </cell>
        </row>
      </sheetData>
      <sheetData sheetId="3">
        <row r="8">
          <cell r="B8" t="str">
            <v>07.00.00.01.01</v>
          </cell>
        </row>
      </sheetData>
      <sheetData sheetId="4">
        <row r="8">
          <cell r="B8" t="str">
            <v>Consumo intermedio de las industrias características de la salud</v>
          </cell>
        </row>
      </sheetData>
      <sheetData sheetId="5">
        <row r="8">
          <cell r="B8" t="str">
            <v>03.00.00.01.01</v>
          </cell>
        </row>
      </sheetData>
      <sheetData sheetId="6">
        <row r="8">
          <cell r="B8" t="str">
            <v>07.00.00.01.01</v>
          </cell>
        </row>
      </sheetData>
      <sheetData sheetId="7">
        <row r="8">
          <cell r="B8" t="str">
            <v>VAB de las industrias características de la salud</v>
          </cell>
        </row>
      </sheetData>
      <sheetData sheetId="8">
        <row r="8">
          <cell r="B8" t="str">
            <v>VAB de las industrias características de la salud</v>
          </cell>
        </row>
      </sheetData>
      <sheetData sheetId="9">
        <row r="8">
          <cell r="B8" t="str">
            <v>VAB sector público</v>
          </cell>
        </row>
      </sheetData>
      <sheetData sheetId="10">
        <row r="8">
          <cell r="B8" t="str">
            <v>03.00.00.02.01</v>
          </cell>
        </row>
      </sheetData>
      <sheetData sheetId="11">
        <row r="8">
          <cell r="B8" t="str">
            <v>07.00.00.01.01</v>
          </cell>
        </row>
      </sheetData>
      <sheetData sheetId="12">
        <row r="8">
          <cell r="B8" t="str">
            <v>Gasto de consumo final de los hogares</v>
          </cell>
        </row>
      </sheetData>
      <sheetData sheetId="13">
        <row r="8">
          <cell r="B8" t="str">
            <v>02.02</v>
          </cell>
        </row>
      </sheetData>
      <sheetData sheetId="14">
        <row r="8">
          <cell r="B8" t="str">
            <v>02.02.02</v>
          </cell>
        </row>
      </sheetData>
      <sheetData sheetId="15">
        <row r="8">
          <cell r="B8" t="str">
            <v>Gasto de consumo final de los hogares</v>
          </cell>
        </row>
      </sheetData>
      <sheetData sheetId="16">
        <row r="8">
          <cell r="B8" t="str">
            <v>Gasto de consumo final de los hogares</v>
          </cell>
        </row>
      </sheetData>
      <sheetData sheetId="17">
        <row r="8">
          <cell r="B8" t="str">
            <v>Gasto de consumo final público en salud</v>
          </cell>
        </row>
      </sheetData>
      <sheetData sheetId="18">
        <row r="8">
          <cell r="B8" t="str">
            <v>Gasto de consumo final de los hogares en servicios característicos de la salud</v>
          </cell>
        </row>
      </sheetData>
      <sheetData sheetId="19">
        <row r="8">
          <cell r="B8" t="str">
            <v>Gasto de Bolsillo de los Hogares</v>
          </cell>
        </row>
      </sheetData>
      <sheetData sheetId="20">
        <row r="8">
          <cell r="B8" t="str">
            <v>Gasto de consumo final de los hogares (GCFH)</v>
          </cell>
        </row>
      </sheetData>
      <sheetData sheetId="21">
        <row r="8">
          <cell r="B8" t="str">
            <v xml:space="preserve">Consumo final efectivo de los hogares en salud </v>
          </cell>
        </row>
      </sheetData>
      <sheetData sheetId="22">
        <row r="8">
          <cell r="B8" t="str">
            <v>Gasto de consumo final de los hogares en salud (GCFHS)</v>
          </cell>
        </row>
      </sheetData>
      <sheetData sheetId="23">
        <row r="8">
          <cell r="C8" t="str">
            <v>Productos característicos</v>
          </cell>
        </row>
      </sheetData>
      <sheetData sheetId="24">
        <row r="8">
          <cell r="C8" t="str">
            <v>Productos característicos</v>
          </cell>
        </row>
      </sheetData>
      <sheetData sheetId="25">
        <row r="8">
          <cell r="C8" t="str">
            <v>Productos característicos</v>
          </cell>
        </row>
      </sheetData>
      <sheetData sheetId="26">
        <row r="8">
          <cell r="C8" t="str">
            <v>Productos característicos</v>
          </cell>
        </row>
      </sheetData>
      <sheetData sheetId="27">
        <row r="8">
          <cell r="B8" t="str">
            <v>Gasto de consumo final del gobierno central y local en salud</v>
          </cell>
        </row>
      </sheetData>
      <sheetData sheetId="28">
        <row r="8">
          <cell r="B8" t="str">
            <v>02.02</v>
          </cell>
        </row>
      </sheetData>
      <sheetData sheetId="29">
        <row r="8">
          <cell r="B8" t="str">
            <v>02.02</v>
          </cell>
        </row>
      </sheetData>
      <sheetData sheetId="30">
        <row r="8">
          <cell r="B8" t="str">
            <v>02.02.02</v>
          </cell>
        </row>
      </sheetData>
      <sheetData sheetId="31">
        <row r="8">
          <cell r="B8" t="str">
            <v>02.02.02</v>
          </cell>
        </row>
      </sheetData>
      <sheetData sheetId="32">
        <row r="8">
          <cell r="B8" t="str">
            <v>Gasto de consumo final de las ISFLSH</v>
          </cell>
        </row>
      </sheetData>
      <sheetData sheetId="33">
        <row r="8">
          <cell r="B8" t="str">
            <v>Servicios con internación</v>
          </cell>
        </row>
      </sheetData>
      <sheetData sheetId="34">
        <row r="8">
          <cell r="B8" t="str">
            <v>Servicios con internación en hospitales y clínicas especializados y de especialidades</v>
          </cell>
        </row>
      </sheetData>
      <sheetData sheetId="35">
        <row r="8">
          <cell r="B8" t="str">
            <v>Gasto de consumo final de los hogares</v>
          </cell>
        </row>
      </sheetData>
      <sheetData sheetId="36"/>
      <sheetData sheetId="37"/>
      <sheetData sheetId="38"/>
      <sheetData sheetId="39">
        <row r="8">
          <cell r="B8" t="str">
            <v>Servicios con internación en hospitales y clínicas del sector público</v>
          </cell>
        </row>
      </sheetData>
      <sheetData sheetId="40">
        <row r="8">
          <cell r="B8" t="str">
            <v>Servicios con internación en hospitales y clínicas del sector público</v>
          </cell>
        </row>
      </sheetData>
      <sheetData sheetId="41">
        <row r="8">
          <cell r="B8" t="str">
            <v>Formación bruta de capital fijo público</v>
          </cell>
        </row>
      </sheetData>
      <sheetData sheetId="42"/>
      <sheetData sheetId="43">
        <row r="8">
          <cell r="B8" t="str">
            <v>02.02.02</v>
          </cell>
        </row>
      </sheetData>
      <sheetData sheetId="44">
        <row r="8">
          <cell r="B8" t="str">
            <v>Gasto de consumo final de los hogares</v>
          </cell>
        </row>
      </sheetData>
      <sheetData sheetId="45">
        <row r="8">
          <cell r="B8" t="str">
            <v>Gasto de consumo final de los hogares</v>
          </cell>
        </row>
      </sheetData>
      <sheetData sheetId="46">
        <row r="8">
          <cell r="B8" t="str">
            <v>Gasto de consumo final público en salud</v>
          </cell>
        </row>
      </sheetData>
      <sheetData sheetId="47">
        <row r="8">
          <cell r="B8" t="str">
            <v>Gasto de consumo final de los hogares en servicios característicos de la salud</v>
          </cell>
        </row>
      </sheetData>
      <sheetData sheetId="48">
        <row r="8">
          <cell r="B8" t="str">
            <v>Gasto de consumo final de los hogares en salud (GCFH)*</v>
          </cell>
        </row>
      </sheetData>
      <sheetData sheetId="49">
        <row r="8">
          <cell r="B8" t="str">
            <v>Gasto de consumo final de los hogares (GCFH)</v>
          </cell>
        </row>
      </sheetData>
      <sheetData sheetId="50">
        <row r="8">
          <cell r="B8" t="str">
            <v xml:space="preserve">Consumo final efectivo de los hogares en salud </v>
          </cell>
        </row>
      </sheetData>
      <sheetData sheetId="51">
        <row r="8">
          <cell r="B8" t="str">
            <v>Gasto de consumo final de los hogares en salud (GCFHS)</v>
          </cell>
        </row>
      </sheetData>
      <sheetData sheetId="52">
        <row r="8">
          <cell r="C8" t="str">
            <v>Productos característicos</v>
          </cell>
        </row>
      </sheetData>
      <sheetData sheetId="53"/>
      <sheetData sheetId="54">
        <row r="8">
          <cell r="B8" t="str">
            <v>Gasto de consumo final del gobierno central y local en salud</v>
          </cell>
        </row>
      </sheetData>
      <sheetData sheetId="55">
        <row r="8">
          <cell r="B8" t="str">
            <v>02.02.02</v>
          </cell>
        </row>
      </sheetData>
      <sheetData sheetId="56">
        <row r="8">
          <cell r="B8" t="str">
            <v>02.02.02</v>
          </cell>
        </row>
      </sheetData>
      <sheetData sheetId="57">
        <row r="8">
          <cell r="B8" t="str">
            <v>Gasto de consumo final de las ISFLSH</v>
          </cell>
        </row>
      </sheetData>
      <sheetData sheetId="58">
        <row r="8">
          <cell r="B8" t="str">
            <v>Servicios con internación en hospitales y clínicas especializados y de especialidades</v>
          </cell>
        </row>
      </sheetData>
      <sheetData sheetId="59">
        <row r="8">
          <cell r="B8" t="str">
            <v>Gasto de consumo final de los hogares</v>
          </cell>
        </row>
      </sheetData>
      <sheetData sheetId="60"/>
      <sheetData sheetId="61"/>
      <sheetData sheetId="62"/>
      <sheetData sheetId="63">
        <row r="8">
          <cell r="B8" t="str">
            <v>Servicios con internación en hospitales y clínicas del sector público</v>
          </cell>
        </row>
      </sheetData>
      <sheetData sheetId="64">
        <row r="8">
          <cell r="B8" t="str">
            <v>Servicios con internación en hospitales y clínicas del sector público</v>
          </cell>
        </row>
      </sheetData>
      <sheetData sheetId="65">
        <row r="8">
          <cell r="B8" t="str">
            <v>Formación bruta de capital fijo público</v>
          </cell>
        </row>
      </sheetData>
      <sheetData sheetId="66">
        <row r="8">
          <cell r="B8" t="str">
            <v>Producción de las industrias características de la salud</v>
          </cell>
        </row>
      </sheetData>
      <sheetData sheetId="67">
        <row r="8">
          <cell r="B8" t="str">
            <v>Producción sector público</v>
          </cell>
        </row>
      </sheetData>
      <sheetData sheetId="68">
        <row r="8">
          <cell r="B8" t="str">
            <v>Consumo intermedio de las industrias características de la salud</v>
          </cell>
        </row>
      </sheetData>
      <sheetData sheetId="69">
        <row r="8">
          <cell r="B8" t="str">
            <v>Consumo intermedio sector público</v>
          </cell>
        </row>
      </sheetData>
      <sheetData sheetId="70">
        <row r="8">
          <cell r="B8" t="str">
            <v>Servicios con internación en hospitales del Ministerio de Salúd Pública (MSP)</v>
          </cell>
        </row>
      </sheetData>
      <sheetData sheetId="71">
        <row r="8">
          <cell r="B8" t="str">
            <v>Atención ambulatoria en hospitales y centros ambulatorios del Ministerio de Salúd Pública y demás establecimientos del sector público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showGridLines="0" tabSelected="1" zoomScale="70" zoomScaleNormal="70" workbookViewId="0">
      <pane ySplit="5" topLeftCell="A18" activePane="bottomLeft" state="frozen"/>
      <selection pane="bottomLeft" activeCell="J24" sqref="J24"/>
    </sheetView>
  </sheetViews>
  <sheetFormatPr baseColWidth="10" defaultRowHeight="15" x14ac:dyDescent="0.25"/>
  <cols>
    <col min="1" max="1" width="9.42578125" customWidth="1"/>
    <col min="2" max="2" width="14.140625" customWidth="1"/>
    <col min="3" max="3" width="152.28515625" customWidth="1"/>
  </cols>
  <sheetData>
    <row r="1" spans="1:26" ht="93.75" customHeight="1" x14ac:dyDescent="0.25">
      <c r="A1" s="4" t="s">
        <v>186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3" spans="1:26" ht="5.25" customHeight="1" x14ac:dyDescent="0.25">
      <c r="B3" s="487"/>
      <c r="C3" s="487"/>
    </row>
    <row r="5" spans="1:26" ht="27" customHeight="1" x14ac:dyDescent="0.25">
      <c r="B5" s="11" t="s">
        <v>12</v>
      </c>
      <c r="C5" s="11" t="s">
        <v>13</v>
      </c>
    </row>
    <row r="6" spans="1:26" ht="27" customHeight="1" x14ac:dyDescent="0.25">
      <c r="B6" s="6">
        <v>1</v>
      </c>
      <c r="C6" s="7" t="s">
        <v>85</v>
      </c>
    </row>
    <row r="7" spans="1:26" ht="27" customHeight="1" x14ac:dyDescent="0.25">
      <c r="B7" s="6" t="s">
        <v>408</v>
      </c>
      <c r="C7" s="8" t="s">
        <v>86</v>
      </c>
    </row>
    <row r="8" spans="1:26" ht="27" customHeight="1" x14ac:dyDescent="0.25">
      <c r="A8" s="2"/>
      <c r="B8" s="13" t="s">
        <v>87</v>
      </c>
      <c r="C8" s="3" t="s">
        <v>236</v>
      </c>
      <c r="D8" s="5"/>
      <c r="E8" s="5"/>
      <c r="F8" s="5"/>
      <c r="G8" s="5"/>
      <c r="H8" s="5"/>
      <c r="I8" s="5"/>
      <c r="J8" s="5"/>
      <c r="K8" s="5"/>
    </row>
    <row r="9" spans="1:26" ht="27" customHeight="1" x14ac:dyDescent="0.25">
      <c r="A9" s="2"/>
      <c r="B9" s="13" t="s">
        <v>88</v>
      </c>
      <c r="C9" s="3" t="s">
        <v>237</v>
      </c>
      <c r="D9" s="5"/>
      <c r="E9" s="5"/>
      <c r="F9" s="5"/>
      <c r="G9" s="5"/>
      <c r="H9" s="5"/>
      <c r="I9" s="5"/>
      <c r="J9" s="5"/>
      <c r="K9" s="5"/>
    </row>
    <row r="10" spans="1:26" ht="27" customHeight="1" x14ac:dyDescent="0.25">
      <c r="A10" s="2"/>
      <c r="B10" s="13" t="s">
        <v>89</v>
      </c>
      <c r="C10" s="3" t="s">
        <v>238</v>
      </c>
      <c r="D10" s="5"/>
      <c r="E10" s="5"/>
      <c r="F10" s="5"/>
      <c r="G10" s="5"/>
      <c r="H10" s="5"/>
      <c r="I10" s="5"/>
      <c r="K10" s="5"/>
    </row>
    <row r="11" spans="1:26" ht="27" customHeight="1" x14ac:dyDescent="0.25">
      <c r="A11" s="2"/>
      <c r="B11" s="13" t="s">
        <v>90</v>
      </c>
      <c r="C11" s="3" t="s">
        <v>388</v>
      </c>
    </row>
    <row r="12" spans="1:26" ht="27" customHeight="1" x14ac:dyDescent="0.25">
      <c r="A12" s="2"/>
      <c r="B12" s="13" t="s">
        <v>91</v>
      </c>
      <c r="C12" s="3" t="s">
        <v>389</v>
      </c>
    </row>
    <row r="13" spans="1:26" ht="27" customHeight="1" x14ac:dyDescent="0.25">
      <c r="A13" s="2"/>
      <c r="B13" s="6" t="s">
        <v>409</v>
      </c>
      <c r="C13" s="8" t="s">
        <v>97</v>
      </c>
    </row>
    <row r="14" spans="1:26" ht="27" customHeight="1" x14ac:dyDescent="0.25">
      <c r="A14" s="2"/>
      <c r="B14" s="13" t="s">
        <v>98</v>
      </c>
      <c r="C14" s="3" t="s">
        <v>239</v>
      </c>
    </row>
    <row r="15" spans="1:26" ht="27" customHeight="1" x14ac:dyDescent="0.25">
      <c r="A15" s="2"/>
      <c r="B15" s="13" t="s">
        <v>99</v>
      </c>
      <c r="C15" s="3" t="s">
        <v>240</v>
      </c>
    </row>
    <row r="16" spans="1:26" ht="27" customHeight="1" x14ac:dyDescent="0.25">
      <c r="A16" s="2"/>
      <c r="B16" s="13" t="s">
        <v>100</v>
      </c>
      <c r="C16" s="3" t="s">
        <v>241</v>
      </c>
    </row>
    <row r="17" spans="1:3" ht="27" customHeight="1" x14ac:dyDescent="0.25">
      <c r="A17" s="2"/>
      <c r="B17" s="13" t="s">
        <v>101</v>
      </c>
      <c r="C17" s="3" t="s">
        <v>390</v>
      </c>
    </row>
    <row r="18" spans="1:3" ht="27" customHeight="1" x14ac:dyDescent="0.25">
      <c r="A18" s="2"/>
      <c r="B18" s="13" t="s">
        <v>102</v>
      </c>
      <c r="C18" s="3" t="s">
        <v>391</v>
      </c>
    </row>
    <row r="19" spans="1:3" ht="27" customHeight="1" x14ac:dyDescent="0.25">
      <c r="A19" s="2"/>
      <c r="B19" s="6" t="s">
        <v>410</v>
      </c>
      <c r="C19" s="8" t="s">
        <v>108</v>
      </c>
    </row>
    <row r="20" spans="1:3" ht="27" customHeight="1" x14ac:dyDescent="0.25">
      <c r="A20" s="2"/>
      <c r="B20" s="13" t="s">
        <v>109</v>
      </c>
      <c r="C20" s="3" t="s">
        <v>242</v>
      </c>
    </row>
    <row r="21" spans="1:3" ht="27" customHeight="1" x14ac:dyDescent="0.25">
      <c r="A21" s="2"/>
      <c r="B21" s="13" t="s">
        <v>110</v>
      </c>
      <c r="C21" s="3" t="s">
        <v>243</v>
      </c>
    </row>
    <row r="22" spans="1:3" ht="27" customHeight="1" x14ac:dyDescent="0.25">
      <c r="A22" s="2"/>
      <c r="B22" s="13" t="s">
        <v>111</v>
      </c>
      <c r="C22" s="3" t="s">
        <v>244</v>
      </c>
    </row>
    <row r="23" spans="1:3" ht="27" customHeight="1" x14ac:dyDescent="0.25">
      <c r="A23" s="2"/>
      <c r="B23" s="13" t="s">
        <v>112</v>
      </c>
      <c r="C23" s="3" t="s">
        <v>392</v>
      </c>
    </row>
    <row r="24" spans="1:3" ht="27" customHeight="1" x14ac:dyDescent="0.25">
      <c r="A24" s="2"/>
      <c r="B24" s="13" t="s">
        <v>113</v>
      </c>
      <c r="C24" s="3" t="s">
        <v>393</v>
      </c>
    </row>
    <row r="25" spans="1:3" ht="27" customHeight="1" x14ac:dyDescent="0.25">
      <c r="A25" s="2"/>
      <c r="B25" s="9">
        <v>2</v>
      </c>
      <c r="C25" s="7" t="s">
        <v>119</v>
      </c>
    </row>
    <row r="26" spans="1:3" ht="27" customHeight="1" x14ac:dyDescent="0.25">
      <c r="A26" s="2"/>
      <c r="B26" s="6" t="s">
        <v>411</v>
      </c>
      <c r="C26" s="8" t="s">
        <v>120</v>
      </c>
    </row>
    <row r="27" spans="1:3" ht="27" customHeight="1" x14ac:dyDescent="0.25">
      <c r="A27" s="12"/>
      <c r="B27" s="13" t="s">
        <v>121</v>
      </c>
      <c r="C27" s="3" t="s">
        <v>245</v>
      </c>
    </row>
    <row r="28" spans="1:3" ht="27" customHeight="1" x14ac:dyDescent="0.25">
      <c r="A28" s="12"/>
      <c r="B28" s="13" t="s">
        <v>122</v>
      </c>
      <c r="C28" s="3" t="s">
        <v>246</v>
      </c>
    </row>
    <row r="29" spans="1:3" ht="27" customHeight="1" x14ac:dyDescent="0.25">
      <c r="A29" s="12"/>
      <c r="B29" s="13" t="s">
        <v>123</v>
      </c>
      <c r="C29" s="3" t="s">
        <v>247</v>
      </c>
    </row>
    <row r="30" spans="1:3" ht="27" customHeight="1" x14ac:dyDescent="0.25">
      <c r="A30" s="12"/>
      <c r="B30" s="13" t="s">
        <v>124</v>
      </c>
      <c r="C30" s="3" t="s">
        <v>248</v>
      </c>
    </row>
    <row r="31" spans="1:3" ht="27" customHeight="1" x14ac:dyDescent="0.25">
      <c r="A31" s="12"/>
      <c r="B31" s="13" t="s">
        <v>125</v>
      </c>
      <c r="C31" s="3" t="s">
        <v>394</v>
      </c>
    </row>
    <row r="32" spans="1:3" ht="27" customHeight="1" x14ac:dyDescent="0.25">
      <c r="A32" s="12"/>
      <c r="B32" s="13" t="s">
        <v>126</v>
      </c>
      <c r="C32" s="3" t="s">
        <v>249</v>
      </c>
    </row>
    <row r="33" spans="1:3" ht="27" customHeight="1" x14ac:dyDescent="0.25">
      <c r="A33" s="12"/>
      <c r="B33" s="13" t="s">
        <v>127</v>
      </c>
      <c r="C33" s="3" t="s">
        <v>250</v>
      </c>
    </row>
    <row r="34" spans="1:3" ht="27" customHeight="1" x14ac:dyDescent="0.25">
      <c r="A34" s="12"/>
      <c r="B34" s="13" t="s">
        <v>128</v>
      </c>
      <c r="C34" s="3" t="s">
        <v>251</v>
      </c>
    </row>
    <row r="35" spans="1:3" ht="27" customHeight="1" x14ac:dyDescent="0.25">
      <c r="A35" s="12"/>
      <c r="B35" s="13" t="s">
        <v>129</v>
      </c>
      <c r="C35" s="3" t="s">
        <v>252</v>
      </c>
    </row>
    <row r="36" spans="1:3" ht="27" customHeight="1" x14ac:dyDescent="0.25">
      <c r="A36" s="12"/>
      <c r="B36" s="13" t="s">
        <v>130</v>
      </c>
      <c r="C36" s="3" t="s">
        <v>253</v>
      </c>
    </row>
    <row r="37" spans="1:3" ht="27" customHeight="1" x14ac:dyDescent="0.25">
      <c r="A37" s="12"/>
      <c r="B37" s="13" t="s">
        <v>131</v>
      </c>
      <c r="C37" s="3" t="s">
        <v>254</v>
      </c>
    </row>
    <row r="38" spans="1:3" ht="27" customHeight="1" x14ac:dyDescent="0.25">
      <c r="B38" s="13" t="s">
        <v>132</v>
      </c>
      <c r="C38" s="3" t="s">
        <v>255</v>
      </c>
    </row>
    <row r="39" spans="1:3" ht="27" customHeight="1" x14ac:dyDescent="0.25">
      <c r="B39" s="13" t="s">
        <v>133</v>
      </c>
      <c r="C39" s="3" t="s">
        <v>256</v>
      </c>
    </row>
    <row r="40" spans="1:3" ht="27" customHeight="1" x14ac:dyDescent="0.25">
      <c r="B40" s="13" t="s">
        <v>134</v>
      </c>
      <c r="C40" s="3" t="s">
        <v>257</v>
      </c>
    </row>
    <row r="41" spans="1:3" ht="27" customHeight="1" x14ac:dyDescent="0.25">
      <c r="B41" s="13" t="s">
        <v>135</v>
      </c>
      <c r="C41" s="3" t="s">
        <v>258</v>
      </c>
    </row>
    <row r="42" spans="1:3" ht="27" customHeight="1" x14ac:dyDescent="0.25">
      <c r="B42" s="13" t="s">
        <v>136</v>
      </c>
      <c r="C42" s="3" t="s">
        <v>259</v>
      </c>
    </row>
    <row r="43" spans="1:3" ht="27" customHeight="1" x14ac:dyDescent="0.25">
      <c r="B43" s="13" t="s">
        <v>137</v>
      </c>
      <c r="C43" s="3" t="s">
        <v>260</v>
      </c>
    </row>
    <row r="44" spans="1:3" ht="27" customHeight="1" x14ac:dyDescent="0.25">
      <c r="B44" s="13" t="s">
        <v>138</v>
      </c>
      <c r="C44" s="3" t="s">
        <v>395</v>
      </c>
    </row>
    <row r="45" spans="1:3" ht="27" customHeight="1" x14ac:dyDescent="0.25">
      <c r="B45" s="13" t="s">
        <v>139</v>
      </c>
      <c r="C45" s="3" t="s">
        <v>261</v>
      </c>
    </row>
    <row r="46" spans="1:3" ht="27" customHeight="1" x14ac:dyDescent="0.25">
      <c r="B46" s="13" t="s">
        <v>140</v>
      </c>
      <c r="C46" s="3" t="s">
        <v>396</v>
      </c>
    </row>
    <row r="47" spans="1:3" ht="27" customHeight="1" x14ac:dyDescent="0.25">
      <c r="B47" s="13" t="s">
        <v>141</v>
      </c>
      <c r="C47" s="3" t="s">
        <v>262</v>
      </c>
    </row>
    <row r="48" spans="1:3" ht="27" customHeight="1" x14ac:dyDescent="0.25">
      <c r="B48" s="13" t="s">
        <v>142</v>
      </c>
      <c r="C48" s="3" t="s">
        <v>397</v>
      </c>
    </row>
    <row r="49" spans="2:3" ht="27" customHeight="1" x14ac:dyDescent="0.25">
      <c r="B49" s="13" t="s">
        <v>143</v>
      </c>
      <c r="C49" s="3" t="s">
        <v>398</v>
      </c>
    </row>
    <row r="50" spans="2:3" ht="27" customHeight="1" x14ac:dyDescent="0.25">
      <c r="B50" s="10">
        <v>4</v>
      </c>
      <c r="C50" s="7" t="s">
        <v>166</v>
      </c>
    </row>
    <row r="51" spans="2:3" ht="27" customHeight="1" x14ac:dyDescent="0.25">
      <c r="B51" s="13" t="s">
        <v>413</v>
      </c>
      <c r="C51" s="3" t="s">
        <v>263</v>
      </c>
    </row>
    <row r="52" spans="2:3" ht="27" customHeight="1" x14ac:dyDescent="0.25">
      <c r="B52" s="13" t="s">
        <v>412</v>
      </c>
      <c r="C52" s="3" t="s">
        <v>399</v>
      </c>
    </row>
    <row r="53" spans="2:3" ht="27" customHeight="1" x14ac:dyDescent="0.25">
      <c r="B53" s="13" t="s">
        <v>414</v>
      </c>
      <c r="C53" s="3" t="s">
        <v>400</v>
      </c>
    </row>
    <row r="54" spans="2:3" ht="27" customHeight="1" x14ac:dyDescent="0.25">
      <c r="B54" s="10">
        <v>4</v>
      </c>
      <c r="C54" s="7" t="s">
        <v>167</v>
      </c>
    </row>
    <row r="55" spans="2:3" ht="27" customHeight="1" x14ac:dyDescent="0.25">
      <c r="B55" s="13" t="s">
        <v>415</v>
      </c>
      <c r="C55" s="3" t="s">
        <v>79</v>
      </c>
    </row>
    <row r="56" spans="2:3" ht="27" customHeight="1" x14ac:dyDescent="0.25">
      <c r="B56" s="13" t="s">
        <v>416</v>
      </c>
      <c r="C56" s="3" t="s">
        <v>199</v>
      </c>
    </row>
    <row r="58" spans="2:3" x14ac:dyDescent="0.25">
      <c r="B58" s="14" t="s">
        <v>16</v>
      </c>
      <c r="C58" s="15" t="s">
        <v>264</v>
      </c>
    </row>
    <row r="59" spans="2:3" x14ac:dyDescent="0.25">
      <c r="B59" s="1"/>
      <c r="C59" s="15" t="s">
        <v>17</v>
      </c>
    </row>
    <row r="60" spans="2:3" x14ac:dyDescent="0.25">
      <c r="C60" s="15" t="s">
        <v>417</v>
      </c>
    </row>
  </sheetData>
  <mergeCells count="1">
    <mergeCell ref="B3:C3"/>
  </mergeCells>
  <conditionalFormatting sqref="B5">
    <cfRule type="containsText" dxfId="37" priority="26" operator="containsText" text="isflsh">
      <formula>NOT(ISERROR(SEARCH("isflsh",B5)))</formula>
    </cfRule>
  </conditionalFormatting>
  <conditionalFormatting sqref="C7">
    <cfRule type="containsText" dxfId="36" priority="16" operator="containsText" text="isflsh">
      <formula>NOT(ISERROR(SEARCH("isflsh",C7)))</formula>
    </cfRule>
  </conditionalFormatting>
  <conditionalFormatting sqref="C8:C12 C14:C18">
    <cfRule type="duplicateValues" dxfId="35" priority="17"/>
  </conditionalFormatting>
  <conditionalFormatting sqref="C13">
    <cfRule type="containsText" dxfId="34" priority="7" operator="containsText" text="isflsh">
      <formula>NOT(ISERROR(SEARCH("isflsh",C13)))</formula>
    </cfRule>
  </conditionalFormatting>
  <conditionalFormatting sqref="C19">
    <cfRule type="containsText" dxfId="33" priority="6" operator="containsText" text="isflsh">
      <formula>NOT(ISERROR(SEARCH("isflsh",C19)))</formula>
    </cfRule>
  </conditionalFormatting>
  <conditionalFormatting sqref="C20:C24">
    <cfRule type="duplicateValues" dxfId="32" priority="12"/>
  </conditionalFormatting>
  <conditionalFormatting sqref="C26">
    <cfRule type="containsText" dxfId="31" priority="5" operator="containsText" text="isflsh">
      <formula>NOT(ISERROR(SEARCH("isflsh",C26)))</formula>
    </cfRule>
  </conditionalFormatting>
  <conditionalFormatting sqref="C51:C53">
    <cfRule type="duplicateValues" dxfId="30" priority="34"/>
  </conditionalFormatting>
  <conditionalFormatting sqref="C55">
    <cfRule type="duplicateValues" dxfId="29" priority="2"/>
  </conditionalFormatting>
  <conditionalFormatting sqref="C56">
    <cfRule type="duplicateValues" dxfId="28" priority="1"/>
  </conditionalFormatting>
  <conditionalFormatting sqref="C62:C1048576 C1:C2 C4 B3">
    <cfRule type="duplicateValues" dxfId="27" priority="30"/>
  </conditionalFormatting>
  <conditionalFormatting sqref="C27:C49">
    <cfRule type="duplicateValues" dxfId="26" priority="35"/>
  </conditionalFormatting>
  <hyperlinks>
    <hyperlink ref="C8" location="'1.1.1'!A1" display="Producción de las industrias características de la salud respecto al Producto Interno Bruto 2007-2019"/>
    <hyperlink ref="C51" location="'3.1'!A1" display="Valor promedio de producción por egreso hospitalario 2007 - 2021"/>
    <hyperlink ref="C52" location="'3.2'!A1" display="Valor promedio de producción por egreso hospitalario sector público y privado 2019 y 2021"/>
    <hyperlink ref="C20" location="'1.3.1'!A1" display="Valor agregado bruto (VAB) de las industrias características de la salud respecto al Producto Interno Bruto 2007-2019"/>
    <hyperlink ref="C21" location="'1.3.2'!A1" display="Valor agregado bruto (VAB) según industrias características y conexas de la salud 2007-2019"/>
    <hyperlink ref="C22" location="'1.3.3'!A1" display="Valor agregado bruto (VAB) de las industrias características de la salud según sector público y privado 2007-2019"/>
    <hyperlink ref="C23" location="'1.3.4'!A1" display="Valor agregado bruto (VAB) según industrias características de la salud 2014 y 2019"/>
    <hyperlink ref="C27" location="'2.1.1'!A1" display="Gasto de consumo final total en salud respecto al Producto Interno Bruto 2007-2019"/>
    <hyperlink ref="C28" location="'2.1.2'!A1" display="Gasto de consumo final total en salud según productos (nivel 1) característicos y conexos 2019"/>
    <hyperlink ref="C29" location="'2.1.3'!A1" display="Gasto de consumo final total en salud según productos (nivel 2) característicos y conexos 2019"/>
    <hyperlink ref="C30" location="'2.1.4'!A1" display="Gasto de consumo final total en salud según sectores institucionales 2019"/>
    <hyperlink ref="C31" location="'2.1.5'!A1" display="Estructura comparativa del gasto de consumo final total en salud según sectores institucionales 2014 y 2019"/>
    <hyperlink ref="C32" location="'2.1.6'!A1" display="Gasto nacional en servicios de salud del gobierno general  respecto al Producto Interno Bruto 2007-2019"/>
    <hyperlink ref="C33" location="'2.1.7'!A1" display="Gasto consumo final de los hogares en salud respecto al Producto Interno Bruto 2007-2019"/>
    <hyperlink ref="C34" location="'2.1.8'!A1" display="Gasto de bolsillo de los hogares respecto al gasto de consumo final total en salud   2007-2019"/>
    <hyperlink ref="C35" location="'2.1.9'!A1" display="Gasto de consumo final de los hogares en salud respecto al gasto de consumo final efectivo de los hogares en salud 2007-2019"/>
    <hyperlink ref="C36" location="'2.1.10'!A1" display="Gasto de consumo final efectivo en salud 2007-2019"/>
    <hyperlink ref="C37" location="'2.1.11'!A1" display="Gasto de consumo final de los hogares en salud respecto al gasto de consumo final total de los hogares 2007-2019"/>
    <hyperlink ref="C38" location="'2.1.12'!A1" display="Gasto de consumo final de los hogares en salud según productos (nivel 1) característicos y conexos 2007-2019"/>
    <hyperlink ref="C39" location="'2.1.13'!A1" display="Distribución del gasto de consumo final de los hogares en salud según productos (nivel 1) característicos y conexos 2007-2019"/>
    <hyperlink ref="C40" location="'2.1.14'!A1" display="Gasto de consumo final de los hogares en salud según productos (nivel 2) característicos y conexos 2007-2019"/>
    <hyperlink ref="C41" location="'2.1.15'!A1" display="Distribución del gasto de consumo final de los hogares en salud según productos (nivel 2)  característicos y conexos 2007-2019"/>
    <hyperlink ref="C42" location="'2.1.16'!A1" display="Gasto consumo final del gobierno general en salud respecto al Producto Interno Bruto 2007-2019"/>
    <hyperlink ref="C43" location="'2.1.17'!A1" display="Gasto de consumo final del gobierno general según productos (nivel 1) de la salud 2007-2019"/>
    <hyperlink ref="C44" location="'2.1.18'!A1" display="Gasto de consumo final del gobierno general según productos (nivel 1) de la salud 2014 y 2019"/>
    <hyperlink ref="C45" location="'2.1.19'!A1" display="Gasto de consumo final del gobierno general según productos (nivel 2) de la salud 2007-2019"/>
    <hyperlink ref="C46" location="'2.1.20'!A1" display="Gasto de consumo final del gobierno general según productos (nivel 2) de la salud 2014 y 2019"/>
    <hyperlink ref="C47" location="'2.1.21'!A1" display="Gasto de consumo final de las ISFLSH en salud 2007-2019"/>
    <hyperlink ref="C48" location="'2.1.22'!A1" display="Gasto de consumo final de las  ISFLSH según productos (nivel 1) de la salud 2014 y 2019"/>
    <hyperlink ref="C49" location="'2.1.23'!A1" display="Gasto de consumo final de las  ISFLSH según productos (nivel 2) de la salud 2014 y 2019"/>
    <hyperlink ref="C56" location="'4.2'!A1" display="Relación de las industrias de CSS con los niveles y subniveles de atención del SNS"/>
    <hyperlink ref="C11" location="'1.1.4'!A1" display="Producción según industrias características de la salud 2014 y 2019"/>
    <hyperlink ref="C12" location="'1.1.5'!A1" display="Producción según industrias conexas de la salud 2014 y 2019"/>
    <hyperlink ref="C14" location="'1.2.1'!A1" display="Consumo intermedio de las industrias características de la salud respecto al Producto Interno Bruto 2007-2019"/>
    <hyperlink ref="C17" location="'1.2.4'!A1" display="Consumo intermedio según industrias características de la salud 2021 y 2022"/>
    <hyperlink ref="C18" location="'1.2.5'!A1" display="Consumo intermedio según industrias conexas de la salud 2014 y 2019"/>
    <hyperlink ref="C24" location="'1.3.5'!A1" display="Valor agregado bruto (VAB) según industrias conexas de la salud 2014 y 2019"/>
    <hyperlink ref="C9" location="'1.1.2'!A1" display="Producción según industrias características y conexas de la salud 2007-2019"/>
    <hyperlink ref="C10" location="'1.1.3'!A1" display="Producción de las industrias características de la salud según sector público y privado 2007-2019"/>
    <hyperlink ref="C15" location="'1.2.2'!A1" display="Consumo intermedio según industrias características y conexas de la salud 2007-2019"/>
    <hyperlink ref="C16" location="'1.2.3'!A1" display="Consumo intermedio de las industrias características de la salud según sector público y privado 2007-2019"/>
    <hyperlink ref="C53" location="'3.3'!A1" display="Valor promedio de producción por egreso hospitalario del sector público 2019 y 2021"/>
    <hyperlink ref="C55" location="'4.1'!A1" display="Correspondencia de industrias y productos de la salud que conforman las Cuentas Satélite de Salud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0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I11" sqref="I11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35">
      <c r="B2" s="149" t="s">
        <v>3</v>
      </c>
      <c r="F2" s="162" t="s">
        <v>178</v>
      </c>
      <c r="G2" s="162" t="s">
        <v>179</v>
      </c>
    </row>
    <row r="3" spans="2:10" ht="33" customHeight="1" x14ac:dyDescent="0.25">
      <c r="B3" s="489" t="s">
        <v>106</v>
      </c>
      <c r="C3" s="489"/>
      <c r="D3" s="489"/>
      <c r="E3" s="489"/>
      <c r="F3" s="489"/>
      <c r="G3" s="489"/>
    </row>
    <row r="4" spans="2:10" ht="33" customHeight="1" x14ac:dyDescent="0.25">
      <c r="B4" s="491" t="s">
        <v>292</v>
      </c>
      <c r="C4" s="491"/>
      <c r="D4" s="491"/>
      <c r="E4" s="491"/>
      <c r="F4" s="491"/>
      <c r="G4" s="491"/>
      <c r="H4" s="130"/>
      <c r="I4" s="130"/>
      <c r="J4" s="129"/>
    </row>
    <row r="5" spans="2:10" ht="33" customHeight="1" x14ac:dyDescent="0.25"/>
    <row r="6" spans="2:10" ht="33" customHeight="1" x14ac:dyDescent="0.25">
      <c r="B6" s="20" t="s">
        <v>5</v>
      </c>
      <c r="C6" s="21"/>
      <c r="D6" s="21"/>
      <c r="E6" s="21"/>
      <c r="F6" s="21"/>
      <c r="G6" s="21"/>
    </row>
    <row r="7" spans="2:10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0" ht="33" customHeight="1" x14ac:dyDescent="0.25">
      <c r="B8" s="88" t="s">
        <v>427</v>
      </c>
      <c r="C8" s="89" t="s">
        <v>428</v>
      </c>
      <c r="D8" s="91">
        <v>558888</v>
      </c>
      <c r="E8" s="91">
        <v>636003</v>
      </c>
      <c r="F8" s="116">
        <v>0.21847700782101201</v>
      </c>
      <c r="G8" s="116">
        <v>0.27082361928510601</v>
      </c>
    </row>
    <row r="9" spans="2:10" ht="33" customHeight="1" x14ac:dyDescent="0.25">
      <c r="B9" s="88" t="s">
        <v>429</v>
      </c>
      <c r="C9" s="89" t="s">
        <v>430</v>
      </c>
      <c r="D9" s="91">
        <v>445482</v>
      </c>
      <c r="E9" s="91">
        <v>480962</v>
      </c>
      <c r="F9" s="116">
        <v>0.17414504229491401</v>
      </c>
      <c r="G9" s="116">
        <v>0.20480386032550599</v>
      </c>
    </row>
    <row r="10" spans="2:10" ht="33" customHeight="1" x14ac:dyDescent="0.25">
      <c r="B10" s="88" t="s">
        <v>431</v>
      </c>
      <c r="C10" s="89" t="s">
        <v>432</v>
      </c>
      <c r="D10" s="91">
        <v>384236</v>
      </c>
      <c r="E10" s="91">
        <v>329052</v>
      </c>
      <c r="F10" s="116">
        <v>0.15020313833382401</v>
      </c>
      <c r="G10" s="116">
        <v>0.14011734783169699</v>
      </c>
    </row>
    <row r="11" spans="2:10" ht="33" customHeight="1" x14ac:dyDescent="0.25">
      <c r="B11" s="88" t="s">
        <v>425</v>
      </c>
      <c r="C11" s="89" t="s">
        <v>426</v>
      </c>
      <c r="D11" s="91">
        <v>305616</v>
      </c>
      <c r="E11" s="91">
        <v>322833</v>
      </c>
      <c r="F11" s="116">
        <v>0.11946949875865299</v>
      </c>
      <c r="G11" s="116">
        <v>0.13746916521568101</v>
      </c>
    </row>
    <row r="12" spans="2:10" ht="33" customHeight="1" x14ac:dyDescent="0.25">
      <c r="B12" s="88" t="s">
        <v>435</v>
      </c>
      <c r="C12" s="89" t="s">
        <v>436</v>
      </c>
      <c r="D12" s="91">
        <v>225924</v>
      </c>
      <c r="E12" s="91">
        <v>216053</v>
      </c>
      <c r="F12" s="116">
        <v>8.8316799635981103E-2</v>
      </c>
      <c r="G12" s="116">
        <v>9.1999967637581795E-2</v>
      </c>
    </row>
    <row r="13" spans="2:10" ht="33" customHeight="1" x14ac:dyDescent="0.25">
      <c r="B13" s="88" t="s">
        <v>433</v>
      </c>
      <c r="C13" s="89" t="s">
        <v>434</v>
      </c>
      <c r="D13" s="91">
        <v>108916</v>
      </c>
      <c r="E13" s="91">
        <v>126515</v>
      </c>
      <c r="F13" s="116">
        <v>4.2576762757177297E-2</v>
      </c>
      <c r="G13" s="116">
        <v>5.3872780779108197E-2</v>
      </c>
    </row>
    <row r="14" spans="2:10" ht="33" customHeight="1" x14ac:dyDescent="0.25">
      <c r="B14" s="88" t="s">
        <v>437</v>
      </c>
      <c r="C14" s="89" t="s">
        <v>438</v>
      </c>
      <c r="D14" s="91">
        <v>76673</v>
      </c>
      <c r="E14" s="91">
        <v>66451</v>
      </c>
      <c r="F14" s="116">
        <v>2.9972530490295801E-2</v>
      </c>
      <c r="G14" s="116">
        <v>2.8296250686104599E-2</v>
      </c>
    </row>
    <row r="15" spans="2:10" ht="33" customHeight="1" x14ac:dyDescent="0.25">
      <c r="B15" s="88" t="s">
        <v>439</v>
      </c>
      <c r="C15" s="89" t="s">
        <v>445</v>
      </c>
      <c r="D15" s="91">
        <v>340008</v>
      </c>
      <c r="E15" s="91">
        <v>46632</v>
      </c>
      <c r="F15" s="116">
        <v>0.13291380468932301</v>
      </c>
      <c r="G15" s="116">
        <v>1.98568984965528E-2</v>
      </c>
    </row>
    <row r="16" spans="2:10" ht="33" customHeight="1" x14ac:dyDescent="0.25">
      <c r="B16" s="88" t="s">
        <v>439</v>
      </c>
      <c r="C16" s="89" t="s">
        <v>440</v>
      </c>
      <c r="D16" s="91">
        <v>33629</v>
      </c>
      <c r="E16" s="91">
        <v>38248</v>
      </c>
      <c r="F16" s="116">
        <v>1.31460387340805E-2</v>
      </c>
      <c r="G16" s="116">
        <v>1.62868127829849E-2</v>
      </c>
    </row>
    <row r="17" spans="2:16" ht="33" customHeight="1" x14ac:dyDescent="0.25">
      <c r="B17" s="88" t="s">
        <v>441</v>
      </c>
      <c r="C17" s="89" t="s">
        <v>442</v>
      </c>
      <c r="D17" s="91">
        <v>37570</v>
      </c>
      <c r="E17" s="91">
        <v>37368</v>
      </c>
      <c r="F17" s="116">
        <v>1.4686629850409E-2</v>
      </c>
      <c r="G17" s="116">
        <v>1.5912090045873701E-2</v>
      </c>
    </row>
    <row r="18" spans="2:16" ht="33" customHeight="1" x14ac:dyDescent="0.25">
      <c r="B18" s="88" t="s">
        <v>443</v>
      </c>
      <c r="C18" s="89" t="s">
        <v>444</v>
      </c>
      <c r="D18" s="91">
        <v>29035</v>
      </c>
      <c r="E18" s="91">
        <v>33612</v>
      </c>
      <c r="F18" s="116">
        <v>1.1350180934432399E-2</v>
      </c>
      <c r="G18" s="116">
        <v>1.4312705272476699E-2</v>
      </c>
    </row>
    <row r="19" spans="2:16" ht="33" customHeight="1" x14ac:dyDescent="0.25">
      <c r="B19" s="88" t="s">
        <v>446</v>
      </c>
      <c r="C19" s="89" t="s">
        <v>447</v>
      </c>
      <c r="D19" s="91">
        <v>12132</v>
      </c>
      <c r="E19" s="91">
        <v>14674</v>
      </c>
      <c r="F19" s="116">
        <v>4.7425656998978504E-3</v>
      </c>
      <c r="G19" s="116">
        <v>6.2485016413281703E-3</v>
      </c>
    </row>
    <row r="20" spans="2:16" ht="33" customHeight="1" x14ac:dyDescent="0.25">
      <c r="B20" s="134" t="s">
        <v>448</v>
      </c>
      <c r="C20" s="135" t="s">
        <v>449</v>
      </c>
      <c r="D20" s="94">
        <v>0</v>
      </c>
      <c r="E20" s="94">
        <v>0</v>
      </c>
      <c r="F20" s="136">
        <v>0</v>
      </c>
      <c r="G20" s="136">
        <v>0</v>
      </c>
    </row>
    <row r="21" spans="2:16" ht="33" customHeight="1" x14ac:dyDescent="0.25">
      <c r="B21" s="500" t="s">
        <v>450</v>
      </c>
      <c r="C21" s="501"/>
      <c r="D21" s="92">
        <v>2558109</v>
      </c>
      <c r="E21" s="92">
        <v>2348403</v>
      </c>
      <c r="F21" s="133">
        <v>1</v>
      </c>
      <c r="G21" s="133">
        <v>1</v>
      </c>
    </row>
    <row r="22" spans="2:16" ht="39.75" customHeight="1" x14ac:dyDescent="0.25">
      <c r="B22" s="117"/>
      <c r="C22" s="23"/>
      <c r="D22" s="23"/>
      <c r="E22" s="23"/>
      <c r="F22" s="23"/>
      <c r="G22" s="23"/>
      <c r="H22" s="32"/>
      <c r="I22" s="32"/>
      <c r="J22" s="32"/>
      <c r="K22" s="32"/>
      <c r="L22" s="32"/>
      <c r="M22" s="32"/>
      <c r="N22" s="32"/>
      <c r="O22" s="32"/>
      <c r="P22" s="32"/>
    </row>
    <row r="23" spans="2:16" ht="33" customHeight="1" x14ac:dyDescent="0.25">
      <c r="B23" s="20" t="s">
        <v>1</v>
      </c>
      <c r="C23" s="21"/>
      <c r="D23" s="21"/>
      <c r="E23" s="21"/>
      <c r="F23" s="21"/>
      <c r="G23" s="21"/>
    </row>
    <row r="24" spans="2:16" ht="33" customHeight="1" x14ac:dyDescent="0.25">
      <c r="B24" s="31" t="s">
        <v>10</v>
      </c>
      <c r="C24" s="31" t="s">
        <v>11</v>
      </c>
      <c r="D24" s="31">
        <v>2021</v>
      </c>
      <c r="E24" s="31">
        <v>2022</v>
      </c>
      <c r="F24" s="31" t="s">
        <v>173</v>
      </c>
      <c r="G24" s="31" t="s">
        <v>277</v>
      </c>
    </row>
    <row r="25" spans="2:16" ht="33" customHeight="1" x14ac:dyDescent="0.25">
      <c r="B25" s="88" t="s">
        <v>427</v>
      </c>
      <c r="C25" s="89" t="s">
        <v>428</v>
      </c>
      <c r="D25" s="91">
        <v>414213</v>
      </c>
      <c r="E25" s="91">
        <v>396733</v>
      </c>
      <c r="F25" s="116">
        <v>0.21461457633863101</v>
      </c>
      <c r="G25" s="116">
        <v>0.23521631045258901</v>
      </c>
    </row>
    <row r="26" spans="2:16" ht="33" customHeight="1" x14ac:dyDescent="0.25">
      <c r="B26" s="88" t="s">
        <v>431</v>
      </c>
      <c r="C26" s="89" t="s">
        <v>432</v>
      </c>
      <c r="D26" s="91">
        <v>300942</v>
      </c>
      <c r="E26" s="91">
        <v>325089</v>
      </c>
      <c r="F26" s="116">
        <v>0.15592591210922899</v>
      </c>
      <c r="G26" s="116">
        <v>0.192739790107507</v>
      </c>
    </row>
    <row r="27" spans="2:16" ht="33" customHeight="1" x14ac:dyDescent="0.25">
      <c r="B27" s="88" t="s">
        <v>429</v>
      </c>
      <c r="C27" s="89" t="s">
        <v>430</v>
      </c>
      <c r="D27" s="91">
        <v>330220</v>
      </c>
      <c r="E27" s="91">
        <v>300076</v>
      </c>
      <c r="F27" s="116">
        <v>0.17109560877747099</v>
      </c>
      <c r="G27" s="116">
        <v>0.177910003895242</v>
      </c>
    </row>
    <row r="28" spans="2:16" ht="33" customHeight="1" x14ac:dyDescent="0.25">
      <c r="B28" s="88" t="s">
        <v>425</v>
      </c>
      <c r="C28" s="89" t="s">
        <v>426</v>
      </c>
      <c r="D28" s="91">
        <v>239364</v>
      </c>
      <c r="E28" s="91">
        <v>254667</v>
      </c>
      <c r="F28" s="116">
        <v>0.12402074162500901</v>
      </c>
      <c r="G28" s="116">
        <v>0.15098777297081301</v>
      </c>
    </row>
    <row r="29" spans="2:16" ht="33" customHeight="1" x14ac:dyDescent="0.25">
      <c r="B29" s="88" t="s">
        <v>435</v>
      </c>
      <c r="C29" s="89" t="s">
        <v>436</v>
      </c>
      <c r="D29" s="91">
        <v>167472</v>
      </c>
      <c r="E29" s="91">
        <v>134746</v>
      </c>
      <c r="F29" s="116">
        <v>8.6771618294411698E-2</v>
      </c>
      <c r="G29" s="116">
        <v>7.9888632829244299E-2</v>
      </c>
    </row>
    <row r="30" spans="2:16" ht="33" customHeight="1" x14ac:dyDescent="0.25">
      <c r="B30" s="88" t="s">
        <v>433</v>
      </c>
      <c r="C30" s="89" t="s">
        <v>434</v>
      </c>
      <c r="D30" s="91">
        <v>85303</v>
      </c>
      <c r="E30" s="91">
        <v>98885</v>
      </c>
      <c r="F30" s="116">
        <v>4.4197712784036697E-2</v>
      </c>
      <c r="G30" s="116">
        <v>5.8627250213882598E-2</v>
      </c>
    </row>
    <row r="31" spans="2:16" ht="33" customHeight="1" x14ac:dyDescent="0.25">
      <c r="B31" s="88" t="s">
        <v>437</v>
      </c>
      <c r="C31" s="89" t="s">
        <v>438</v>
      </c>
      <c r="D31" s="91">
        <v>60054</v>
      </c>
      <c r="E31" s="91">
        <v>65803</v>
      </c>
      <c r="F31" s="116">
        <v>3.11155462707354E-2</v>
      </c>
      <c r="G31" s="116">
        <v>3.9013489870295001E-2</v>
      </c>
    </row>
    <row r="32" spans="2:16" ht="33" customHeight="1" x14ac:dyDescent="0.25">
      <c r="B32" s="88" t="s">
        <v>439</v>
      </c>
      <c r="C32" s="89" t="s">
        <v>445</v>
      </c>
      <c r="D32" s="91">
        <v>246807</v>
      </c>
      <c r="E32" s="91">
        <v>31226</v>
      </c>
      <c r="F32" s="116">
        <v>0.12787715436842501</v>
      </c>
      <c r="G32" s="116">
        <v>1.8513369218574102E-2</v>
      </c>
    </row>
    <row r="33" spans="2:9" ht="33" customHeight="1" x14ac:dyDescent="0.25">
      <c r="B33" s="88" t="s">
        <v>439</v>
      </c>
      <c r="C33" s="89" t="s">
        <v>440</v>
      </c>
      <c r="D33" s="91">
        <v>23985</v>
      </c>
      <c r="E33" s="91">
        <v>25229</v>
      </c>
      <c r="F33" s="116">
        <v>1.2427255092143499E-2</v>
      </c>
      <c r="G33" s="116">
        <v>1.49578489725039E-2</v>
      </c>
    </row>
    <row r="34" spans="2:9" ht="33" customHeight="1" x14ac:dyDescent="0.25">
      <c r="B34" s="88" t="s">
        <v>441</v>
      </c>
      <c r="C34" s="89" t="s">
        <v>442</v>
      </c>
      <c r="D34" s="91">
        <v>29438</v>
      </c>
      <c r="E34" s="91">
        <v>23658</v>
      </c>
      <c r="F34" s="116">
        <v>1.5252596848135199E-2</v>
      </c>
      <c r="G34" s="116">
        <v>1.40264295450274E-2</v>
      </c>
    </row>
    <row r="35" spans="2:9" ht="33" customHeight="1" x14ac:dyDescent="0.25">
      <c r="B35" s="88" t="s">
        <v>443</v>
      </c>
      <c r="C35" s="89" t="s">
        <v>444</v>
      </c>
      <c r="D35" s="91">
        <v>22737</v>
      </c>
      <c r="E35" s="91">
        <v>21279</v>
      </c>
      <c r="F35" s="116">
        <v>1.17806336889751E-2</v>
      </c>
      <c r="G35" s="116">
        <v>1.2615960532954501E-2</v>
      </c>
    </row>
    <row r="36" spans="2:9" ht="33" customHeight="1" x14ac:dyDescent="0.25">
      <c r="B36" s="88" t="s">
        <v>446</v>
      </c>
      <c r="C36" s="89" t="s">
        <v>447</v>
      </c>
      <c r="D36" s="91">
        <v>9497</v>
      </c>
      <c r="E36" s="91">
        <v>9282</v>
      </c>
      <c r="F36" s="116">
        <v>4.9206438027970499E-3</v>
      </c>
      <c r="G36" s="116">
        <v>5.50314139136632E-3</v>
      </c>
    </row>
    <row r="37" spans="2:9" ht="33" customHeight="1" x14ac:dyDescent="0.25">
      <c r="B37" s="88" t="s">
        <v>448</v>
      </c>
      <c r="C37" s="89" t="s">
        <v>449</v>
      </c>
      <c r="D37" s="91">
        <v>0</v>
      </c>
      <c r="E37" s="91">
        <v>0</v>
      </c>
      <c r="F37" s="116">
        <v>0</v>
      </c>
      <c r="G37" s="116">
        <v>0</v>
      </c>
    </row>
    <row r="38" spans="2:9" ht="33" customHeight="1" x14ac:dyDescent="0.25">
      <c r="B38" s="500" t="s">
        <v>450</v>
      </c>
      <c r="C38" s="501"/>
      <c r="D38" s="92">
        <v>1930032</v>
      </c>
      <c r="E38" s="92">
        <v>1686673</v>
      </c>
      <c r="F38" s="133">
        <v>1</v>
      </c>
      <c r="G38" s="133">
        <v>1</v>
      </c>
    </row>
    <row r="39" spans="2:9" ht="27.75" customHeight="1" x14ac:dyDescent="0.3">
      <c r="B39" s="131"/>
      <c r="C39" s="131"/>
      <c r="D39" s="131"/>
      <c r="E39" s="131"/>
      <c r="F39" s="132"/>
      <c r="G39" s="132"/>
    </row>
    <row r="40" spans="2:9" ht="33" customHeight="1" x14ac:dyDescent="0.25">
      <c r="B40" s="490" t="s">
        <v>293</v>
      </c>
      <c r="C40" s="490"/>
      <c r="D40" s="490"/>
      <c r="E40" s="490"/>
      <c r="F40" s="490"/>
      <c r="G40" s="490"/>
      <c r="H40" s="490"/>
      <c r="I40" s="490"/>
    </row>
    <row r="41" spans="2:9" ht="33" customHeight="1" x14ac:dyDescent="0.25">
      <c r="B41" s="185"/>
      <c r="C41" s="57"/>
      <c r="D41" s="181">
        <v>2021</v>
      </c>
      <c r="E41" s="181">
        <v>2022</v>
      </c>
      <c r="F41" s="181">
        <v>2021</v>
      </c>
      <c r="G41" s="181">
        <v>2022</v>
      </c>
      <c r="H41" s="119"/>
    </row>
    <row r="42" spans="2:9" ht="33" customHeight="1" x14ac:dyDescent="0.25">
      <c r="B42" s="90"/>
      <c r="C42" s="170" t="str">
        <f>+C8</f>
        <v>Actividades de hospitales privados</v>
      </c>
      <c r="D42" s="178">
        <f>D8</f>
        <v>558888</v>
      </c>
      <c r="E42" s="178">
        <f t="shared" ref="E42:G51" si="0">+E8</f>
        <v>636003</v>
      </c>
      <c r="F42" s="179">
        <f t="shared" si="0"/>
        <v>0.21847700782101201</v>
      </c>
      <c r="G42" s="179">
        <f t="shared" si="0"/>
        <v>0.27082361928510601</v>
      </c>
      <c r="H42" s="119"/>
    </row>
    <row r="43" spans="2:9" ht="33" customHeight="1" x14ac:dyDescent="0.25">
      <c r="B43" s="90"/>
      <c r="C43" s="170" t="str">
        <f>+C9</f>
        <v>Actividades de centros ambulatorios del sector privado</v>
      </c>
      <c r="D43" s="178">
        <f>D9</f>
        <v>445482</v>
      </c>
      <c r="E43" s="178">
        <f t="shared" si="0"/>
        <v>480962</v>
      </c>
      <c r="F43" s="179">
        <f t="shared" si="0"/>
        <v>0.17414504229491401</v>
      </c>
      <c r="G43" s="179">
        <f t="shared" si="0"/>
        <v>0.20480386032550599</v>
      </c>
      <c r="H43" s="119"/>
    </row>
    <row r="44" spans="2:9" ht="33" customHeight="1" x14ac:dyDescent="0.25">
      <c r="B44" s="90"/>
      <c r="C44" s="170" t="str">
        <f t="shared" ref="C44" si="1">+C10</f>
        <v>Actividades de hospitales públicos (IESS)</v>
      </c>
      <c r="D44" s="178">
        <f>D10</f>
        <v>384236</v>
      </c>
      <c r="E44" s="178">
        <f t="shared" si="0"/>
        <v>329052</v>
      </c>
      <c r="F44" s="179">
        <f t="shared" si="0"/>
        <v>0.15020313833382401</v>
      </c>
      <c r="G44" s="179">
        <f t="shared" si="0"/>
        <v>0.14011734783169699</v>
      </c>
      <c r="H44" s="119"/>
    </row>
    <row r="45" spans="2:9" ht="33" customHeight="1" x14ac:dyDescent="0.25">
      <c r="B45" s="90"/>
      <c r="C45" s="170" t="str">
        <f>C15</f>
        <v>Actividades de salud pública, vacunación COVID</v>
      </c>
      <c r="D45" s="178">
        <f>D15</f>
        <v>340008</v>
      </c>
      <c r="E45" s="178">
        <f t="shared" si="0"/>
        <v>322833</v>
      </c>
      <c r="F45" s="179">
        <f t="shared" si="0"/>
        <v>0.11946949875865299</v>
      </c>
      <c r="G45" s="179">
        <f t="shared" si="0"/>
        <v>0.13746916521568101</v>
      </c>
      <c r="H45" s="119"/>
    </row>
    <row r="46" spans="2:9" ht="33" customHeight="1" x14ac:dyDescent="0.25">
      <c r="B46" s="90"/>
      <c r="C46" s="170" t="str">
        <f t="shared" ref="C46:D49" si="2">C11</f>
        <v>Actividades de hospitales públicos (MSP)</v>
      </c>
      <c r="D46" s="178">
        <f t="shared" si="2"/>
        <v>305616</v>
      </c>
      <c r="E46" s="178">
        <f t="shared" si="0"/>
        <v>216053</v>
      </c>
      <c r="F46" s="179">
        <f t="shared" si="0"/>
        <v>8.8316799635981103E-2</v>
      </c>
      <c r="G46" s="179">
        <f t="shared" si="0"/>
        <v>9.1999967637581795E-2</v>
      </c>
      <c r="H46" s="119"/>
    </row>
    <row r="47" spans="2:9" ht="33" customHeight="1" x14ac:dyDescent="0.25">
      <c r="B47" s="90"/>
      <c r="C47" s="170" t="str">
        <f t="shared" si="2"/>
        <v>Otras actividades relacionadas con la salud humana privados</v>
      </c>
      <c r="D47" s="178">
        <f t="shared" si="2"/>
        <v>225924</v>
      </c>
      <c r="E47" s="178">
        <f t="shared" si="0"/>
        <v>126515</v>
      </c>
      <c r="F47" s="179">
        <f t="shared" si="0"/>
        <v>4.2576762757177297E-2</v>
      </c>
      <c r="G47" s="179">
        <f t="shared" si="0"/>
        <v>5.3872780779108197E-2</v>
      </c>
      <c r="H47" s="119"/>
    </row>
    <row r="48" spans="2:9" ht="33" customHeight="1" x14ac:dyDescent="0.25">
      <c r="B48" s="90"/>
      <c r="C48" s="170" t="str">
        <f t="shared" si="2"/>
        <v>Actividades de centros ambulatorios del sector público (MSP)</v>
      </c>
      <c r="D48" s="178">
        <f t="shared" si="2"/>
        <v>108916</v>
      </c>
      <c r="E48" s="178">
        <f t="shared" si="0"/>
        <v>66451</v>
      </c>
      <c r="F48" s="179">
        <f t="shared" si="0"/>
        <v>2.9972530490295801E-2</v>
      </c>
      <c r="G48" s="179">
        <f t="shared" si="0"/>
        <v>2.8296250686104599E-2</v>
      </c>
      <c r="H48" s="119"/>
    </row>
    <row r="49" spans="2:9" ht="33" customHeight="1" x14ac:dyDescent="0.25">
      <c r="B49" s="90"/>
      <c r="C49" s="170" t="str">
        <f t="shared" si="2"/>
        <v>Actividades de centros ambulatorios del sector público (IESS)</v>
      </c>
      <c r="D49" s="178">
        <f t="shared" si="2"/>
        <v>76673</v>
      </c>
      <c r="E49" s="178">
        <f t="shared" si="0"/>
        <v>46632</v>
      </c>
      <c r="F49" s="179">
        <f t="shared" si="0"/>
        <v>0.13291380468932301</v>
      </c>
      <c r="G49" s="179">
        <f t="shared" si="0"/>
        <v>1.98568984965528E-2</v>
      </c>
      <c r="H49" s="119"/>
    </row>
    <row r="50" spans="2:9" ht="33" customHeight="1" x14ac:dyDescent="0.25">
      <c r="B50" s="90"/>
      <c r="C50" s="170" t="str">
        <f>C17</f>
        <v>Actividades de centros ambulatorios del sector público (otros sector público)</v>
      </c>
      <c r="D50" s="178">
        <f>D17</f>
        <v>37570</v>
      </c>
      <c r="E50" s="178">
        <f t="shared" si="0"/>
        <v>38248</v>
      </c>
      <c r="F50" s="179"/>
      <c r="G50" s="179"/>
      <c r="H50" s="119"/>
    </row>
    <row r="51" spans="2:9" ht="33" customHeight="1" x14ac:dyDescent="0.25">
      <c r="B51" s="90"/>
      <c r="C51" s="170" t="str">
        <f>C16</f>
        <v>Regulación de las actividades de organismos que prestan servicios de salud</v>
      </c>
      <c r="D51" s="178">
        <f>D16</f>
        <v>33629</v>
      </c>
      <c r="E51" s="178">
        <f t="shared" si="0"/>
        <v>37368</v>
      </c>
      <c r="F51" s="179"/>
      <c r="G51" s="179"/>
      <c r="H51" s="119"/>
    </row>
    <row r="52" spans="2:9" ht="33" customHeight="1" x14ac:dyDescent="0.25">
      <c r="B52" s="90"/>
      <c r="C52" s="170" t="s">
        <v>9</v>
      </c>
      <c r="D52" s="178">
        <f>+D18+D19+D20</f>
        <v>41167</v>
      </c>
      <c r="E52" s="178">
        <f>+E18+E19+E20</f>
        <v>48286</v>
      </c>
      <c r="F52" s="179"/>
      <c r="G52" s="179"/>
      <c r="H52" s="119"/>
    </row>
    <row r="53" spans="2:9" ht="33" customHeight="1" x14ac:dyDescent="0.25">
      <c r="B53" s="90"/>
      <c r="C53" s="170"/>
      <c r="D53" s="178">
        <f>SUM(D42:D52)</f>
        <v>2558109</v>
      </c>
      <c r="E53" s="178">
        <f>SUM(E42:E52)</f>
        <v>2348403</v>
      </c>
      <c r="F53" s="179"/>
      <c r="G53" s="179"/>
      <c r="H53" s="119"/>
    </row>
    <row r="54" spans="2:9" ht="33" customHeight="1" x14ac:dyDescent="0.25">
      <c r="B54" s="90"/>
      <c r="C54" s="170"/>
      <c r="D54" s="47"/>
      <c r="E54" s="47"/>
      <c r="F54" s="47"/>
      <c r="G54" s="47"/>
      <c r="H54" s="119"/>
    </row>
    <row r="55" spans="2:9" ht="33" customHeight="1" x14ac:dyDescent="0.25">
      <c r="B55" s="123"/>
      <c r="C55" s="61"/>
      <c r="D55" s="128">
        <f>+D21-D53</f>
        <v>0</v>
      </c>
      <c r="E55" s="128">
        <f>+E21-E53</f>
        <v>0</v>
      </c>
      <c r="F55" s="128"/>
      <c r="G55" s="128"/>
      <c r="H55" s="119"/>
    </row>
    <row r="56" spans="2:9" ht="33" customHeight="1" x14ac:dyDescent="0.25">
      <c r="B56" s="71"/>
      <c r="C56" s="71"/>
      <c r="D56" s="101"/>
      <c r="E56" s="101"/>
      <c r="F56" s="175"/>
      <c r="G56" s="175"/>
      <c r="H56" s="57"/>
    </row>
    <row r="57" spans="2:9" ht="33" customHeight="1" x14ac:dyDescent="0.3">
      <c r="B57" s="131"/>
      <c r="C57" s="182"/>
      <c r="D57" s="182"/>
      <c r="E57" s="182"/>
      <c r="F57" s="184"/>
      <c r="G57" s="184"/>
    </row>
    <row r="58" spans="2:9" ht="33" customHeight="1" x14ac:dyDescent="0.3">
      <c r="B58" s="131"/>
      <c r="C58" s="182"/>
      <c r="D58" s="182"/>
      <c r="E58" s="182"/>
      <c r="F58" s="184"/>
      <c r="G58" s="184"/>
    </row>
    <row r="59" spans="2:9" ht="33" customHeight="1" x14ac:dyDescent="0.3">
      <c r="B59" s="131"/>
      <c r="C59" s="182"/>
      <c r="D59" s="182"/>
      <c r="E59" s="182"/>
      <c r="F59" s="184"/>
      <c r="G59" s="184"/>
    </row>
    <row r="60" spans="2:9" ht="33" customHeight="1" x14ac:dyDescent="0.3">
      <c r="B60" s="131"/>
      <c r="C60" s="182"/>
      <c r="D60" s="182"/>
      <c r="E60" s="182"/>
      <c r="F60" s="184"/>
      <c r="G60" s="184"/>
    </row>
    <row r="61" spans="2:9" ht="33" customHeight="1" x14ac:dyDescent="0.3">
      <c r="B61" s="131"/>
      <c r="C61" s="182"/>
      <c r="D61" s="182"/>
      <c r="E61" s="182"/>
      <c r="F61" s="184"/>
      <c r="G61" s="184"/>
    </row>
    <row r="62" spans="2:9" ht="33" customHeight="1" x14ac:dyDescent="0.3">
      <c r="B62" s="131"/>
      <c r="C62" s="182"/>
      <c r="D62" s="182"/>
      <c r="E62" s="182"/>
      <c r="F62" s="184"/>
      <c r="G62" s="184"/>
    </row>
    <row r="63" spans="2:9" ht="33" customHeight="1" x14ac:dyDescent="0.25">
      <c r="B63" s="490" t="s">
        <v>294</v>
      </c>
      <c r="C63" s="490"/>
      <c r="D63" s="490"/>
      <c r="E63" s="490"/>
      <c r="F63" s="490"/>
      <c r="G63" s="490"/>
      <c r="H63" s="490"/>
      <c r="I63" s="490"/>
    </row>
    <row r="64" spans="2:9" ht="33" customHeight="1" x14ac:dyDescent="0.25">
      <c r="B64" s="180"/>
      <c r="C64" s="64"/>
      <c r="D64" s="180">
        <v>2021</v>
      </c>
      <c r="E64" s="180">
        <v>2022</v>
      </c>
      <c r="F64" s="173">
        <f>+D24</f>
        <v>2021</v>
      </c>
      <c r="G64" s="173">
        <f>+E24</f>
        <v>2022</v>
      </c>
      <c r="H64" s="64"/>
      <c r="I64" s="17"/>
    </row>
    <row r="65" spans="2:9" ht="33" customHeight="1" x14ac:dyDescent="0.25">
      <c r="B65" s="54"/>
      <c r="C65" s="172" t="str">
        <f t="shared" ref="C65:G74" si="3">+C25</f>
        <v>Actividades de hospitales privados</v>
      </c>
      <c r="D65" s="172">
        <f t="shared" si="3"/>
        <v>414213</v>
      </c>
      <c r="E65" s="172">
        <f t="shared" si="3"/>
        <v>396733</v>
      </c>
      <c r="F65" s="176">
        <f t="shared" si="3"/>
        <v>0.21461457633863101</v>
      </c>
      <c r="G65" s="176">
        <f t="shared" si="3"/>
        <v>0.23521631045258901</v>
      </c>
      <c r="H65" s="64"/>
      <c r="I65" s="17"/>
    </row>
    <row r="66" spans="2:9" ht="33" customHeight="1" x14ac:dyDescent="0.25">
      <c r="B66" s="54"/>
      <c r="C66" s="172" t="str">
        <f t="shared" si="3"/>
        <v>Actividades de hospitales públicos (IESS)</v>
      </c>
      <c r="D66" s="172">
        <f t="shared" si="3"/>
        <v>300942</v>
      </c>
      <c r="E66" s="172">
        <f t="shared" si="3"/>
        <v>325089</v>
      </c>
      <c r="F66" s="176">
        <f t="shared" si="3"/>
        <v>0.15592591210922899</v>
      </c>
      <c r="G66" s="176">
        <f t="shared" si="3"/>
        <v>0.192739790107507</v>
      </c>
      <c r="H66" s="64"/>
      <c r="I66" s="17"/>
    </row>
    <row r="67" spans="2:9" ht="33" customHeight="1" x14ac:dyDescent="0.25">
      <c r="B67" s="54"/>
      <c r="C67" s="172" t="str">
        <f t="shared" si="3"/>
        <v>Actividades de centros ambulatorios del sector privado</v>
      </c>
      <c r="D67" s="172">
        <f t="shared" si="3"/>
        <v>330220</v>
      </c>
      <c r="E67" s="172">
        <f t="shared" si="3"/>
        <v>300076</v>
      </c>
      <c r="F67" s="176">
        <f t="shared" si="3"/>
        <v>0.17109560877747099</v>
      </c>
      <c r="G67" s="176">
        <f t="shared" si="3"/>
        <v>0.177910003895242</v>
      </c>
      <c r="H67" s="64"/>
      <c r="I67" s="17"/>
    </row>
    <row r="68" spans="2:9" ht="33" customHeight="1" x14ac:dyDescent="0.25">
      <c r="B68" s="54"/>
      <c r="C68" s="172" t="str">
        <f t="shared" si="3"/>
        <v>Actividades de hospitales públicos (MSP)</v>
      </c>
      <c r="D68" s="172">
        <f t="shared" si="3"/>
        <v>239364</v>
      </c>
      <c r="E68" s="172">
        <f t="shared" si="3"/>
        <v>254667</v>
      </c>
      <c r="F68" s="176">
        <f t="shared" si="3"/>
        <v>0.12402074162500901</v>
      </c>
      <c r="G68" s="176">
        <f t="shared" si="3"/>
        <v>0.15098777297081301</v>
      </c>
      <c r="H68" s="64"/>
      <c r="I68" s="17"/>
    </row>
    <row r="69" spans="2:9" ht="33" customHeight="1" x14ac:dyDescent="0.25">
      <c r="B69" s="54"/>
      <c r="C69" s="172" t="str">
        <f t="shared" si="3"/>
        <v>Otras actividades relacionadas con la salud humana privados</v>
      </c>
      <c r="D69" s="172">
        <f t="shared" si="3"/>
        <v>167472</v>
      </c>
      <c r="E69" s="172">
        <f t="shared" si="3"/>
        <v>134746</v>
      </c>
      <c r="F69" s="176">
        <f t="shared" si="3"/>
        <v>8.6771618294411698E-2</v>
      </c>
      <c r="G69" s="176">
        <f t="shared" si="3"/>
        <v>7.9888632829244299E-2</v>
      </c>
      <c r="H69" s="64"/>
      <c r="I69" s="17"/>
    </row>
    <row r="70" spans="2:9" ht="33" customHeight="1" x14ac:dyDescent="0.25">
      <c r="B70" s="54"/>
      <c r="C70" s="172" t="str">
        <f t="shared" si="3"/>
        <v>Actividades de centros ambulatorios del sector público (MSP)</v>
      </c>
      <c r="D70" s="172">
        <f t="shared" si="3"/>
        <v>85303</v>
      </c>
      <c r="E70" s="172">
        <f t="shared" si="3"/>
        <v>98885</v>
      </c>
      <c r="F70" s="176">
        <f t="shared" si="3"/>
        <v>4.4197712784036697E-2</v>
      </c>
      <c r="G70" s="176">
        <f t="shared" si="3"/>
        <v>5.8627250213882598E-2</v>
      </c>
      <c r="H70" s="64"/>
      <c r="I70" s="17"/>
    </row>
    <row r="71" spans="2:9" ht="33" customHeight="1" x14ac:dyDescent="0.25">
      <c r="B71" s="54"/>
      <c r="C71" s="172" t="str">
        <f t="shared" si="3"/>
        <v>Actividades de centros ambulatorios del sector público (IESS)</v>
      </c>
      <c r="D71" s="172">
        <f t="shared" si="3"/>
        <v>60054</v>
      </c>
      <c r="E71" s="172">
        <f t="shared" si="3"/>
        <v>65803</v>
      </c>
      <c r="F71" s="176">
        <f t="shared" si="3"/>
        <v>3.11155462707354E-2</v>
      </c>
      <c r="G71" s="176">
        <f t="shared" si="3"/>
        <v>3.9013489870295001E-2</v>
      </c>
      <c r="H71" s="64"/>
      <c r="I71" s="17"/>
    </row>
    <row r="72" spans="2:9" ht="33" customHeight="1" x14ac:dyDescent="0.25">
      <c r="B72" s="54"/>
      <c r="C72" s="172" t="str">
        <f t="shared" si="3"/>
        <v>Actividades de salud pública, vacunación COVID</v>
      </c>
      <c r="D72" s="172">
        <f t="shared" si="3"/>
        <v>246807</v>
      </c>
      <c r="E72" s="172">
        <f t="shared" si="3"/>
        <v>31226</v>
      </c>
      <c r="F72" s="176">
        <f t="shared" si="3"/>
        <v>0.12787715436842501</v>
      </c>
      <c r="G72" s="176">
        <f t="shared" si="3"/>
        <v>1.8513369218574102E-2</v>
      </c>
      <c r="H72" s="64"/>
      <c r="I72" s="17"/>
    </row>
    <row r="73" spans="2:9" ht="33" customHeight="1" x14ac:dyDescent="0.25">
      <c r="B73" s="54"/>
      <c r="C73" s="172" t="str">
        <f t="shared" si="3"/>
        <v>Regulación de las actividades de organismos que prestan servicios de salud</v>
      </c>
      <c r="D73" s="172">
        <f t="shared" si="3"/>
        <v>23985</v>
      </c>
      <c r="E73" s="172">
        <f t="shared" si="3"/>
        <v>25229</v>
      </c>
      <c r="F73" s="176">
        <f t="shared" si="3"/>
        <v>1.2427255092143499E-2</v>
      </c>
      <c r="G73" s="176">
        <f t="shared" si="3"/>
        <v>1.49578489725039E-2</v>
      </c>
      <c r="H73" s="64"/>
      <c r="I73" s="17"/>
    </row>
    <row r="74" spans="2:9" ht="33" customHeight="1" x14ac:dyDescent="0.25">
      <c r="B74" s="54"/>
      <c r="C74" s="172" t="str">
        <f t="shared" si="3"/>
        <v>Actividades de centros ambulatorios del sector público (otros sector público)</v>
      </c>
      <c r="D74" s="172">
        <f t="shared" si="3"/>
        <v>29438</v>
      </c>
      <c r="E74" s="172">
        <f t="shared" si="3"/>
        <v>23658</v>
      </c>
      <c r="F74" s="176">
        <f t="shared" si="3"/>
        <v>1.5252596848135199E-2</v>
      </c>
      <c r="G74" s="176">
        <f t="shared" si="3"/>
        <v>1.40264295450274E-2</v>
      </c>
      <c r="H74" s="64"/>
      <c r="I74" s="17"/>
    </row>
    <row r="75" spans="2:9" ht="33" customHeight="1" x14ac:dyDescent="0.25">
      <c r="B75" s="54"/>
      <c r="C75" s="172" t="s">
        <v>9</v>
      </c>
      <c r="D75" s="177">
        <f>+D35+D36+D37</f>
        <v>32234</v>
      </c>
      <c r="E75" s="177">
        <f>+E35+E36+E37</f>
        <v>30561</v>
      </c>
      <c r="F75" s="176">
        <f>+F35+F36+F37</f>
        <v>1.6701277491772151E-2</v>
      </c>
      <c r="G75" s="176">
        <f>+G35+G36+G37</f>
        <v>1.811910192432082E-2</v>
      </c>
      <c r="H75" s="64"/>
      <c r="I75" s="17"/>
    </row>
    <row r="76" spans="2:9" ht="33" customHeight="1" x14ac:dyDescent="0.25">
      <c r="B76" s="54"/>
      <c r="C76" s="172"/>
      <c r="D76" s="177">
        <f>+SUM(D65:D75)</f>
        <v>1930032</v>
      </c>
      <c r="E76" s="177">
        <f>+SUM(E65:E75)</f>
        <v>1686673</v>
      </c>
      <c r="F76" s="176">
        <f>+SUM(F65:F75)</f>
        <v>0.99999999999999978</v>
      </c>
      <c r="G76" s="176">
        <f>+SUM(G65:G75)</f>
        <v>0.99999999999999911</v>
      </c>
      <c r="H76" s="64"/>
      <c r="I76" s="17"/>
    </row>
    <row r="77" spans="2:9" ht="33" customHeight="1" x14ac:dyDescent="0.25">
      <c r="B77" s="180"/>
      <c r="C77" s="65"/>
      <c r="D77" s="171">
        <f>+D38-D76</f>
        <v>0</v>
      </c>
      <c r="E77" s="171">
        <f>+E38-E76</f>
        <v>0</v>
      </c>
      <c r="F77" s="171">
        <f>+F38-F76</f>
        <v>0</v>
      </c>
      <c r="G77" s="171">
        <f>+G38-G76</f>
        <v>0</v>
      </c>
      <c r="H77" s="64"/>
      <c r="I77" s="17"/>
    </row>
    <row r="78" spans="2:9" ht="33" customHeight="1" x14ac:dyDescent="0.25">
      <c r="B78" s="71"/>
      <c r="C78" s="71"/>
      <c r="D78" s="101"/>
      <c r="E78" s="101"/>
      <c r="F78" s="103"/>
      <c r="G78" s="103"/>
      <c r="H78" s="45"/>
      <c r="I78" s="17"/>
    </row>
    <row r="79" spans="2:9" ht="33" customHeight="1" x14ac:dyDescent="0.25">
      <c r="B79" s="44"/>
      <c r="C79" s="119"/>
      <c r="D79" s="175"/>
      <c r="E79" s="175"/>
      <c r="F79" s="175"/>
      <c r="G79" s="175"/>
      <c r="H79" s="119"/>
      <c r="I79" s="17"/>
    </row>
    <row r="80" spans="2:9" ht="33" customHeight="1" x14ac:dyDescent="0.25">
      <c r="B80" s="65"/>
      <c r="C80" s="45"/>
      <c r="D80" s="174"/>
      <c r="E80" s="174"/>
      <c r="F80" s="174"/>
      <c r="G80" s="174"/>
      <c r="H80" s="17"/>
      <c r="I80" s="17"/>
    </row>
    <row r="81" spans="2:9" ht="33" customHeight="1" x14ac:dyDescent="0.25">
      <c r="B81" s="16"/>
      <c r="C81" s="17"/>
      <c r="D81" s="17"/>
      <c r="E81" s="17"/>
      <c r="F81" s="17"/>
      <c r="G81" s="17"/>
      <c r="H81" s="17"/>
      <c r="I81" s="17"/>
    </row>
    <row r="82" spans="2:9" ht="33" customHeight="1" x14ac:dyDescent="0.25">
      <c r="B82" s="16"/>
      <c r="C82" s="17"/>
      <c r="D82" s="17"/>
      <c r="E82" s="17"/>
      <c r="F82" s="17"/>
      <c r="G82" s="17"/>
      <c r="H82" s="17"/>
      <c r="I82" s="17"/>
    </row>
    <row r="83" spans="2:9" ht="40.5" customHeight="1" x14ac:dyDescent="0.25">
      <c r="B83" s="492" t="s">
        <v>84</v>
      </c>
      <c r="C83" s="492"/>
      <c r="D83" s="492"/>
      <c r="E83" s="492"/>
      <c r="F83" s="17"/>
      <c r="G83" s="17"/>
      <c r="H83" s="17"/>
      <c r="I83" s="17"/>
    </row>
    <row r="84" spans="2:9" ht="24.75" customHeight="1" x14ac:dyDescent="0.25">
      <c r="B84" s="492"/>
      <c r="C84" s="492"/>
      <c r="D84" s="492"/>
      <c r="E84" s="492"/>
      <c r="F84" s="17"/>
      <c r="G84" s="17"/>
      <c r="H84" s="17"/>
      <c r="I84" s="17"/>
    </row>
    <row r="85" spans="2:9" ht="20.25" customHeight="1" x14ac:dyDescent="0.3">
      <c r="B85" s="126" t="s">
        <v>274</v>
      </c>
      <c r="C85" s="17"/>
      <c r="D85" s="17"/>
      <c r="E85" s="17"/>
      <c r="F85" s="17"/>
      <c r="G85" s="17"/>
      <c r="H85" s="17"/>
      <c r="I85" s="17"/>
    </row>
    <row r="86" spans="2:9" ht="23.25" customHeight="1" x14ac:dyDescent="0.25">
      <c r="B86" s="18" t="s">
        <v>15</v>
      </c>
      <c r="C86" s="17"/>
      <c r="D86" s="17"/>
      <c r="E86" s="17"/>
      <c r="F86" s="17"/>
      <c r="G86" s="17"/>
      <c r="H86" s="17"/>
      <c r="I86" s="17"/>
    </row>
    <row r="87" spans="2:9" ht="33" customHeight="1" x14ac:dyDescent="0.25">
      <c r="B87" s="16"/>
      <c r="C87" s="17"/>
      <c r="D87" s="17"/>
      <c r="E87" s="17"/>
      <c r="F87" s="17"/>
      <c r="G87" s="17"/>
      <c r="H87" s="17"/>
      <c r="I87" s="17"/>
    </row>
    <row r="88" spans="2:9" ht="26.25" customHeight="1" x14ac:dyDescent="0.25">
      <c r="C88" s="17"/>
      <c r="D88" s="17"/>
      <c r="E88" s="17"/>
      <c r="F88" s="17"/>
      <c r="G88" s="17"/>
      <c r="H88" s="17"/>
      <c r="I88" s="17"/>
    </row>
    <row r="89" spans="2:9" ht="18" customHeight="1" x14ac:dyDescent="0.25">
      <c r="C89" s="17"/>
      <c r="D89" s="17"/>
      <c r="E89" s="17"/>
      <c r="F89" s="17"/>
      <c r="G89" s="17"/>
      <c r="H89" s="17"/>
      <c r="I89" s="17"/>
    </row>
    <row r="90" spans="2:9" ht="15" customHeight="1" x14ac:dyDescent="0.25">
      <c r="B90" s="127"/>
      <c r="C90" s="17"/>
      <c r="D90" s="17"/>
      <c r="E90" s="17"/>
      <c r="F90" s="17"/>
      <c r="G90" s="17"/>
      <c r="H90" s="17"/>
      <c r="I90" s="17"/>
    </row>
  </sheetData>
  <mergeCells count="7">
    <mergeCell ref="B3:G3"/>
    <mergeCell ref="B4:G4"/>
    <mergeCell ref="B63:I63"/>
    <mergeCell ref="B83:E84"/>
    <mergeCell ref="B21:C21"/>
    <mergeCell ref="B38:C38"/>
    <mergeCell ref="B40:I40"/>
  </mergeCells>
  <conditionalFormatting sqref="D55:G55">
    <cfRule type="cellIs" dxfId="22" priority="1" operator="notEqual">
      <formula>0</formula>
    </cfRule>
  </conditionalFormatting>
  <conditionalFormatting sqref="D77:G77">
    <cfRule type="cellIs" dxfId="21" priority="2" operator="notEqual">
      <formula>0</formula>
    </cfRule>
  </conditionalFormatting>
  <conditionalFormatting sqref="D80:G80">
    <cfRule type="cellIs" dxfId="20" priority="3" operator="notEqual">
      <formula>0</formula>
    </cfRule>
  </conditionalFormatting>
  <hyperlinks>
    <hyperlink ref="B2" location="Indice!A1" display="Índice"/>
    <hyperlink ref="G2" location="'1.2.5'!A1" display="Siguiente"/>
    <hyperlink ref="F2" location="'1.2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I16" sqref="I16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35">
      <c r="B2" s="196" t="s">
        <v>3</v>
      </c>
      <c r="F2" s="37" t="s">
        <v>178</v>
      </c>
      <c r="G2" s="37" t="s">
        <v>179</v>
      </c>
      <c r="H2" s="36"/>
    </row>
    <row r="3" spans="2:16" ht="33" customHeight="1" x14ac:dyDescent="0.25">
      <c r="B3" s="489" t="s">
        <v>107</v>
      </c>
      <c r="C3" s="489"/>
      <c r="D3" s="489"/>
      <c r="E3" s="489"/>
      <c r="F3" s="489"/>
      <c r="G3" s="489"/>
    </row>
    <row r="4" spans="2:16" ht="33" customHeight="1" x14ac:dyDescent="0.25">
      <c r="B4" s="491" t="s">
        <v>295</v>
      </c>
      <c r="C4" s="491"/>
      <c r="D4" s="491"/>
      <c r="E4" s="491"/>
      <c r="F4" s="491"/>
      <c r="G4" s="491"/>
      <c r="I4" s="130"/>
    </row>
    <row r="5" spans="2:16" ht="33" customHeight="1" x14ac:dyDescent="0.25"/>
    <row r="6" spans="2:16" ht="33" customHeight="1" x14ac:dyDescent="0.25">
      <c r="B6" s="20" t="s">
        <v>5</v>
      </c>
      <c r="C6" s="21"/>
      <c r="D6" s="21"/>
      <c r="E6" s="21"/>
      <c r="F6" s="21"/>
      <c r="G6" s="21"/>
    </row>
    <row r="7" spans="2:16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6" ht="33" customHeight="1" x14ac:dyDescent="0.25">
      <c r="B8" s="195" t="s">
        <v>451</v>
      </c>
      <c r="C8" s="186" t="s">
        <v>452</v>
      </c>
      <c r="D8" s="187">
        <v>312556</v>
      </c>
      <c r="E8" s="187">
        <v>298160</v>
      </c>
      <c r="F8" s="188">
        <v>0.39600442938700597</v>
      </c>
      <c r="G8" s="188">
        <v>0.35635574381014801</v>
      </c>
    </row>
    <row r="9" spans="2:16" ht="33" customHeight="1" x14ac:dyDescent="0.25">
      <c r="B9" s="195" t="s">
        <v>453</v>
      </c>
      <c r="C9" s="186" t="s">
        <v>454</v>
      </c>
      <c r="D9" s="187">
        <v>184857</v>
      </c>
      <c r="E9" s="187">
        <v>172965</v>
      </c>
      <c r="F9" s="188">
        <v>0.23421143988019399</v>
      </c>
      <c r="G9" s="188">
        <v>0.206724816300383</v>
      </c>
    </row>
    <row r="10" spans="2:16" ht="33" customHeight="1" x14ac:dyDescent="0.25">
      <c r="B10" s="195" t="s">
        <v>455</v>
      </c>
      <c r="C10" s="186" t="s">
        <v>456</v>
      </c>
      <c r="D10" s="187">
        <v>147687</v>
      </c>
      <c r="E10" s="187">
        <v>155778</v>
      </c>
      <c r="F10" s="188">
        <v>0.18711752826014799</v>
      </c>
      <c r="G10" s="188">
        <v>0.18618320720169401</v>
      </c>
    </row>
    <row r="11" spans="2:16" ht="33" customHeight="1" x14ac:dyDescent="0.25">
      <c r="B11" s="195" t="s">
        <v>457</v>
      </c>
      <c r="C11" s="186" t="s">
        <v>458</v>
      </c>
      <c r="D11" s="187">
        <v>49371</v>
      </c>
      <c r="E11" s="187">
        <v>72531</v>
      </c>
      <c r="F11" s="188">
        <v>6.2552421592501503E-2</v>
      </c>
      <c r="G11" s="188">
        <v>8.6687813436724603E-2</v>
      </c>
    </row>
    <row r="12" spans="2:16" ht="33" customHeight="1" x14ac:dyDescent="0.25">
      <c r="B12" s="195" t="s">
        <v>459</v>
      </c>
      <c r="C12" s="186" t="s">
        <v>460</v>
      </c>
      <c r="D12" s="187">
        <v>52951</v>
      </c>
      <c r="E12" s="187">
        <v>70335</v>
      </c>
      <c r="F12" s="188">
        <v>6.7088235517703598E-2</v>
      </c>
      <c r="G12" s="188">
        <v>8.4063191712123495E-2</v>
      </c>
    </row>
    <row r="13" spans="2:16" ht="33" customHeight="1" x14ac:dyDescent="0.25">
      <c r="B13" s="195" t="s">
        <v>461</v>
      </c>
      <c r="C13" s="189" t="s">
        <v>462</v>
      </c>
      <c r="D13" s="187">
        <v>31197</v>
      </c>
      <c r="E13" s="187">
        <v>57851</v>
      </c>
      <c r="F13" s="188">
        <v>3.9526197492885898E-2</v>
      </c>
      <c r="G13" s="188">
        <v>6.9142527955328797E-2</v>
      </c>
    </row>
    <row r="14" spans="2:16" ht="33.75" customHeight="1" x14ac:dyDescent="0.25">
      <c r="B14" s="195" t="s">
        <v>463</v>
      </c>
      <c r="C14" s="189" t="s">
        <v>464</v>
      </c>
      <c r="D14" s="187">
        <v>10655</v>
      </c>
      <c r="E14" s="187">
        <v>9072</v>
      </c>
      <c r="F14" s="188">
        <v>1.34997478695611E-2</v>
      </c>
      <c r="G14" s="188">
        <v>1.0842699583598301E-2</v>
      </c>
      <c r="H14" s="32"/>
      <c r="I14" s="32"/>
      <c r="J14" s="32"/>
      <c r="K14" s="32"/>
      <c r="L14" s="32"/>
      <c r="M14" s="32"/>
      <c r="N14" s="32"/>
      <c r="O14" s="32"/>
      <c r="P14" s="32"/>
    </row>
    <row r="15" spans="2:16" ht="33.75" customHeight="1" x14ac:dyDescent="0.25">
      <c r="B15" s="502" t="s">
        <v>450</v>
      </c>
      <c r="C15" s="503"/>
      <c r="D15" s="190">
        <v>789274</v>
      </c>
      <c r="E15" s="190">
        <v>836692</v>
      </c>
      <c r="F15" s="191">
        <v>1</v>
      </c>
      <c r="G15" s="191">
        <v>1</v>
      </c>
    </row>
    <row r="16" spans="2:16" ht="29.25" customHeight="1" x14ac:dyDescent="0.25">
      <c r="B16" s="192"/>
      <c r="C16" s="192"/>
      <c r="D16" s="193"/>
      <c r="E16" s="193"/>
      <c r="F16" s="194"/>
      <c r="G16" s="194"/>
    </row>
    <row r="17" spans="2:9" ht="31.5" customHeight="1" x14ac:dyDescent="0.3">
      <c r="B17" s="20" t="s">
        <v>1</v>
      </c>
      <c r="C17" s="21"/>
      <c r="D17" s="143"/>
      <c r="E17" s="143"/>
      <c r="F17" s="21"/>
      <c r="G17" s="21"/>
    </row>
    <row r="18" spans="2:9" ht="30" customHeight="1" x14ac:dyDescent="0.25">
      <c r="B18" s="31" t="s">
        <v>10</v>
      </c>
      <c r="C18" s="31" t="s">
        <v>11</v>
      </c>
      <c r="D18" s="31">
        <v>2021</v>
      </c>
      <c r="E18" s="31">
        <v>2022</v>
      </c>
      <c r="F18" s="31" t="s">
        <v>173</v>
      </c>
      <c r="G18" s="31" t="s">
        <v>277</v>
      </c>
    </row>
    <row r="19" spans="2:9" ht="33" customHeight="1" x14ac:dyDescent="0.25">
      <c r="B19" s="195" t="s">
        <v>451</v>
      </c>
      <c r="C19" s="186" t="s">
        <v>452</v>
      </c>
      <c r="D19" s="140">
        <v>242659</v>
      </c>
      <c r="E19" s="140">
        <v>186748</v>
      </c>
      <c r="F19" s="116">
        <v>0.41401472756060298</v>
      </c>
      <c r="G19" s="116">
        <v>0.33545837487313501</v>
      </c>
    </row>
    <row r="20" spans="2:9" ht="33" customHeight="1" x14ac:dyDescent="0.25">
      <c r="B20" s="195" t="s">
        <v>453</v>
      </c>
      <c r="C20" s="186" t="s">
        <v>454</v>
      </c>
      <c r="D20" s="140">
        <v>133845</v>
      </c>
      <c r="E20" s="140">
        <v>119478</v>
      </c>
      <c r="F20" s="116">
        <v>0.22836079111159599</v>
      </c>
      <c r="G20" s="116">
        <v>0.21462021394120701</v>
      </c>
    </row>
    <row r="21" spans="2:9" ht="33" customHeight="1" x14ac:dyDescent="0.25">
      <c r="B21" s="195" t="s">
        <v>455</v>
      </c>
      <c r="C21" s="186" t="s">
        <v>456</v>
      </c>
      <c r="D21" s="140">
        <v>102957</v>
      </c>
      <c r="E21" s="140">
        <v>105282</v>
      </c>
      <c r="F21" s="116">
        <v>0.17566096582223201</v>
      </c>
      <c r="G21" s="116">
        <v>0.189119715463584</v>
      </c>
    </row>
    <row r="22" spans="2:9" ht="33" customHeight="1" x14ac:dyDescent="0.25">
      <c r="B22" s="195" t="s">
        <v>457</v>
      </c>
      <c r="C22" s="186" t="s">
        <v>458</v>
      </c>
      <c r="D22" s="140">
        <v>37964</v>
      </c>
      <c r="E22" s="140">
        <v>52270</v>
      </c>
      <c r="F22" s="116">
        <v>6.4772603188469099E-2</v>
      </c>
      <c r="G22" s="116">
        <v>9.3893424586173793E-2</v>
      </c>
    </row>
    <row r="23" spans="2:9" ht="33" customHeight="1" x14ac:dyDescent="0.25">
      <c r="B23" s="195" t="s">
        <v>459</v>
      </c>
      <c r="C23" s="186" t="s">
        <v>460</v>
      </c>
      <c r="D23" s="140">
        <v>36911</v>
      </c>
      <c r="E23" s="140">
        <v>47536</v>
      </c>
      <c r="F23" s="116">
        <v>6.2976018235422607E-2</v>
      </c>
      <c r="G23" s="116">
        <v>8.5389665795453498E-2</v>
      </c>
    </row>
    <row r="24" spans="2:9" ht="33" customHeight="1" x14ac:dyDescent="0.25">
      <c r="B24" s="195" t="s">
        <v>461</v>
      </c>
      <c r="C24" s="189" t="s">
        <v>462</v>
      </c>
      <c r="D24" s="140">
        <v>23535</v>
      </c>
      <c r="E24" s="140">
        <v>39746</v>
      </c>
      <c r="F24" s="116">
        <v>4.01544414719371E-2</v>
      </c>
      <c r="G24" s="116">
        <v>7.1396366053224802E-2</v>
      </c>
    </row>
    <row r="25" spans="2:9" ht="33" customHeight="1" x14ac:dyDescent="0.25">
      <c r="B25" s="195" t="s">
        <v>463</v>
      </c>
      <c r="C25" s="189" t="s">
        <v>464</v>
      </c>
      <c r="D25" s="140">
        <v>8241</v>
      </c>
      <c r="E25" s="140">
        <v>5635</v>
      </c>
      <c r="F25" s="116">
        <v>1.40604526097401E-2</v>
      </c>
      <c r="G25" s="116">
        <v>1.0122239287221901E-2</v>
      </c>
    </row>
    <row r="26" spans="2:9" ht="34.5" customHeight="1" x14ac:dyDescent="0.25">
      <c r="B26" s="504" t="s">
        <v>450</v>
      </c>
      <c r="C26" s="505"/>
      <c r="D26" s="139">
        <v>586112</v>
      </c>
      <c r="E26" s="139">
        <v>556695</v>
      </c>
      <c r="F26" s="133">
        <v>1</v>
      </c>
      <c r="G26" s="133">
        <v>1</v>
      </c>
      <c r="H26" s="17"/>
      <c r="I26" s="17"/>
    </row>
    <row r="27" spans="2:9" ht="34.5" customHeight="1" x14ac:dyDescent="0.25">
      <c r="B27" s="145"/>
      <c r="C27" s="145"/>
      <c r="D27" s="121"/>
      <c r="E27" s="121"/>
      <c r="F27" s="122"/>
      <c r="G27" s="122"/>
      <c r="H27" s="17"/>
      <c r="I27" s="17"/>
    </row>
    <row r="28" spans="2:9" ht="33" customHeight="1" x14ac:dyDescent="0.25">
      <c r="B28" s="497" t="s">
        <v>296</v>
      </c>
      <c r="C28" s="497"/>
      <c r="D28" s="497"/>
      <c r="E28" s="497"/>
      <c r="F28" s="497"/>
      <c r="G28" s="497"/>
      <c r="H28" s="497"/>
      <c r="I28" s="17"/>
    </row>
    <row r="29" spans="2:9" ht="34.5" customHeight="1" x14ac:dyDescent="0.25">
      <c r="B29" s="145"/>
      <c r="C29" s="145"/>
      <c r="D29" s="121"/>
      <c r="E29" s="121"/>
      <c r="F29" s="122"/>
      <c r="G29" s="122"/>
      <c r="H29" s="17"/>
      <c r="I29" s="17"/>
    </row>
    <row r="30" spans="2:9" ht="34.5" customHeight="1" x14ac:dyDescent="0.25">
      <c r="B30" s="145"/>
      <c r="C30" s="145"/>
      <c r="D30" s="121"/>
      <c r="E30" s="121"/>
      <c r="F30" s="122"/>
      <c r="G30" s="122"/>
      <c r="H30" s="17"/>
      <c r="I30" s="17"/>
    </row>
    <row r="31" spans="2:9" ht="34.5" customHeight="1" x14ac:dyDescent="0.25">
      <c r="B31" s="145"/>
      <c r="C31" s="145"/>
      <c r="D31" s="121"/>
      <c r="E31" s="121"/>
      <c r="F31" s="122"/>
      <c r="G31" s="122"/>
      <c r="H31" s="17"/>
      <c r="I31" s="17"/>
    </row>
    <row r="32" spans="2:9" ht="34.5" customHeight="1" x14ac:dyDescent="0.25">
      <c r="B32" s="145"/>
      <c r="C32" s="145"/>
      <c r="D32" s="121"/>
      <c r="E32" s="121"/>
      <c r="F32" s="122"/>
      <c r="G32" s="122"/>
      <c r="H32" s="17"/>
      <c r="I32" s="17"/>
    </row>
    <row r="33" spans="2:9" ht="34.5" customHeight="1" x14ac:dyDescent="0.25">
      <c r="B33" s="145"/>
      <c r="C33" s="145"/>
      <c r="D33" s="121"/>
      <c r="E33" s="121"/>
      <c r="F33" s="122"/>
      <c r="G33" s="122"/>
      <c r="H33" s="17"/>
      <c r="I33" s="17"/>
    </row>
    <row r="34" spans="2:9" ht="34.5" customHeight="1" x14ac:dyDescent="0.25">
      <c r="B34" s="145"/>
      <c r="C34" s="145"/>
      <c r="D34" s="121"/>
      <c r="E34" s="121"/>
      <c r="F34" s="122"/>
      <c r="G34" s="122"/>
      <c r="H34" s="17"/>
      <c r="I34" s="17"/>
    </row>
    <row r="35" spans="2:9" ht="34.5" customHeight="1" x14ac:dyDescent="0.25">
      <c r="B35" s="145"/>
      <c r="C35" s="145"/>
      <c r="D35" s="121"/>
      <c r="E35" s="121"/>
      <c r="F35" s="122"/>
      <c r="G35" s="122"/>
      <c r="H35" s="17"/>
      <c r="I35" s="17"/>
    </row>
    <row r="36" spans="2:9" ht="34.5" customHeight="1" x14ac:dyDescent="0.25">
      <c r="B36" s="145"/>
      <c r="C36" s="145"/>
      <c r="D36" s="121"/>
      <c r="E36" s="121"/>
      <c r="F36" s="122"/>
      <c r="G36" s="122"/>
      <c r="H36" s="17"/>
      <c r="I36" s="17"/>
    </row>
    <row r="37" spans="2:9" ht="34.5" customHeight="1" x14ac:dyDescent="0.25">
      <c r="B37" s="145"/>
      <c r="C37" s="145"/>
      <c r="D37" s="121"/>
      <c r="E37" s="121"/>
      <c r="F37" s="122"/>
      <c r="G37" s="122"/>
      <c r="H37" s="17"/>
      <c r="I37" s="17"/>
    </row>
    <row r="38" spans="2:9" ht="34.5" customHeight="1" x14ac:dyDescent="0.25">
      <c r="B38" s="145"/>
      <c r="C38" s="145"/>
      <c r="D38" s="121"/>
      <c r="E38" s="121"/>
      <c r="F38" s="122"/>
      <c r="G38" s="122"/>
      <c r="H38" s="17"/>
      <c r="I38" s="17"/>
    </row>
    <row r="39" spans="2:9" ht="34.5" customHeight="1" x14ac:dyDescent="0.25">
      <c r="B39" s="145"/>
      <c r="C39" s="145"/>
      <c r="D39" s="121"/>
      <c r="E39" s="121"/>
      <c r="F39" s="122"/>
      <c r="G39" s="122"/>
      <c r="H39" s="17"/>
      <c r="I39" s="17"/>
    </row>
    <row r="40" spans="2:9" ht="34.5" customHeight="1" x14ac:dyDescent="0.25">
      <c r="B40" s="145"/>
      <c r="C40" s="145"/>
      <c r="D40" s="121"/>
      <c r="E40" s="121"/>
      <c r="F40" s="122"/>
      <c r="G40" s="122"/>
      <c r="H40" s="17"/>
      <c r="I40" s="17"/>
    </row>
    <row r="41" spans="2:9" ht="34.5" customHeight="1" x14ac:dyDescent="0.25">
      <c r="B41" s="145"/>
      <c r="C41" s="145"/>
      <c r="D41" s="121"/>
      <c r="E41" s="121"/>
      <c r="F41" s="122"/>
      <c r="G41" s="122"/>
      <c r="H41" s="17"/>
      <c r="I41" s="17"/>
    </row>
    <row r="42" spans="2:9" ht="34.5" customHeight="1" x14ac:dyDescent="0.25">
      <c r="B42" s="145"/>
      <c r="C42" s="145"/>
      <c r="D42" s="121"/>
      <c r="E42" s="121"/>
      <c r="F42" s="122"/>
      <c r="G42" s="122"/>
      <c r="H42" s="17"/>
      <c r="I42" s="17"/>
    </row>
    <row r="43" spans="2:9" ht="34.5" customHeight="1" x14ac:dyDescent="0.25">
      <c r="B43" s="145"/>
      <c r="C43" s="145"/>
      <c r="D43" s="121"/>
      <c r="E43" s="121"/>
      <c r="F43" s="122"/>
      <c r="G43" s="122"/>
      <c r="H43" s="17"/>
      <c r="I43" s="17"/>
    </row>
    <row r="44" spans="2:9" ht="34.5" customHeight="1" x14ac:dyDescent="0.25">
      <c r="B44" s="145"/>
      <c r="C44" s="145"/>
      <c r="D44" s="121"/>
      <c r="E44" s="121"/>
      <c r="F44" s="122"/>
      <c r="G44" s="122"/>
      <c r="H44" s="17"/>
      <c r="I44" s="17"/>
    </row>
    <row r="45" spans="2:9" ht="20.25" customHeight="1" x14ac:dyDescent="0.25">
      <c r="B45" s="141"/>
      <c r="C45" s="130"/>
      <c r="D45" s="17"/>
      <c r="E45" s="17"/>
      <c r="F45" s="17"/>
      <c r="G45" s="17"/>
      <c r="H45" s="17"/>
      <c r="I45" s="17"/>
    </row>
    <row r="46" spans="2:9" ht="33" customHeight="1" x14ac:dyDescent="0.25">
      <c r="B46" s="497" t="s">
        <v>297</v>
      </c>
      <c r="C46" s="497"/>
      <c r="D46" s="497"/>
      <c r="E46" s="497"/>
      <c r="F46" s="497"/>
      <c r="G46" s="497"/>
      <c r="H46" s="497"/>
      <c r="I46" s="17"/>
    </row>
    <row r="47" spans="2:9" ht="33" customHeight="1" x14ac:dyDescent="0.25">
      <c r="B47" s="16"/>
      <c r="C47" s="17"/>
      <c r="D47" s="17"/>
      <c r="E47" s="17"/>
      <c r="F47" s="17"/>
      <c r="G47" s="17"/>
      <c r="H47" s="17"/>
      <c r="I47" s="17"/>
    </row>
    <row r="48" spans="2:9" ht="33" customHeight="1" x14ac:dyDescent="0.25">
      <c r="B48" s="16"/>
      <c r="C48" s="17"/>
      <c r="D48" s="17"/>
      <c r="E48" s="17"/>
      <c r="F48" s="17"/>
      <c r="G48" s="17"/>
      <c r="H48" s="17"/>
      <c r="I48" s="17"/>
    </row>
    <row r="49" spans="2:9" ht="33" customHeight="1" x14ac:dyDescent="0.25">
      <c r="B49" s="16"/>
      <c r="C49" s="17"/>
      <c r="D49" s="17"/>
      <c r="E49" s="17"/>
      <c r="F49" s="17"/>
      <c r="G49" s="17"/>
      <c r="H49" s="17"/>
      <c r="I49" s="17"/>
    </row>
    <row r="50" spans="2:9" ht="33" customHeight="1" x14ac:dyDescent="0.25">
      <c r="B50" s="16"/>
      <c r="C50" s="17"/>
      <c r="D50" s="17"/>
      <c r="E50" s="17"/>
      <c r="F50" s="17"/>
      <c r="G50" s="17"/>
      <c r="H50" s="17"/>
      <c r="I50" s="17"/>
    </row>
    <row r="51" spans="2:9" ht="33" customHeight="1" x14ac:dyDescent="0.25">
      <c r="B51" s="16"/>
      <c r="C51" s="17"/>
      <c r="D51" s="17"/>
      <c r="E51" s="17"/>
      <c r="F51" s="17"/>
      <c r="G51" s="17"/>
      <c r="H51" s="17"/>
      <c r="I51" s="17"/>
    </row>
    <row r="52" spans="2:9" ht="33" customHeight="1" x14ac:dyDescent="0.25">
      <c r="B52" s="16"/>
      <c r="C52" s="17"/>
      <c r="D52" s="17"/>
      <c r="E52" s="17"/>
      <c r="F52" s="17"/>
      <c r="G52" s="17"/>
      <c r="H52" s="17"/>
      <c r="I52" s="17"/>
    </row>
    <row r="53" spans="2:9" ht="33" customHeight="1" x14ac:dyDescent="0.25">
      <c r="B53" s="16"/>
      <c r="C53" s="17"/>
      <c r="D53" s="17"/>
      <c r="E53" s="17"/>
      <c r="F53" s="17"/>
      <c r="G53" s="17"/>
      <c r="H53" s="17"/>
      <c r="I53" s="17"/>
    </row>
    <row r="54" spans="2:9" ht="33" customHeight="1" x14ac:dyDescent="0.25">
      <c r="B54" s="16"/>
      <c r="C54" s="17"/>
      <c r="D54" s="17"/>
      <c r="E54" s="17"/>
      <c r="F54" s="17"/>
      <c r="G54" s="17"/>
      <c r="H54" s="17"/>
      <c r="I54" s="17"/>
    </row>
    <row r="55" spans="2:9" ht="33" customHeight="1" x14ac:dyDescent="0.25">
      <c r="B55" s="16"/>
      <c r="C55" s="17"/>
      <c r="D55" s="17"/>
      <c r="E55" s="17"/>
      <c r="F55" s="17"/>
      <c r="G55" s="17"/>
      <c r="H55" s="17"/>
      <c r="I55" s="17"/>
    </row>
    <row r="56" spans="2:9" ht="33" customHeight="1" x14ac:dyDescent="0.25">
      <c r="B56" s="16"/>
      <c r="C56" s="17"/>
      <c r="D56" s="17"/>
      <c r="E56" s="17"/>
      <c r="F56" s="17"/>
      <c r="G56" s="17"/>
      <c r="H56" s="17"/>
      <c r="I56" s="17"/>
    </row>
    <row r="57" spans="2:9" ht="33" customHeight="1" x14ac:dyDescent="0.25">
      <c r="B57" s="16"/>
      <c r="C57" s="17"/>
      <c r="D57" s="17"/>
      <c r="E57" s="17"/>
      <c r="F57" s="17"/>
      <c r="G57" s="17"/>
      <c r="H57" s="17"/>
      <c r="I57" s="17"/>
    </row>
    <row r="58" spans="2:9" ht="33" customHeight="1" x14ac:dyDescent="0.25">
      <c r="B58" s="16"/>
      <c r="C58" s="17"/>
      <c r="D58" s="17"/>
      <c r="E58" s="17"/>
      <c r="F58" s="17"/>
      <c r="G58" s="17"/>
      <c r="H58" s="17"/>
      <c r="I58" s="17"/>
    </row>
    <row r="59" spans="2:9" ht="33" customHeight="1" x14ac:dyDescent="0.25">
      <c r="B59" s="16"/>
      <c r="C59" s="17"/>
      <c r="D59" s="17"/>
      <c r="E59" s="17"/>
      <c r="F59" s="17"/>
      <c r="G59" s="17"/>
      <c r="H59" s="17"/>
      <c r="I59" s="17"/>
    </row>
    <row r="60" spans="2:9" ht="33" customHeight="1" x14ac:dyDescent="0.25">
      <c r="B60" s="16"/>
      <c r="C60" s="17"/>
      <c r="D60" s="17"/>
      <c r="E60" s="17"/>
      <c r="F60" s="17"/>
      <c r="G60" s="17"/>
      <c r="H60" s="17"/>
      <c r="I60" s="17"/>
    </row>
    <row r="61" spans="2:9" ht="33" customHeight="1" x14ac:dyDescent="0.25">
      <c r="B61" s="16"/>
      <c r="C61" s="17"/>
      <c r="D61" s="17"/>
      <c r="E61" s="17"/>
      <c r="F61" s="17"/>
      <c r="G61" s="17"/>
      <c r="H61" s="17"/>
      <c r="I61" s="17"/>
    </row>
    <row r="62" spans="2:9" ht="33" customHeight="1" x14ac:dyDescent="0.25">
      <c r="B62" s="16"/>
      <c r="C62" s="17"/>
      <c r="D62" s="17"/>
      <c r="E62" s="17"/>
      <c r="F62" s="17"/>
      <c r="G62" s="17"/>
      <c r="H62" s="17"/>
      <c r="I62" s="17"/>
    </row>
    <row r="63" spans="2:9" ht="24.75" customHeight="1" x14ac:dyDescent="0.25">
      <c r="B63" s="16"/>
      <c r="C63" s="17"/>
      <c r="D63" s="17"/>
      <c r="E63" s="17"/>
      <c r="F63" s="17"/>
      <c r="G63" s="17"/>
      <c r="H63" s="17"/>
      <c r="I63" s="17"/>
    </row>
    <row r="64" spans="2:9" ht="15" customHeight="1" x14ac:dyDescent="0.25">
      <c r="B64" s="18" t="s">
        <v>274</v>
      </c>
      <c r="C64" s="17"/>
      <c r="D64" s="17"/>
      <c r="E64" s="17"/>
      <c r="F64" s="17"/>
      <c r="G64" s="17"/>
      <c r="H64" s="17"/>
      <c r="I64" s="17"/>
    </row>
    <row r="65" spans="2:2" ht="15" customHeight="1" x14ac:dyDescent="0.25">
      <c r="B65" s="18" t="s">
        <v>15</v>
      </c>
    </row>
  </sheetData>
  <mergeCells count="6">
    <mergeCell ref="B3:G3"/>
    <mergeCell ref="B4:G4"/>
    <mergeCell ref="B46:H46"/>
    <mergeCell ref="B15:C15"/>
    <mergeCell ref="B26:C26"/>
    <mergeCell ref="B28:H28"/>
  </mergeCells>
  <hyperlinks>
    <hyperlink ref="B2" location="Indice!A1" display="Índice"/>
    <hyperlink ref="G2" location="'1.3.1'!A1" display="Siguiente"/>
    <hyperlink ref="F2" location="'1.2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T9" sqref="T9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/>
    <row r="2" spans="2:19" ht="33" customHeight="1" x14ac:dyDescent="0.35">
      <c r="B2" s="149" t="s">
        <v>3</v>
      </c>
      <c r="Q2" s="37" t="s">
        <v>178</v>
      </c>
      <c r="R2" s="37" t="s">
        <v>179</v>
      </c>
      <c r="S2" s="36"/>
    </row>
    <row r="3" spans="2:19" ht="33" customHeight="1" x14ac:dyDescent="0.25">
      <c r="B3" s="489" t="s">
        <v>114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298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>
      <c r="B5" s="80"/>
      <c r="C5" s="80"/>
      <c r="D5" s="80"/>
      <c r="E5" s="80"/>
      <c r="F5" s="80"/>
      <c r="G5" s="80"/>
      <c r="H5" s="80"/>
      <c r="I5" s="80"/>
    </row>
    <row r="6" spans="2:19" ht="33" customHeight="1" x14ac:dyDescent="0.25">
      <c r="B6" s="20" t="s">
        <v>0</v>
      </c>
      <c r="C6" s="74"/>
      <c r="D6" s="74"/>
      <c r="E6" s="74"/>
      <c r="F6" s="74"/>
      <c r="G6" s="74"/>
      <c r="H6" s="74"/>
      <c r="I6" s="74"/>
      <c r="J6" s="74"/>
      <c r="K6" s="21"/>
      <c r="L6" s="21"/>
      <c r="M6" s="21"/>
      <c r="N6" s="21"/>
      <c r="O6" s="21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473</v>
      </c>
      <c r="C8" s="26">
        <v>1203591</v>
      </c>
      <c r="D8" s="26">
        <v>1397651</v>
      </c>
      <c r="E8" s="26">
        <v>1542972</v>
      </c>
      <c r="F8" s="26">
        <v>1865190</v>
      </c>
      <c r="G8" s="26">
        <v>2216566</v>
      </c>
      <c r="H8" s="26">
        <v>2727395</v>
      </c>
      <c r="I8" s="26">
        <v>2998776</v>
      </c>
      <c r="J8" s="26">
        <v>3147775</v>
      </c>
      <c r="K8" s="26">
        <v>3658826</v>
      </c>
      <c r="L8" s="26">
        <v>3794952</v>
      </c>
      <c r="M8" s="26">
        <v>4064658</v>
      </c>
      <c r="N8" s="26">
        <v>4408766</v>
      </c>
      <c r="O8" s="26">
        <v>4463861</v>
      </c>
      <c r="P8" s="26">
        <v>4400098</v>
      </c>
      <c r="Q8" s="26">
        <v>4612713</v>
      </c>
      <c r="R8" s="26">
        <v>4679256</v>
      </c>
    </row>
    <row r="9" spans="2:19" ht="33" customHeight="1" x14ac:dyDescent="0.25">
      <c r="B9" s="25" t="s">
        <v>419</v>
      </c>
      <c r="C9" s="26">
        <v>51007777</v>
      </c>
      <c r="D9" s="26">
        <v>61762635</v>
      </c>
      <c r="E9" s="26">
        <v>62519686</v>
      </c>
      <c r="F9" s="26">
        <v>69555367</v>
      </c>
      <c r="G9" s="26">
        <v>79276664</v>
      </c>
      <c r="H9" s="26">
        <v>87924544</v>
      </c>
      <c r="I9" s="26">
        <v>95129659</v>
      </c>
      <c r="J9" s="26">
        <v>101726331</v>
      </c>
      <c r="K9" s="26">
        <v>99290381</v>
      </c>
      <c r="L9" s="26">
        <v>99937696</v>
      </c>
      <c r="M9" s="26">
        <v>104295862</v>
      </c>
      <c r="N9" s="26">
        <v>107562008</v>
      </c>
      <c r="O9" s="26">
        <v>108108009</v>
      </c>
      <c r="P9" s="26">
        <v>99291124</v>
      </c>
      <c r="Q9" s="26">
        <v>106165866</v>
      </c>
      <c r="R9" s="26">
        <v>115049476</v>
      </c>
    </row>
    <row r="10" spans="2:19" ht="33" customHeight="1" x14ac:dyDescent="0.25">
      <c r="B10" s="27" t="s">
        <v>474</v>
      </c>
      <c r="C10" s="28">
        <v>2.3596225336383499E-2</v>
      </c>
      <c r="D10" s="28">
        <v>2.2629393969347301E-2</v>
      </c>
      <c r="E10" s="28">
        <v>2.4679778462099101E-2</v>
      </c>
      <c r="F10" s="28">
        <v>2.6815903365156601E-2</v>
      </c>
      <c r="G10" s="28">
        <v>2.79598798456E-2</v>
      </c>
      <c r="H10" s="28">
        <v>3.10197230024872E-2</v>
      </c>
      <c r="I10" s="28">
        <v>3.1523039518095999E-2</v>
      </c>
      <c r="J10" s="28">
        <v>3.09435617018371E-2</v>
      </c>
      <c r="K10" s="28">
        <v>3.6849752847659997E-2</v>
      </c>
      <c r="L10" s="28">
        <v>3.7973178809325402E-2</v>
      </c>
      <c r="M10" s="28">
        <v>3.8972380323200197E-2</v>
      </c>
      <c r="N10" s="28">
        <v>4.0988134025909999E-2</v>
      </c>
      <c r="O10" s="28">
        <v>4.1290752103297003E-2</v>
      </c>
      <c r="P10" s="28">
        <v>4.4315119244696999E-2</v>
      </c>
      <c r="Q10" s="28">
        <v>4.34481738226484E-2</v>
      </c>
      <c r="R10" s="28">
        <v>4.0671684588984999E-2</v>
      </c>
    </row>
    <row r="11" spans="2:19" ht="33" customHeight="1" x14ac:dyDescent="0.25">
      <c r="B11" s="74"/>
      <c r="C11" s="74"/>
      <c r="D11" s="74"/>
      <c r="E11" s="74"/>
      <c r="F11" s="74"/>
      <c r="G11" s="74"/>
      <c r="H11" s="74"/>
      <c r="I11" s="74"/>
      <c r="J11" s="74"/>
      <c r="K11" s="21"/>
      <c r="L11" s="21"/>
      <c r="M11" s="21"/>
      <c r="N11" s="21"/>
      <c r="O11" s="21"/>
      <c r="P11" s="21"/>
      <c r="Q11" s="21"/>
    </row>
    <row r="12" spans="2:19" ht="33" customHeight="1" x14ac:dyDescent="0.25">
      <c r="B12" s="20" t="s">
        <v>1</v>
      </c>
      <c r="C12" s="74"/>
      <c r="D12" s="74"/>
      <c r="E12" s="74"/>
      <c r="F12" s="74"/>
      <c r="G12" s="74"/>
      <c r="H12" s="74"/>
      <c r="I12" s="74"/>
      <c r="J12" s="74"/>
      <c r="K12" s="21"/>
      <c r="L12" s="21"/>
      <c r="M12" s="21"/>
      <c r="N12" s="21"/>
      <c r="O12" s="21"/>
      <c r="P12" s="21"/>
      <c r="Q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473</v>
      </c>
      <c r="C14" s="26">
        <v>1203591</v>
      </c>
      <c r="D14" s="26">
        <v>1340846</v>
      </c>
      <c r="E14" s="26">
        <v>1376988</v>
      </c>
      <c r="F14" s="26">
        <v>1581340</v>
      </c>
      <c r="G14" s="26">
        <v>1844222</v>
      </c>
      <c r="H14" s="26">
        <v>2139894</v>
      </c>
      <c r="I14" s="26">
        <v>2155144</v>
      </c>
      <c r="J14" s="26">
        <v>2106048</v>
      </c>
      <c r="K14" s="26">
        <v>2381381</v>
      </c>
      <c r="L14" s="26">
        <v>2265474</v>
      </c>
      <c r="M14" s="26">
        <v>2183934</v>
      </c>
      <c r="N14" s="26">
        <v>2166421</v>
      </c>
      <c r="O14" s="26">
        <v>2344507</v>
      </c>
      <c r="P14" s="26">
        <v>1953691</v>
      </c>
      <c r="Q14" s="26">
        <v>2232516</v>
      </c>
      <c r="R14" s="26">
        <v>2470110</v>
      </c>
    </row>
    <row r="15" spans="2:19" ht="33" customHeight="1" x14ac:dyDescent="0.25">
      <c r="B15" s="25" t="s">
        <v>419</v>
      </c>
      <c r="C15" s="26">
        <v>51007777</v>
      </c>
      <c r="D15" s="26">
        <v>54250408</v>
      </c>
      <c r="E15" s="26">
        <v>54557732</v>
      </c>
      <c r="F15" s="26">
        <v>56481055</v>
      </c>
      <c r="G15" s="26">
        <v>60925064</v>
      </c>
      <c r="H15" s="26">
        <v>64362433</v>
      </c>
      <c r="I15" s="26">
        <v>67546128</v>
      </c>
      <c r="J15" s="26">
        <v>70105362</v>
      </c>
      <c r="K15" s="26">
        <v>70174677</v>
      </c>
      <c r="L15" s="26">
        <v>69314066</v>
      </c>
      <c r="M15" s="26">
        <v>70955691</v>
      </c>
      <c r="N15" s="26">
        <v>71870517</v>
      </c>
      <c r="O15" s="26">
        <v>71879217</v>
      </c>
      <c r="P15" s="26">
        <v>66281546</v>
      </c>
      <c r="Q15" s="26">
        <v>69088736</v>
      </c>
      <c r="R15" s="26">
        <v>71125243</v>
      </c>
    </row>
    <row r="16" spans="2:19" ht="33" customHeight="1" x14ac:dyDescent="0.25">
      <c r="B16" s="27" t="s">
        <v>474</v>
      </c>
      <c r="C16" s="28">
        <v>2.3596225336383499E-2</v>
      </c>
      <c r="D16" s="28">
        <v>2.4715869417977501E-2</v>
      </c>
      <c r="E16" s="28">
        <v>2.5239099015333E-2</v>
      </c>
      <c r="F16" s="28">
        <v>2.79977064876001E-2</v>
      </c>
      <c r="G16" s="28">
        <v>3.0270333404984199E-2</v>
      </c>
      <c r="H16" s="28">
        <v>3.3247562285285297E-2</v>
      </c>
      <c r="I16" s="28">
        <v>3.1906255233460599E-2</v>
      </c>
      <c r="J16" s="28">
        <v>3.0041182869863799E-2</v>
      </c>
      <c r="K16" s="28">
        <v>3.3935047538587199E-2</v>
      </c>
      <c r="L16" s="28">
        <v>3.2684188516656901E-2</v>
      </c>
      <c r="M16" s="28">
        <v>3.0778841967728801E-2</v>
      </c>
      <c r="N16" s="28">
        <v>3.0143389673960502E-2</v>
      </c>
      <c r="O16" s="28">
        <v>3.2617314125722899E-2</v>
      </c>
      <c r="P16" s="28">
        <v>2.94756401729073E-2</v>
      </c>
      <c r="Q16" s="28">
        <v>3.2313747931356003E-2</v>
      </c>
      <c r="R16" s="28">
        <v>3.4729020187670899E-2</v>
      </c>
    </row>
    <row r="17" spans="2:17" ht="33" customHeight="1" x14ac:dyDescent="0.25"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2:17" ht="33" customHeight="1" x14ac:dyDescent="0.25">
      <c r="B18" s="24" t="s">
        <v>299</v>
      </c>
    </row>
    <row r="19" spans="2:17" ht="33" customHeight="1" x14ac:dyDescent="0.25"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0" spans="2:17" ht="33" customHeight="1" x14ac:dyDescent="0.25"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</row>
    <row r="21" spans="2:17" ht="33" customHeight="1" x14ac:dyDescent="0.25"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</row>
    <row r="22" spans="2:17" ht="33" customHeight="1" x14ac:dyDescent="0.25"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3" spans="2:17" ht="33" customHeight="1" x14ac:dyDescent="0.25"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2:17" ht="33" customHeight="1" x14ac:dyDescent="0.25"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2:17" ht="33" customHeight="1" x14ac:dyDescent="0.25"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2:17" ht="33" customHeight="1" x14ac:dyDescent="0.25"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2:17" ht="33" customHeight="1" x14ac:dyDescent="0.25"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2:17" ht="33" customHeight="1" x14ac:dyDescent="0.25"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2:17" ht="33" customHeight="1" x14ac:dyDescent="0.25">
      <c r="B29" s="40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2:17" ht="33" customHeight="1" x14ac:dyDescent="0.25"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2:17" ht="33" customHeight="1" x14ac:dyDescent="0.25"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2:17" ht="33" customHeight="1" x14ac:dyDescent="0.25">
      <c r="B32" s="40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2:17" ht="33" customHeight="1" x14ac:dyDescent="0.25">
      <c r="B33" s="4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2:17" ht="33" customHeight="1" x14ac:dyDescent="0.25">
      <c r="B34" s="40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2:17" ht="33" customHeight="1" x14ac:dyDescent="0.3">
      <c r="B35" s="506"/>
      <c r="C35" s="506"/>
      <c r="D35" s="506"/>
      <c r="E35" s="506"/>
      <c r="F35" s="506"/>
      <c r="G35" s="506"/>
      <c r="H35" s="506"/>
      <c r="I35" s="506"/>
      <c r="J35" s="506"/>
      <c r="K35" s="21"/>
      <c r="L35" s="197"/>
      <c r="M35" s="21"/>
      <c r="N35" s="21"/>
      <c r="O35" s="21"/>
      <c r="P35" s="21"/>
      <c r="Q35" s="21"/>
    </row>
    <row r="36" spans="2:17" ht="33" customHeight="1" x14ac:dyDescent="0.25">
      <c r="B36" s="24" t="s">
        <v>300</v>
      </c>
    </row>
    <row r="37" spans="2:17" ht="33" customHeight="1" x14ac:dyDescent="0.25">
      <c r="B37" s="198"/>
    </row>
    <row r="38" spans="2:17" ht="33" customHeight="1" x14ac:dyDescent="0.25">
      <c r="B38" s="198"/>
    </row>
    <row r="39" spans="2:17" ht="33" customHeight="1" x14ac:dyDescent="0.25"/>
    <row r="40" spans="2:17" ht="33" customHeight="1" x14ac:dyDescent="0.25"/>
    <row r="41" spans="2:17" ht="33" customHeight="1" x14ac:dyDescent="0.25"/>
    <row r="42" spans="2:17" ht="33" customHeight="1" x14ac:dyDescent="0.25"/>
    <row r="43" spans="2:17" ht="33" customHeight="1" x14ac:dyDescent="0.25"/>
    <row r="44" spans="2:17" ht="33" customHeight="1" x14ac:dyDescent="0.25"/>
    <row r="45" spans="2:17" ht="33" customHeight="1" x14ac:dyDescent="0.25"/>
    <row r="46" spans="2:17" ht="33" customHeight="1" x14ac:dyDescent="0.25"/>
    <row r="47" spans="2:17" ht="33" customHeight="1" x14ac:dyDescent="0.25"/>
    <row r="48" spans="2:17" ht="33" customHeight="1" x14ac:dyDescent="0.25"/>
    <row r="49" spans="2:2" ht="33" customHeight="1" x14ac:dyDescent="0.25"/>
    <row r="50" spans="2:2" ht="33" customHeight="1" x14ac:dyDescent="0.25"/>
    <row r="51" spans="2:2" ht="33" customHeight="1" x14ac:dyDescent="0.25"/>
    <row r="52" spans="2:2" ht="33" customHeight="1" x14ac:dyDescent="0.25"/>
    <row r="53" spans="2:2" ht="15.75" customHeight="1" x14ac:dyDescent="0.3">
      <c r="B53" s="39" t="s">
        <v>405</v>
      </c>
    </row>
    <row r="54" spans="2:2" ht="15.75" customHeight="1" x14ac:dyDescent="0.3">
      <c r="B54" s="39" t="s">
        <v>404</v>
      </c>
    </row>
    <row r="55" spans="2:2" x14ac:dyDescent="0.25">
      <c r="B55" s="199" t="s">
        <v>14</v>
      </c>
    </row>
  </sheetData>
  <mergeCells count="3">
    <mergeCell ref="B35:J35"/>
    <mergeCell ref="B4:Q4"/>
    <mergeCell ref="B3:Q3"/>
  </mergeCells>
  <hyperlinks>
    <hyperlink ref="B2" location="Indice!A1" display="Índice"/>
    <hyperlink ref="R2" location="'1.3.2'!A1" display="Siguiente"/>
    <hyperlink ref="Q2" location="'1.2.5'!A1" display="Anterior"/>
  </hyperlinks>
  <pageMargins left="0.7" right="0.7" top="0.75" bottom="0.75" header="0.3" footer="0.3"/>
  <pageSetup paperSize="9" orientation="portrait" horizontalDpi="4294967293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/>
    <row r="2" spans="2:19" ht="33" customHeight="1" x14ac:dyDescent="0.35">
      <c r="B2" s="149" t="s">
        <v>3</v>
      </c>
      <c r="Q2" s="37" t="s">
        <v>178</v>
      </c>
      <c r="R2" s="37" t="s">
        <v>179</v>
      </c>
      <c r="S2" s="36"/>
    </row>
    <row r="3" spans="2:19" ht="33" customHeight="1" x14ac:dyDescent="0.25">
      <c r="B3" s="489" t="s">
        <v>115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301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/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473</v>
      </c>
      <c r="C8" s="26">
        <v>1203591</v>
      </c>
      <c r="D8" s="26">
        <v>1397651</v>
      </c>
      <c r="E8" s="26">
        <v>1542972</v>
      </c>
      <c r="F8" s="26">
        <v>1865190</v>
      </c>
      <c r="G8" s="26">
        <v>2216566</v>
      </c>
      <c r="H8" s="26">
        <v>2727395</v>
      </c>
      <c r="I8" s="26">
        <v>2998776</v>
      </c>
      <c r="J8" s="26">
        <v>3147775</v>
      </c>
      <c r="K8" s="26">
        <v>3658826</v>
      </c>
      <c r="L8" s="26">
        <v>3794952</v>
      </c>
      <c r="M8" s="26">
        <v>4064658</v>
      </c>
      <c r="N8" s="26">
        <v>4408766</v>
      </c>
      <c r="O8" s="26">
        <v>4463861</v>
      </c>
      <c r="P8" s="26">
        <v>4400098</v>
      </c>
      <c r="Q8" s="26">
        <v>4612713</v>
      </c>
      <c r="R8" s="26">
        <v>4679256</v>
      </c>
    </row>
    <row r="9" spans="2:19" ht="33" customHeight="1" x14ac:dyDescent="0.25">
      <c r="B9" s="25" t="s">
        <v>475</v>
      </c>
      <c r="C9" s="26">
        <v>422435</v>
      </c>
      <c r="D9" s="26">
        <v>497654</v>
      </c>
      <c r="E9" s="26">
        <v>539926</v>
      </c>
      <c r="F9" s="26">
        <v>653475</v>
      </c>
      <c r="G9" s="26">
        <v>734439</v>
      </c>
      <c r="H9" s="26">
        <v>849254</v>
      </c>
      <c r="I9" s="26">
        <v>916898</v>
      </c>
      <c r="J9" s="26">
        <v>1061521</v>
      </c>
      <c r="K9" s="26">
        <v>1112512</v>
      </c>
      <c r="L9" s="26">
        <v>1066062</v>
      </c>
      <c r="M9" s="26">
        <v>1184363</v>
      </c>
      <c r="N9" s="26">
        <v>1132995</v>
      </c>
      <c r="O9" s="26">
        <v>1068434</v>
      </c>
      <c r="P9" s="26">
        <v>979312</v>
      </c>
      <c r="Q9" s="26">
        <v>936451</v>
      </c>
      <c r="R9" s="26">
        <v>965604</v>
      </c>
    </row>
    <row r="10" spans="2:19" ht="33" customHeight="1" x14ac:dyDescent="0.25">
      <c r="B10" s="27" t="s">
        <v>476</v>
      </c>
      <c r="C10" s="50">
        <v>1626026</v>
      </c>
      <c r="D10" s="50">
        <v>1895305</v>
      </c>
      <c r="E10" s="50">
        <v>2082898</v>
      </c>
      <c r="F10" s="50">
        <v>2518665</v>
      </c>
      <c r="G10" s="50">
        <v>2951005</v>
      </c>
      <c r="H10" s="50">
        <v>3576649</v>
      </c>
      <c r="I10" s="50">
        <v>3915674</v>
      </c>
      <c r="J10" s="50">
        <v>4209296</v>
      </c>
      <c r="K10" s="50">
        <v>4771338</v>
      </c>
      <c r="L10" s="50">
        <v>4861014</v>
      </c>
      <c r="M10" s="50">
        <v>5249021</v>
      </c>
      <c r="N10" s="50">
        <v>5541761</v>
      </c>
      <c r="O10" s="50">
        <v>5532295</v>
      </c>
      <c r="P10" s="50">
        <v>5379410</v>
      </c>
      <c r="Q10" s="50">
        <v>5549164</v>
      </c>
      <c r="R10" s="50">
        <v>5644860</v>
      </c>
    </row>
    <row r="11" spans="2:19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</row>
    <row r="12" spans="2:19" ht="33" customHeight="1" x14ac:dyDescent="0.25">
      <c r="B12" s="20" t="s">
        <v>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473</v>
      </c>
      <c r="C14" s="26">
        <v>1203591</v>
      </c>
      <c r="D14" s="26">
        <v>1340846</v>
      </c>
      <c r="E14" s="26">
        <v>1376988</v>
      </c>
      <c r="F14" s="26">
        <v>1581340</v>
      </c>
      <c r="G14" s="26">
        <v>1844222</v>
      </c>
      <c r="H14" s="26">
        <v>2139894</v>
      </c>
      <c r="I14" s="26">
        <v>2155144</v>
      </c>
      <c r="J14" s="26">
        <v>2106048</v>
      </c>
      <c r="K14" s="26">
        <v>2381381</v>
      </c>
      <c r="L14" s="26">
        <v>2265474</v>
      </c>
      <c r="M14" s="26">
        <v>2183934</v>
      </c>
      <c r="N14" s="26">
        <v>2166421</v>
      </c>
      <c r="O14" s="26">
        <v>2344507</v>
      </c>
      <c r="P14" s="26">
        <v>1953691</v>
      </c>
      <c r="Q14" s="26">
        <v>2232516</v>
      </c>
      <c r="R14" s="26">
        <v>2470110</v>
      </c>
    </row>
    <row r="15" spans="2:19" ht="33" customHeight="1" x14ac:dyDescent="0.25">
      <c r="B15" s="25" t="s">
        <v>475</v>
      </c>
      <c r="C15" s="26">
        <v>422435</v>
      </c>
      <c r="D15" s="26">
        <v>517527</v>
      </c>
      <c r="E15" s="26">
        <v>543225</v>
      </c>
      <c r="F15" s="26">
        <v>689340</v>
      </c>
      <c r="G15" s="26">
        <v>791263</v>
      </c>
      <c r="H15" s="26">
        <v>875259</v>
      </c>
      <c r="I15" s="26">
        <v>911275</v>
      </c>
      <c r="J15" s="26">
        <v>1013512</v>
      </c>
      <c r="K15" s="26">
        <v>1039446</v>
      </c>
      <c r="L15" s="26">
        <v>958787</v>
      </c>
      <c r="M15" s="26">
        <v>1020239</v>
      </c>
      <c r="N15" s="26">
        <v>1009809</v>
      </c>
      <c r="O15" s="26">
        <v>960101</v>
      </c>
      <c r="P15" s="26">
        <v>885080</v>
      </c>
      <c r="Q15" s="26">
        <v>844340</v>
      </c>
      <c r="R15" s="26">
        <v>891252</v>
      </c>
    </row>
    <row r="16" spans="2:19" ht="33" customHeight="1" x14ac:dyDescent="0.25">
      <c r="B16" s="27" t="s">
        <v>476</v>
      </c>
      <c r="C16" s="50">
        <v>1626026</v>
      </c>
      <c r="D16" s="50">
        <v>1858373</v>
      </c>
      <c r="E16" s="50">
        <v>1920213</v>
      </c>
      <c r="F16" s="50">
        <v>2270680</v>
      </c>
      <c r="G16" s="50">
        <v>2635485</v>
      </c>
      <c r="H16" s="50">
        <v>3015153</v>
      </c>
      <c r="I16" s="50">
        <v>3066419</v>
      </c>
      <c r="J16" s="50">
        <v>3119560</v>
      </c>
      <c r="K16" s="50">
        <v>3420827</v>
      </c>
      <c r="L16" s="50">
        <v>3224261</v>
      </c>
      <c r="M16" s="50">
        <v>3204173</v>
      </c>
      <c r="N16" s="50">
        <v>3176230</v>
      </c>
      <c r="O16" s="50">
        <v>3304608</v>
      </c>
      <c r="P16" s="50">
        <v>2838771</v>
      </c>
      <c r="Q16" s="50">
        <v>3076856</v>
      </c>
      <c r="R16" s="50">
        <v>3361362</v>
      </c>
    </row>
    <row r="17" spans="2:20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20" ht="39.75" customHeight="1" x14ac:dyDescent="0.25">
      <c r="B18" s="490" t="s">
        <v>302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</row>
    <row r="19" spans="2:20" ht="33" customHeight="1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7"/>
      <c r="S19" s="47"/>
      <c r="T19" s="47"/>
    </row>
    <row r="20" spans="2:20" ht="33" customHeight="1" x14ac:dyDescent="0.25"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7"/>
      <c r="S20" s="47"/>
      <c r="T20" s="47"/>
    </row>
    <row r="21" spans="2:20" ht="33" customHeight="1" x14ac:dyDescent="0.25"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  <c r="R21" s="53">
        <v>2022</v>
      </c>
      <c r="S21" s="47"/>
      <c r="T21" s="47"/>
    </row>
    <row r="22" spans="2:20" ht="33" customHeight="1" x14ac:dyDescent="0.25">
      <c r="B22" s="55" t="str">
        <f>+B8</f>
        <v>VAB de las industrias características de la salud</v>
      </c>
      <c r="C22" s="56">
        <f>+C8/C10</f>
        <v>0.74020403117785327</v>
      </c>
      <c r="D22" s="56">
        <f t="shared" ref="D22:R22" si="0">+D8/D10</f>
        <v>0.73742801290557458</v>
      </c>
      <c r="E22" s="56">
        <f t="shared" si="0"/>
        <v>0.7407813536716632</v>
      </c>
      <c r="F22" s="56">
        <f t="shared" si="0"/>
        <v>0.74054707553406274</v>
      </c>
      <c r="G22" s="56">
        <f t="shared" si="0"/>
        <v>0.751122414228373</v>
      </c>
      <c r="H22" s="56">
        <f t="shared" si="0"/>
        <v>0.7625559567069623</v>
      </c>
      <c r="I22" s="56">
        <f t="shared" si="0"/>
        <v>0.76583903562962596</v>
      </c>
      <c r="J22" s="56">
        <f t="shared" si="0"/>
        <v>0.74781507406464165</v>
      </c>
      <c r="K22" s="56">
        <f t="shared" si="0"/>
        <v>0.76683437643696595</v>
      </c>
      <c r="L22" s="56">
        <f t="shared" si="0"/>
        <v>0.78069143598434398</v>
      </c>
      <c r="M22" s="56">
        <f t="shared" si="0"/>
        <v>0.77436497205859911</v>
      </c>
      <c r="N22" s="56">
        <f t="shared" si="0"/>
        <v>0.79555325464234206</v>
      </c>
      <c r="O22" s="56">
        <f t="shared" si="0"/>
        <v>0.80687327772651318</v>
      </c>
      <c r="P22" s="56">
        <f t="shared" si="0"/>
        <v>0.81795178281633119</v>
      </c>
      <c r="Q22" s="56">
        <f t="shared" si="0"/>
        <v>0.83124467036836536</v>
      </c>
      <c r="R22" s="56">
        <f t="shared" si="0"/>
        <v>0.82894101890923777</v>
      </c>
      <c r="S22" s="47"/>
      <c r="T22" s="47"/>
    </row>
    <row r="23" spans="2:20" ht="33" customHeight="1" x14ac:dyDescent="0.25">
      <c r="B23" s="55" t="str">
        <f t="shared" ref="B23:B24" si="1">+B9</f>
        <v>VAB de las industrias conexas de la salud</v>
      </c>
      <c r="C23" s="56">
        <f>+C9/C10</f>
        <v>0.25979596882214673</v>
      </c>
      <c r="D23" s="56">
        <f t="shared" ref="D23:R23" si="2">+D9/D10</f>
        <v>0.26257198709442542</v>
      </c>
      <c r="E23" s="56">
        <f t="shared" si="2"/>
        <v>0.25921864632833674</v>
      </c>
      <c r="F23" s="56">
        <f t="shared" si="2"/>
        <v>0.25945292446593732</v>
      </c>
      <c r="G23" s="56">
        <f t="shared" si="2"/>
        <v>0.24887758577162694</v>
      </c>
      <c r="H23" s="56">
        <f t="shared" si="2"/>
        <v>0.2374440432930377</v>
      </c>
      <c r="I23" s="56">
        <f t="shared" si="2"/>
        <v>0.23416096437037404</v>
      </c>
      <c r="J23" s="56">
        <f t="shared" si="2"/>
        <v>0.2521849259353583</v>
      </c>
      <c r="K23" s="56">
        <f t="shared" si="2"/>
        <v>0.23316562356303411</v>
      </c>
      <c r="L23" s="56">
        <f t="shared" si="2"/>
        <v>0.21930856401565599</v>
      </c>
      <c r="M23" s="56">
        <f t="shared" si="2"/>
        <v>0.22563502794140089</v>
      </c>
      <c r="N23" s="56">
        <f t="shared" si="2"/>
        <v>0.20444674535765797</v>
      </c>
      <c r="O23" s="56">
        <f t="shared" si="2"/>
        <v>0.19312672227348687</v>
      </c>
      <c r="P23" s="56">
        <f t="shared" si="2"/>
        <v>0.18204821718366884</v>
      </c>
      <c r="Q23" s="56">
        <f t="shared" si="2"/>
        <v>0.16875532963163462</v>
      </c>
      <c r="R23" s="56">
        <f t="shared" si="2"/>
        <v>0.1710589810907622</v>
      </c>
      <c r="S23" s="47"/>
      <c r="T23" s="47"/>
    </row>
    <row r="24" spans="2:20" ht="33" customHeight="1" x14ac:dyDescent="0.25">
      <c r="B24" s="55" t="str">
        <f t="shared" si="1"/>
        <v>VAB de las industrias características  y conexas de la salud</v>
      </c>
      <c r="C24" s="56">
        <f>SUM(C22:C23)</f>
        <v>1</v>
      </c>
      <c r="D24" s="56">
        <f t="shared" ref="D24:R24" si="3">SUM(D22:D23)</f>
        <v>1</v>
      </c>
      <c r="E24" s="56">
        <f t="shared" si="3"/>
        <v>1</v>
      </c>
      <c r="F24" s="56">
        <f t="shared" si="3"/>
        <v>1</v>
      </c>
      <c r="G24" s="56">
        <f t="shared" si="3"/>
        <v>1</v>
      </c>
      <c r="H24" s="56">
        <f t="shared" si="3"/>
        <v>1</v>
      </c>
      <c r="I24" s="56">
        <f t="shared" si="3"/>
        <v>1</v>
      </c>
      <c r="J24" s="56">
        <f t="shared" si="3"/>
        <v>1</v>
      </c>
      <c r="K24" s="56">
        <f t="shared" si="3"/>
        <v>1</v>
      </c>
      <c r="L24" s="56">
        <f t="shared" si="3"/>
        <v>1</v>
      </c>
      <c r="M24" s="56">
        <f t="shared" si="3"/>
        <v>1</v>
      </c>
      <c r="N24" s="56">
        <f t="shared" si="3"/>
        <v>1</v>
      </c>
      <c r="O24" s="56">
        <f t="shared" si="3"/>
        <v>1</v>
      </c>
      <c r="P24" s="56">
        <f t="shared" si="3"/>
        <v>1</v>
      </c>
      <c r="Q24" s="56">
        <f t="shared" si="3"/>
        <v>1</v>
      </c>
      <c r="R24" s="56">
        <f t="shared" si="3"/>
        <v>1</v>
      </c>
      <c r="S24" s="47"/>
      <c r="T24" s="47"/>
    </row>
    <row r="25" spans="2:20" ht="33" customHeight="1" x14ac:dyDescent="0.25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7"/>
      <c r="S25" s="47"/>
      <c r="T25" s="47"/>
    </row>
    <row r="26" spans="2:20" ht="33" customHeight="1" x14ac:dyDescent="0.25"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51"/>
      <c r="S26" s="51"/>
    </row>
    <row r="27" spans="2:20" ht="33" customHeight="1" x14ac:dyDescent="0.25"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51"/>
      <c r="S27" s="51"/>
    </row>
    <row r="28" spans="2:20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20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20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20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2:20" ht="33" customHeight="1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19" ht="33" customHeight="1" x14ac:dyDescent="0.25">
      <c r="B33" s="200"/>
      <c r="C33" s="201"/>
      <c r="D33" s="76"/>
      <c r="E33" s="76"/>
      <c r="F33" s="76"/>
      <c r="G33" s="76"/>
      <c r="H33" s="76"/>
      <c r="I33" s="76"/>
      <c r="J33" s="76"/>
      <c r="K33" s="21"/>
      <c r="L33" s="21"/>
      <c r="M33" s="21"/>
      <c r="N33" s="21"/>
      <c r="O33" s="21"/>
      <c r="P33" s="21"/>
      <c r="Q33" s="21"/>
    </row>
    <row r="34" spans="1:19" ht="39.75" customHeight="1" x14ac:dyDescent="0.25">
      <c r="B34" s="490" t="s">
        <v>303</v>
      </c>
      <c r="C34" s="490"/>
      <c r="D34" s="490"/>
      <c r="E34" s="490"/>
      <c r="F34" s="490"/>
      <c r="G34" s="490"/>
      <c r="H34" s="490"/>
      <c r="I34" s="490"/>
      <c r="J34" s="490"/>
      <c r="K34" s="490"/>
      <c r="L34" s="490"/>
      <c r="M34" s="490"/>
    </row>
    <row r="35" spans="1:19" ht="33" customHeight="1" x14ac:dyDescent="0.25">
      <c r="B35" s="44"/>
      <c r="C35" s="45"/>
      <c r="D35" s="45"/>
      <c r="E35" s="45"/>
      <c r="F35" s="45"/>
      <c r="G35" s="45"/>
      <c r="H35" s="45"/>
      <c r="I35" s="45"/>
      <c r="J35" s="45"/>
      <c r="K35" s="46"/>
      <c r="L35" s="46"/>
      <c r="M35" s="46"/>
      <c r="N35" s="46"/>
      <c r="O35" s="46"/>
      <c r="P35" s="46"/>
      <c r="Q35" s="46"/>
    </row>
    <row r="36" spans="1:19" ht="33" customHeight="1" x14ac:dyDescent="0.25">
      <c r="B36" s="163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51"/>
      <c r="R36" s="51"/>
    </row>
    <row r="37" spans="1:19" ht="33" customHeight="1" x14ac:dyDescent="0.25">
      <c r="A37" s="63"/>
      <c r="B37" s="53"/>
      <c r="C37" s="53">
        <v>2007</v>
      </c>
      <c r="D37" s="53">
        <v>2008</v>
      </c>
      <c r="E37" s="53">
        <v>2009</v>
      </c>
      <c r="F37" s="53">
        <v>2010</v>
      </c>
      <c r="G37" s="53">
        <v>2011</v>
      </c>
      <c r="H37" s="53">
        <v>2012</v>
      </c>
      <c r="I37" s="53">
        <v>2013</v>
      </c>
      <c r="J37" s="53">
        <v>2014</v>
      </c>
      <c r="K37" s="53">
        <v>2015</v>
      </c>
      <c r="L37" s="53">
        <v>2016</v>
      </c>
      <c r="M37" s="53">
        <v>2017</v>
      </c>
      <c r="N37" s="53">
        <v>2018</v>
      </c>
      <c r="O37" s="53">
        <v>2019</v>
      </c>
      <c r="P37" s="53">
        <v>2020</v>
      </c>
      <c r="Q37" s="53">
        <v>2021</v>
      </c>
      <c r="R37" s="53">
        <v>2022</v>
      </c>
      <c r="S37" s="47"/>
    </row>
    <row r="38" spans="1:19" ht="33" customHeight="1" x14ac:dyDescent="0.25">
      <c r="A38" s="63"/>
      <c r="B38" s="55" t="str">
        <f>+B14</f>
        <v>VAB de las industrias características de la salud</v>
      </c>
      <c r="C38" s="56">
        <f t="shared" ref="C38:R38" si="4">C14/C16</f>
        <v>0.74020403117785327</v>
      </c>
      <c r="D38" s="56">
        <f t="shared" si="4"/>
        <v>0.72151607884961733</v>
      </c>
      <c r="E38" s="56">
        <f t="shared" si="4"/>
        <v>0.71710169653054112</v>
      </c>
      <c r="F38" s="56">
        <f t="shared" si="4"/>
        <v>0.69641693237268132</v>
      </c>
      <c r="G38" s="56">
        <f t="shared" si="4"/>
        <v>0.69976569777479292</v>
      </c>
      <c r="H38" s="56">
        <f t="shared" si="4"/>
        <v>0.70971323843267653</v>
      </c>
      <c r="I38" s="56">
        <f t="shared" si="4"/>
        <v>0.7028211082699396</v>
      </c>
      <c r="J38" s="56">
        <f t="shared" si="4"/>
        <v>0.67511059251945782</v>
      </c>
      <c r="K38" s="56">
        <f t="shared" si="4"/>
        <v>0.69614189785101677</v>
      </c>
      <c r="L38" s="56">
        <f t="shared" si="4"/>
        <v>0.7026335647145191</v>
      </c>
      <c r="M38" s="56">
        <f t="shared" si="4"/>
        <v>0.68159053833859784</v>
      </c>
      <c r="N38" s="56">
        <f t="shared" si="4"/>
        <v>0.68207308664674793</v>
      </c>
      <c r="O38" s="56">
        <f t="shared" si="4"/>
        <v>0.70946599415119738</v>
      </c>
      <c r="P38" s="56">
        <f t="shared" si="4"/>
        <v>0.68821718976275292</v>
      </c>
      <c r="Q38" s="56">
        <f t="shared" si="4"/>
        <v>0.7255835177206863</v>
      </c>
      <c r="R38" s="56">
        <f t="shared" si="4"/>
        <v>0.73485390743395085</v>
      </c>
      <c r="S38" s="47"/>
    </row>
    <row r="39" spans="1:19" ht="33" customHeight="1" x14ac:dyDescent="0.25">
      <c r="A39" s="63"/>
      <c r="B39" s="55" t="str">
        <f>+B15</f>
        <v>VAB de las industrias conexas de la salud</v>
      </c>
      <c r="C39" s="56">
        <f t="shared" ref="C39:R39" si="5">C15/C16</f>
        <v>0.25979596882214673</v>
      </c>
      <c r="D39" s="56">
        <f t="shared" si="5"/>
        <v>0.27848392115038262</v>
      </c>
      <c r="E39" s="56">
        <f t="shared" si="5"/>
        <v>0.28289830346945888</v>
      </c>
      <c r="F39" s="56">
        <f t="shared" si="5"/>
        <v>0.30358306762731868</v>
      </c>
      <c r="G39" s="56">
        <f t="shared" si="5"/>
        <v>0.30023430222520714</v>
      </c>
      <c r="H39" s="56">
        <f t="shared" si="5"/>
        <v>0.29028676156732347</v>
      </c>
      <c r="I39" s="56">
        <f t="shared" si="5"/>
        <v>0.29717889173006035</v>
      </c>
      <c r="J39" s="56">
        <f t="shared" si="5"/>
        <v>0.32488940748054213</v>
      </c>
      <c r="K39" s="56">
        <f t="shared" si="5"/>
        <v>0.30385810214898329</v>
      </c>
      <c r="L39" s="56">
        <f t="shared" si="5"/>
        <v>0.2973664352854809</v>
      </c>
      <c r="M39" s="56">
        <f t="shared" si="5"/>
        <v>0.31840946166140216</v>
      </c>
      <c r="N39" s="56">
        <f t="shared" si="5"/>
        <v>0.31792691335325213</v>
      </c>
      <c r="O39" s="56">
        <f t="shared" si="5"/>
        <v>0.29053400584880262</v>
      </c>
      <c r="P39" s="56">
        <f t="shared" si="5"/>
        <v>0.31178281023724702</v>
      </c>
      <c r="Q39" s="56">
        <f t="shared" si="5"/>
        <v>0.2744164822793137</v>
      </c>
      <c r="R39" s="56">
        <f t="shared" si="5"/>
        <v>0.2651460925660491</v>
      </c>
      <c r="S39" s="47"/>
    </row>
    <row r="40" spans="1:19" ht="33" customHeight="1" x14ac:dyDescent="0.25">
      <c r="A40" s="63"/>
      <c r="B40" s="55" t="str">
        <f>+B16</f>
        <v>VAB de las industrias características  y conexas de la salud</v>
      </c>
      <c r="C40" s="56">
        <f>SUM(C38:C39)</f>
        <v>1</v>
      </c>
      <c r="D40" s="56">
        <f t="shared" ref="D40:R40" si="6">SUM(D38:D39)</f>
        <v>1</v>
      </c>
      <c r="E40" s="56">
        <f t="shared" si="6"/>
        <v>1</v>
      </c>
      <c r="F40" s="56">
        <f t="shared" si="6"/>
        <v>1</v>
      </c>
      <c r="G40" s="56">
        <f t="shared" si="6"/>
        <v>1</v>
      </c>
      <c r="H40" s="56">
        <f t="shared" si="6"/>
        <v>1</v>
      </c>
      <c r="I40" s="56">
        <f t="shared" si="6"/>
        <v>1</v>
      </c>
      <c r="J40" s="56">
        <f t="shared" si="6"/>
        <v>1</v>
      </c>
      <c r="K40" s="56">
        <f t="shared" si="6"/>
        <v>1</v>
      </c>
      <c r="L40" s="56">
        <f t="shared" si="6"/>
        <v>1</v>
      </c>
      <c r="M40" s="56">
        <f t="shared" si="6"/>
        <v>1</v>
      </c>
      <c r="N40" s="56">
        <f t="shared" si="6"/>
        <v>1</v>
      </c>
      <c r="O40" s="56">
        <f t="shared" si="6"/>
        <v>1</v>
      </c>
      <c r="P40" s="56">
        <f t="shared" si="6"/>
        <v>1</v>
      </c>
      <c r="Q40" s="56">
        <f t="shared" si="6"/>
        <v>1</v>
      </c>
      <c r="R40" s="56">
        <f t="shared" si="6"/>
        <v>1</v>
      </c>
      <c r="S40" s="47"/>
    </row>
    <row r="41" spans="1:19" ht="33" customHeight="1" x14ac:dyDescent="0.25">
      <c r="A41" s="63"/>
      <c r="B41" s="61"/>
      <c r="C41" s="57"/>
      <c r="D41" s="57"/>
      <c r="E41" s="57"/>
      <c r="F41" s="57"/>
      <c r="G41" s="57"/>
      <c r="H41" s="57"/>
      <c r="I41" s="57"/>
      <c r="J41" s="57"/>
      <c r="K41" s="52"/>
      <c r="L41" s="54"/>
      <c r="M41" s="54"/>
      <c r="N41" s="54"/>
      <c r="O41" s="54"/>
      <c r="P41" s="47"/>
      <c r="Q41" s="47"/>
      <c r="R41" s="47"/>
      <c r="S41" s="47"/>
    </row>
    <row r="42" spans="1:19" ht="33" customHeight="1" x14ac:dyDescent="0.25">
      <c r="B42" s="44"/>
      <c r="C42" s="45"/>
      <c r="D42" s="45"/>
      <c r="E42" s="45"/>
      <c r="F42" s="45"/>
      <c r="G42" s="45"/>
      <c r="H42" s="45"/>
      <c r="I42" s="45"/>
      <c r="J42" s="45"/>
      <c r="K42" s="71"/>
      <c r="L42" s="71"/>
      <c r="M42" s="71"/>
      <c r="N42" s="71"/>
      <c r="O42" s="71"/>
      <c r="P42" s="51"/>
      <c r="Q42" s="51"/>
      <c r="R42" s="51"/>
    </row>
    <row r="43" spans="1:19" ht="33" customHeight="1" x14ac:dyDescent="0.25">
      <c r="B43" s="44"/>
      <c r="C43" s="45"/>
      <c r="D43" s="45"/>
      <c r="E43" s="45"/>
      <c r="F43" s="45"/>
      <c r="G43" s="45"/>
      <c r="H43" s="45"/>
      <c r="I43" s="45"/>
      <c r="J43" s="45"/>
      <c r="K43" s="51"/>
      <c r="L43" s="51"/>
      <c r="M43" s="51"/>
      <c r="N43" s="51"/>
      <c r="O43" s="51"/>
      <c r="P43" s="51"/>
      <c r="Q43" s="51"/>
      <c r="R43" s="51"/>
    </row>
    <row r="44" spans="1:19" ht="33" customHeight="1" x14ac:dyDescent="0.25">
      <c r="B44" s="44"/>
      <c r="C44" s="45"/>
      <c r="D44" s="45"/>
      <c r="E44" s="45"/>
      <c r="F44" s="45"/>
      <c r="G44" s="45"/>
      <c r="H44" s="45"/>
      <c r="I44" s="45"/>
      <c r="J44" s="45"/>
      <c r="K44" s="51"/>
      <c r="L44" s="51"/>
      <c r="M44" s="51"/>
      <c r="N44" s="51"/>
      <c r="O44" s="51"/>
      <c r="P44" s="51"/>
      <c r="Q44" s="51"/>
      <c r="R44" s="51"/>
    </row>
    <row r="45" spans="1:19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1:19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1:19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1:19" ht="33" customHeight="1" x14ac:dyDescent="0.25">
      <c r="C48" s="32"/>
    </row>
    <row r="49" spans="2:3" ht="33" customHeight="1" x14ac:dyDescent="0.25">
      <c r="C49" s="32"/>
    </row>
    <row r="50" spans="2:3" ht="15" customHeight="1" x14ac:dyDescent="0.25">
      <c r="B50" s="18" t="s">
        <v>274</v>
      </c>
      <c r="C50" s="32"/>
    </row>
    <row r="51" spans="2:3" ht="15" customHeight="1" x14ac:dyDescent="0.25">
      <c r="B51" s="18" t="s">
        <v>15</v>
      </c>
      <c r="C51" s="32"/>
    </row>
    <row r="52" spans="2:3" ht="15" customHeight="1" x14ac:dyDescent="0.25">
      <c r="C52" s="32"/>
    </row>
  </sheetData>
  <mergeCells count="4">
    <mergeCell ref="B34:M34"/>
    <mergeCell ref="B4:Q4"/>
    <mergeCell ref="B3:Q3"/>
    <mergeCell ref="B18:M18"/>
  </mergeCells>
  <hyperlinks>
    <hyperlink ref="B2" location="Indice!A1" display="Índice"/>
    <hyperlink ref="R2" location="'1.3.3'!A1" display="Siguiente"/>
    <hyperlink ref="Q2" location="'1.3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9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2:19" ht="33" customHeight="1" x14ac:dyDescent="0.35">
      <c r="B2" s="149" t="s">
        <v>3</v>
      </c>
      <c r="C2" s="202"/>
      <c r="D2" s="202"/>
      <c r="E2" s="202"/>
      <c r="F2" s="202"/>
      <c r="G2" s="202"/>
      <c r="H2" s="202"/>
      <c r="I2" s="202"/>
      <c r="J2" s="202"/>
      <c r="L2" s="202"/>
      <c r="M2" s="202"/>
      <c r="N2" s="202"/>
      <c r="O2" s="202"/>
      <c r="Q2" s="37" t="s">
        <v>178</v>
      </c>
      <c r="R2" s="37" t="s">
        <v>179</v>
      </c>
      <c r="S2" s="36"/>
    </row>
    <row r="3" spans="2:19" ht="33" customHeight="1" x14ac:dyDescent="0.25">
      <c r="B3" s="489" t="s">
        <v>116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304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0"/>
      <c r="L5" s="80"/>
      <c r="M5" s="80"/>
      <c r="N5" s="80"/>
      <c r="O5" s="80"/>
    </row>
    <row r="6" spans="2:19" ht="33" customHeight="1" x14ac:dyDescent="0.25">
      <c r="B6" s="20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477</v>
      </c>
      <c r="C8" s="26">
        <v>780847</v>
      </c>
      <c r="D8" s="26">
        <v>921227</v>
      </c>
      <c r="E8" s="26">
        <v>1059026</v>
      </c>
      <c r="F8" s="26">
        <v>1331525</v>
      </c>
      <c r="G8" s="26">
        <v>1492348</v>
      </c>
      <c r="H8" s="26">
        <v>1816967</v>
      </c>
      <c r="I8" s="26">
        <v>2063767</v>
      </c>
      <c r="J8" s="26">
        <v>2140310</v>
      </c>
      <c r="K8" s="26">
        <v>2402254</v>
      </c>
      <c r="L8" s="26">
        <v>2541377</v>
      </c>
      <c r="M8" s="26">
        <v>2884951</v>
      </c>
      <c r="N8" s="26">
        <v>3150768</v>
      </c>
      <c r="O8" s="26">
        <v>3107941</v>
      </c>
      <c r="P8" s="26">
        <v>3091913</v>
      </c>
      <c r="Q8" s="26">
        <v>3133736</v>
      </c>
      <c r="R8" s="26">
        <v>3174814</v>
      </c>
    </row>
    <row r="9" spans="2:19" ht="33" customHeight="1" x14ac:dyDescent="0.25">
      <c r="B9" s="25" t="s">
        <v>478</v>
      </c>
      <c r="C9" s="26">
        <v>422744</v>
      </c>
      <c r="D9" s="26">
        <v>476424</v>
      </c>
      <c r="E9" s="26">
        <v>483946</v>
      </c>
      <c r="F9" s="26">
        <v>533665</v>
      </c>
      <c r="G9" s="26">
        <v>724218</v>
      </c>
      <c r="H9" s="26">
        <v>910428</v>
      </c>
      <c r="I9" s="26">
        <v>935009</v>
      </c>
      <c r="J9" s="26">
        <v>1007465</v>
      </c>
      <c r="K9" s="26">
        <v>1256572</v>
      </c>
      <c r="L9" s="26">
        <v>1253575</v>
      </c>
      <c r="M9" s="26">
        <v>1179707</v>
      </c>
      <c r="N9" s="26">
        <v>1257998</v>
      </c>
      <c r="O9" s="26">
        <v>1355920</v>
      </c>
      <c r="P9" s="26">
        <v>1308185</v>
      </c>
      <c r="Q9" s="26">
        <v>1478977</v>
      </c>
      <c r="R9" s="26">
        <v>1504442</v>
      </c>
    </row>
    <row r="10" spans="2:19" ht="33" customHeight="1" x14ac:dyDescent="0.25">
      <c r="B10" s="27" t="s">
        <v>473</v>
      </c>
      <c r="C10" s="50">
        <v>1203591</v>
      </c>
      <c r="D10" s="50">
        <v>1397651</v>
      </c>
      <c r="E10" s="50">
        <v>1542972</v>
      </c>
      <c r="F10" s="50">
        <v>1865190</v>
      </c>
      <c r="G10" s="50">
        <v>2216566</v>
      </c>
      <c r="H10" s="50">
        <v>2727395</v>
      </c>
      <c r="I10" s="50">
        <v>2998776</v>
      </c>
      <c r="J10" s="50">
        <v>3147775</v>
      </c>
      <c r="K10" s="50">
        <v>3658826</v>
      </c>
      <c r="L10" s="50">
        <v>3794952</v>
      </c>
      <c r="M10" s="50">
        <v>4064658</v>
      </c>
      <c r="N10" s="50">
        <v>4408766</v>
      </c>
      <c r="O10" s="50">
        <v>4463861</v>
      </c>
      <c r="P10" s="50">
        <v>4400098</v>
      </c>
      <c r="Q10" s="50">
        <v>4612713</v>
      </c>
      <c r="R10" s="50">
        <v>4679256</v>
      </c>
    </row>
    <row r="11" spans="2:19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1"/>
      <c r="Q11" s="21"/>
    </row>
    <row r="12" spans="2:19" ht="33" customHeight="1" x14ac:dyDescent="0.25">
      <c r="B12" s="20" t="s">
        <v>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21"/>
      <c r="Q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477</v>
      </c>
      <c r="C14" s="26">
        <v>780847</v>
      </c>
      <c r="D14" s="26">
        <v>879590</v>
      </c>
      <c r="E14" s="26">
        <v>960444</v>
      </c>
      <c r="F14" s="26">
        <v>1128980</v>
      </c>
      <c r="G14" s="26">
        <v>1241616</v>
      </c>
      <c r="H14" s="26">
        <v>1421014</v>
      </c>
      <c r="I14" s="26">
        <v>1475405</v>
      </c>
      <c r="J14" s="26">
        <v>1430290</v>
      </c>
      <c r="K14" s="26">
        <v>1621752</v>
      </c>
      <c r="L14" s="26">
        <v>1600204</v>
      </c>
      <c r="M14" s="26">
        <v>1577449</v>
      </c>
      <c r="N14" s="26">
        <v>1509286</v>
      </c>
      <c r="O14" s="26">
        <v>1671286</v>
      </c>
      <c r="P14" s="26">
        <v>1336678</v>
      </c>
      <c r="Q14" s="26">
        <v>1567540</v>
      </c>
      <c r="R14" s="26">
        <v>1690090</v>
      </c>
    </row>
    <row r="15" spans="2:19" ht="33" customHeight="1" x14ac:dyDescent="0.25">
      <c r="B15" s="25" t="s">
        <v>478</v>
      </c>
      <c r="C15" s="26">
        <v>422744</v>
      </c>
      <c r="D15" s="26">
        <v>461256</v>
      </c>
      <c r="E15" s="26">
        <v>416544</v>
      </c>
      <c r="F15" s="26">
        <v>452360</v>
      </c>
      <c r="G15" s="26">
        <v>602606</v>
      </c>
      <c r="H15" s="26">
        <v>718880</v>
      </c>
      <c r="I15" s="26">
        <v>679739</v>
      </c>
      <c r="J15" s="26">
        <v>675758</v>
      </c>
      <c r="K15" s="26">
        <v>759629</v>
      </c>
      <c r="L15" s="26">
        <v>665270</v>
      </c>
      <c r="M15" s="26">
        <v>606485</v>
      </c>
      <c r="N15" s="26">
        <v>657135</v>
      </c>
      <c r="O15" s="26">
        <v>673221</v>
      </c>
      <c r="P15" s="26">
        <v>617013</v>
      </c>
      <c r="Q15" s="26">
        <v>664976</v>
      </c>
      <c r="R15" s="26">
        <v>780020</v>
      </c>
    </row>
    <row r="16" spans="2:19" ht="33" customHeight="1" x14ac:dyDescent="0.25">
      <c r="B16" s="27" t="s">
        <v>473</v>
      </c>
      <c r="C16" s="50">
        <v>1203591</v>
      </c>
      <c r="D16" s="50">
        <v>1340846</v>
      </c>
      <c r="E16" s="50">
        <v>1376988</v>
      </c>
      <c r="F16" s="50">
        <v>1581340</v>
      </c>
      <c r="G16" s="50">
        <v>1844222</v>
      </c>
      <c r="H16" s="50">
        <v>2139894</v>
      </c>
      <c r="I16" s="50">
        <v>2155144</v>
      </c>
      <c r="J16" s="50">
        <v>2106048</v>
      </c>
      <c r="K16" s="50">
        <v>2381381</v>
      </c>
      <c r="L16" s="50">
        <v>2265474</v>
      </c>
      <c r="M16" s="50">
        <v>2183934</v>
      </c>
      <c r="N16" s="50">
        <v>2166421</v>
      </c>
      <c r="O16" s="50">
        <v>2344507</v>
      </c>
      <c r="P16" s="50">
        <v>1953691</v>
      </c>
      <c r="Q16" s="50">
        <v>2232516</v>
      </c>
      <c r="R16" s="50">
        <v>2470110</v>
      </c>
    </row>
    <row r="17" spans="2:21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21" ht="33" customHeight="1" x14ac:dyDescent="0.25">
      <c r="B18" s="490" t="s">
        <v>305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80"/>
    </row>
    <row r="19" spans="2:21" ht="33" customHeight="1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7"/>
    </row>
    <row r="20" spans="2:21" ht="33" customHeight="1" x14ac:dyDescent="0.25">
      <c r="B20" s="169"/>
      <c r="C20" s="169"/>
      <c r="D20" s="169"/>
      <c r="E20" s="169"/>
      <c r="F20" s="169"/>
      <c r="G20" s="169"/>
      <c r="H20" s="169"/>
      <c r="I20" s="169"/>
      <c r="J20" s="169"/>
      <c r="K20" s="54"/>
      <c r="L20" s="54"/>
      <c r="M20" s="54"/>
      <c r="N20" s="54"/>
      <c r="O20" s="54"/>
      <c r="P20" s="47"/>
      <c r="Q20" s="47"/>
      <c r="R20" s="47"/>
      <c r="S20" s="47"/>
      <c r="T20" s="47"/>
      <c r="U20" s="51"/>
    </row>
    <row r="21" spans="2:21" ht="33" customHeight="1" x14ac:dyDescent="0.25">
      <c r="B21" s="77"/>
      <c r="C21" s="77">
        <v>2007</v>
      </c>
      <c r="D21" s="77">
        <v>2008</v>
      </c>
      <c r="E21" s="77">
        <v>2009</v>
      </c>
      <c r="F21" s="77">
        <v>2010</v>
      </c>
      <c r="G21" s="77">
        <v>2011</v>
      </c>
      <c r="H21" s="77">
        <v>2012</v>
      </c>
      <c r="I21" s="77">
        <v>2013</v>
      </c>
      <c r="J21" s="77">
        <v>2014</v>
      </c>
      <c r="K21" s="77">
        <v>2015</v>
      </c>
      <c r="L21" s="77">
        <v>2016</v>
      </c>
      <c r="M21" s="77">
        <v>2017</v>
      </c>
      <c r="N21" s="77">
        <v>2018</v>
      </c>
      <c r="O21" s="77">
        <v>2019</v>
      </c>
      <c r="P21" s="77">
        <v>2020</v>
      </c>
      <c r="Q21" s="77">
        <v>2021</v>
      </c>
      <c r="R21" s="77">
        <v>2022</v>
      </c>
      <c r="S21" s="77"/>
      <c r="T21" s="47"/>
      <c r="U21" s="51"/>
    </row>
    <row r="22" spans="2:21" ht="33" customHeight="1" x14ac:dyDescent="0.25">
      <c r="B22" s="78" t="str">
        <f>+B8</f>
        <v>VAB sector público</v>
      </c>
      <c r="C22" s="79">
        <f>+C8/C10</f>
        <v>0.64876440584883066</v>
      </c>
      <c r="D22" s="79">
        <f t="shared" ref="D22:R22" si="0">+D8/D10</f>
        <v>0.65912520364525906</v>
      </c>
      <c r="E22" s="79">
        <f t="shared" si="0"/>
        <v>0.68635464545046831</v>
      </c>
      <c r="F22" s="79">
        <f t="shared" si="0"/>
        <v>0.71388169569856152</v>
      </c>
      <c r="G22" s="79">
        <f t="shared" si="0"/>
        <v>0.67327027483052615</v>
      </c>
      <c r="H22" s="79">
        <f t="shared" si="0"/>
        <v>0.66619136575376869</v>
      </c>
      <c r="I22" s="79">
        <f t="shared" si="0"/>
        <v>0.68820312020637753</v>
      </c>
      <c r="J22" s="79">
        <f t="shared" si="0"/>
        <v>0.67994376980565641</v>
      </c>
      <c r="K22" s="79">
        <f t="shared" si="0"/>
        <v>0.65656415473159968</v>
      </c>
      <c r="L22" s="79">
        <f t="shared" si="0"/>
        <v>0.66967302880247237</v>
      </c>
      <c r="M22" s="79">
        <f t="shared" si="0"/>
        <v>0.7097647575761602</v>
      </c>
      <c r="N22" s="79">
        <f t="shared" si="0"/>
        <v>0.71465983905700592</v>
      </c>
      <c r="O22" s="79">
        <f t="shared" si="0"/>
        <v>0.69624502196640981</v>
      </c>
      <c r="P22" s="79">
        <f t="shared" si="0"/>
        <v>0.7026918491360874</v>
      </c>
      <c r="Q22" s="79">
        <f t="shared" si="0"/>
        <v>0.67936938630259458</v>
      </c>
      <c r="R22" s="79">
        <f t="shared" si="0"/>
        <v>0.67848692185253379</v>
      </c>
      <c r="S22" s="47"/>
      <c r="T22" s="47"/>
      <c r="U22" s="51"/>
    </row>
    <row r="23" spans="2:21" ht="33" customHeight="1" x14ac:dyDescent="0.25">
      <c r="B23" s="78" t="str">
        <f>+B9</f>
        <v>VAB sector privado</v>
      </c>
      <c r="C23" s="79">
        <f>+C9/C10</f>
        <v>0.35123559415116928</v>
      </c>
      <c r="D23" s="79">
        <f t="shared" ref="D23:R23" si="1">+D9/D10</f>
        <v>0.34087479635474094</v>
      </c>
      <c r="E23" s="79">
        <f t="shared" si="1"/>
        <v>0.31364535454953169</v>
      </c>
      <c r="F23" s="79">
        <f t="shared" si="1"/>
        <v>0.28611830430143848</v>
      </c>
      <c r="G23" s="79">
        <f t="shared" si="1"/>
        <v>0.32672972516947385</v>
      </c>
      <c r="H23" s="79">
        <f t="shared" si="1"/>
        <v>0.33380863424623131</v>
      </c>
      <c r="I23" s="79">
        <f t="shared" si="1"/>
        <v>0.31179687979362247</v>
      </c>
      <c r="J23" s="79">
        <f t="shared" si="1"/>
        <v>0.32005623019434365</v>
      </c>
      <c r="K23" s="79">
        <f t="shared" si="1"/>
        <v>0.34343584526840032</v>
      </c>
      <c r="L23" s="79">
        <f t="shared" si="1"/>
        <v>0.33032697119752769</v>
      </c>
      <c r="M23" s="79">
        <f t="shared" si="1"/>
        <v>0.29023524242383986</v>
      </c>
      <c r="N23" s="79">
        <f t="shared" si="1"/>
        <v>0.28534016094299403</v>
      </c>
      <c r="O23" s="79">
        <f t="shared" si="1"/>
        <v>0.30375497803359019</v>
      </c>
      <c r="P23" s="79">
        <f t="shared" si="1"/>
        <v>0.2973081508639126</v>
      </c>
      <c r="Q23" s="79">
        <f t="shared" si="1"/>
        <v>0.32063061369740542</v>
      </c>
      <c r="R23" s="79">
        <f t="shared" si="1"/>
        <v>0.32151307814746616</v>
      </c>
      <c r="S23" s="47"/>
      <c r="T23" s="47"/>
      <c r="U23" s="51"/>
    </row>
    <row r="24" spans="2:21" ht="33" customHeight="1" x14ac:dyDescent="0.25">
      <c r="B24" s="78" t="s">
        <v>77</v>
      </c>
      <c r="C24" s="79">
        <f>SUM(C22:C23)</f>
        <v>1</v>
      </c>
      <c r="D24" s="79">
        <f t="shared" ref="D24:R24" si="2">SUM(D22:D23)</f>
        <v>1</v>
      </c>
      <c r="E24" s="79">
        <f t="shared" si="2"/>
        <v>1</v>
      </c>
      <c r="F24" s="79">
        <f t="shared" si="2"/>
        <v>1</v>
      </c>
      <c r="G24" s="79">
        <f t="shared" si="2"/>
        <v>1</v>
      </c>
      <c r="H24" s="79">
        <f t="shared" si="2"/>
        <v>1</v>
      </c>
      <c r="I24" s="79">
        <f t="shared" si="2"/>
        <v>1</v>
      </c>
      <c r="J24" s="79">
        <f t="shared" si="2"/>
        <v>1</v>
      </c>
      <c r="K24" s="79">
        <f t="shared" si="2"/>
        <v>1</v>
      </c>
      <c r="L24" s="79">
        <f t="shared" si="2"/>
        <v>1</v>
      </c>
      <c r="M24" s="79">
        <f t="shared" si="2"/>
        <v>1</v>
      </c>
      <c r="N24" s="79">
        <f t="shared" si="2"/>
        <v>1</v>
      </c>
      <c r="O24" s="79">
        <f t="shared" si="2"/>
        <v>1</v>
      </c>
      <c r="P24" s="79">
        <f t="shared" si="2"/>
        <v>1</v>
      </c>
      <c r="Q24" s="79">
        <f t="shared" si="2"/>
        <v>1</v>
      </c>
      <c r="R24" s="79">
        <f t="shared" si="2"/>
        <v>1</v>
      </c>
      <c r="S24" s="47"/>
      <c r="T24" s="47"/>
      <c r="U24" s="51"/>
    </row>
    <row r="25" spans="2:21" ht="33" customHeight="1" x14ac:dyDescent="0.25">
      <c r="B25" s="86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54"/>
      <c r="P25" s="47"/>
      <c r="Q25" s="47"/>
      <c r="R25" s="47"/>
      <c r="S25" s="47"/>
      <c r="T25" s="47"/>
      <c r="U25" s="51"/>
    </row>
    <row r="26" spans="2:21" ht="33" customHeight="1" x14ac:dyDescent="0.25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1"/>
      <c r="P26" s="51"/>
      <c r="Q26" s="51"/>
      <c r="R26" s="51"/>
      <c r="S26" s="51"/>
      <c r="T26" s="51"/>
      <c r="U26" s="51"/>
    </row>
    <row r="27" spans="2:21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21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21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21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21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2:21" ht="33" customHeight="1" x14ac:dyDescent="0.25">
      <c r="B32" s="490" t="s">
        <v>306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80"/>
    </row>
    <row r="33" spans="2:19" ht="33" customHeight="1" x14ac:dyDescent="0.25">
      <c r="B33" s="67"/>
      <c r="C33" s="67"/>
      <c r="D33" s="67"/>
      <c r="E33" s="67"/>
      <c r="F33" s="67"/>
      <c r="G33" s="67"/>
      <c r="H33" s="67"/>
      <c r="I33" s="66"/>
      <c r="J33" s="66"/>
      <c r="K33" s="45"/>
      <c r="L33" s="45"/>
      <c r="M33" s="45"/>
      <c r="N33" s="45"/>
      <c r="O33" s="71"/>
    </row>
    <row r="34" spans="2:19" ht="33" customHeight="1" x14ac:dyDescent="0.25">
      <c r="B34" s="169"/>
      <c r="C34" s="169"/>
      <c r="D34" s="169"/>
      <c r="E34" s="169"/>
      <c r="F34" s="169"/>
      <c r="G34" s="169"/>
      <c r="H34" s="169"/>
      <c r="I34" s="169"/>
      <c r="J34" s="169"/>
      <c r="K34" s="54"/>
      <c r="L34" s="54"/>
      <c r="M34" s="54"/>
      <c r="N34" s="54"/>
      <c r="O34" s="54"/>
      <c r="P34" s="47"/>
      <c r="Q34" s="47"/>
      <c r="R34" s="47"/>
      <c r="S34" s="51"/>
    </row>
    <row r="35" spans="2:19" ht="33" customHeight="1" x14ac:dyDescent="0.25">
      <c r="B35" s="77"/>
      <c r="C35" s="77">
        <v>2007</v>
      </c>
      <c r="D35" s="77">
        <v>2008</v>
      </c>
      <c r="E35" s="77">
        <v>2009</v>
      </c>
      <c r="F35" s="77">
        <v>2010</v>
      </c>
      <c r="G35" s="77">
        <v>2011</v>
      </c>
      <c r="H35" s="77">
        <v>2012</v>
      </c>
      <c r="I35" s="77">
        <v>2013</v>
      </c>
      <c r="J35" s="77">
        <v>2014</v>
      </c>
      <c r="K35" s="77">
        <v>2015</v>
      </c>
      <c r="L35" s="77">
        <v>2016</v>
      </c>
      <c r="M35" s="77">
        <v>2017</v>
      </c>
      <c r="N35" s="77">
        <v>2018</v>
      </c>
      <c r="O35" s="77">
        <v>2019</v>
      </c>
      <c r="P35" s="77">
        <v>2020</v>
      </c>
      <c r="Q35" s="77">
        <v>2021</v>
      </c>
      <c r="R35" s="77">
        <v>2022</v>
      </c>
      <c r="S35" s="51"/>
    </row>
    <row r="36" spans="2:19" ht="33" customHeight="1" x14ac:dyDescent="0.25">
      <c r="B36" s="78" t="str">
        <f>+B14</f>
        <v>VAB sector público</v>
      </c>
      <c r="C36" s="79">
        <f t="shared" ref="C36:R36" si="3">C14/C16</f>
        <v>0.64876440584883066</v>
      </c>
      <c r="D36" s="79">
        <f t="shared" si="3"/>
        <v>0.65599628891013584</v>
      </c>
      <c r="E36" s="79">
        <f t="shared" si="3"/>
        <v>0.69749627447733753</v>
      </c>
      <c r="F36" s="79">
        <f t="shared" si="3"/>
        <v>0.71393881138781035</v>
      </c>
      <c r="G36" s="79">
        <f t="shared" si="3"/>
        <v>0.67324649635456035</v>
      </c>
      <c r="H36" s="79">
        <f t="shared" si="3"/>
        <v>0.66405812624363636</v>
      </c>
      <c r="I36" s="79">
        <f t="shared" si="3"/>
        <v>0.6845969457261325</v>
      </c>
      <c r="J36" s="79">
        <f t="shared" si="3"/>
        <v>0.67913456863281374</v>
      </c>
      <c r="K36" s="79">
        <f t="shared" si="3"/>
        <v>0.68101324399581586</v>
      </c>
      <c r="L36" s="79">
        <f t="shared" si="3"/>
        <v>0.70634401454176921</v>
      </c>
      <c r="M36" s="79">
        <f t="shared" si="3"/>
        <v>0.72229701080710318</v>
      </c>
      <c r="N36" s="79">
        <f t="shared" si="3"/>
        <v>0.6966725304084479</v>
      </c>
      <c r="O36" s="79">
        <f t="shared" si="3"/>
        <v>0.71285178504478763</v>
      </c>
      <c r="P36" s="79">
        <f t="shared" si="3"/>
        <v>0.68418086585852111</v>
      </c>
      <c r="Q36" s="79">
        <f t="shared" si="3"/>
        <v>0.70214054456944541</v>
      </c>
      <c r="R36" s="79">
        <f t="shared" si="3"/>
        <v>0.68421649238293036</v>
      </c>
      <c r="S36" s="51"/>
    </row>
    <row r="37" spans="2:19" ht="33" customHeight="1" x14ac:dyDescent="0.25">
      <c r="B37" s="78" t="str">
        <f>+B15</f>
        <v>VAB sector privado</v>
      </c>
      <c r="C37" s="79">
        <f t="shared" ref="C37:R38" si="4">C15/C16</f>
        <v>0.35123559415116928</v>
      </c>
      <c r="D37" s="79">
        <f t="shared" si="4"/>
        <v>0.34400371108986416</v>
      </c>
      <c r="E37" s="79">
        <f t="shared" si="4"/>
        <v>0.30250372552266253</v>
      </c>
      <c r="F37" s="79">
        <f t="shared" si="4"/>
        <v>0.28606118861218965</v>
      </c>
      <c r="G37" s="79">
        <f t="shared" si="4"/>
        <v>0.32675350364543965</v>
      </c>
      <c r="H37" s="79">
        <f t="shared" si="4"/>
        <v>0.33594187375636364</v>
      </c>
      <c r="I37" s="79">
        <f t="shared" si="4"/>
        <v>0.31540305427386756</v>
      </c>
      <c r="J37" s="79">
        <f t="shared" si="4"/>
        <v>0.32086543136718632</v>
      </c>
      <c r="K37" s="79">
        <f t="shared" si="4"/>
        <v>0.31898675600418414</v>
      </c>
      <c r="L37" s="79">
        <f t="shared" si="4"/>
        <v>0.29365598545823079</v>
      </c>
      <c r="M37" s="79">
        <f t="shared" si="4"/>
        <v>0.27770298919289688</v>
      </c>
      <c r="N37" s="79">
        <f t="shared" si="4"/>
        <v>0.30332746959155216</v>
      </c>
      <c r="O37" s="79">
        <f t="shared" si="4"/>
        <v>0.28714821495521231</v>
      </c>
      <c r="P37" s="79">
        <f t="shared" si="4"/>
        <v>0.31581913414147889</v>
      </c>
      <c r="Q37" s="79">
        <f t="shared" si="4"/>
        <v>0.29785945543055459</v>
      </c>
      <c r="R37" s="79">
        <f t="shared" si="4"/>
        <v>0.31578350761706969</v>
      </c>
      <c r="S37" s="51"/>
    </row>
    <row r="38" spans="2:19" ht="33" customHeight="1" x14ac:dyDescent="0.25">
      <c r="B38" s="78" t="s">
        <v>77</v>
      </c>
      <c r="C38" s="79">
        <f>SUM(C36:C37)</f>
        <v>1</v>
      </c>
      <c r="D38" s="79">
        <f t="shared" ref="D38:O38" si="5">SUM(D36:D37)</f>
        <v>1</v>
      </c>
      <c r="E38" s="79">
        <f t="shared" si="5"/>
        <v>1</v>
      </c>
      <c r="F38" s="79">
        <f t="shared" si="5"/>
        <v>1</v>
      </c>
      <c r="G38" s="79">
        <f t="shared" si="5"/>
        <v>1</v>
      </c>
      <c r="H38" s="79">
        <f t="shared" si="5"/>
        <v>1</v>
      </c>
      <c r="I38" s="79">
        <f t="shared" si="5"/>
        <v>1</v>
      </c>
      <c r="J38" s="79">
        <f t="shared" si="5"/>
        <v>1</v>
      </c>
      <c r="K38" s="79">
        <f t="shared" si="5"/>
        <v>1</v>
      </c>
      <c r="L38" s="79">
        <f t="shared" si="5"/>
        <v>1</v>
      </c>
      <c r="M38" s="79">
        <f t="shared" si="5"/>
        <v>1</v>
      </c>
      <c r="N38" s="79">
        <f t="shared" si="5"/>
        <v>1</v>
      </c>
      <c r="O38" s="79">
        <f t="shared" si="5"/>
        <v>1</v>
      </c>
      <c r="P38" s="79" t="e">
        <f t="shared" si="4"/>
        <v>#DIV/0!</v>
      </c>
      <c r="Q38" s="79" t="e">
        <f t="shared" si="4"/>
        <v>#DIV/0!</v>
      </c>
      <c r="R38" s="79" t="e">
        <f t="shared" si="4"/>
        <v>#DIV/0!</v>
      </c>
      <c r="S38" s="51"/>
    </row>
    <row r="39" spans="2:19" ht="33" customHeight="1" x14ac:dyDescent="0.25">
      <c r="B39" s="86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54"/>
      <c r="P39" s="47"/>
      <c r="Q39" s="47"/>
      <c r="R39" s="47"/>
      <c r="S39" s="46"/>
    </row>
    <row r="40" spans="2:19" ht="33" customHeight="1" x14ac:dyDescent="0.25">
      <c r="B40" s="86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54"/>
      <c r="P40" s="47"/>
      <c r="Q40" s="47"/>
      <c r="R40" s="47"/>
      <c r="S40" s="46"/>
    </row>
    <row r="41" spans="2:19" ht="33" customHeight="1" x14ac:dyDescent="0.25">
      <c r="B41" s="82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0"/>
    </row>
    <row r="42" spans="2:19" ht="33" customHeight="1" x14ac:dyDescent="0.25">
      <c r="B42" s="82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0"/>
    </row>
    <row r="43" spans="2:19" ht="33" customHeight="1" x14ac:dyDescent="0.25"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0"/>
    </row>
    <row r="44" spans="2:19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80"/>
    </row>
    <row r="45" spans="2:19" ht="17.25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80"/>
    </row>
    <row r="46" spans="2:19" ht="15.75" customHeight="1" x14ac:dyDescent="0.25">
      <c r="B46" s="18" t="s">
        <v>274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80"/>
    </row>
    <row r="47" spans="2:19" ht="17.25" customHeight="1" x14ac:dyDescent="0.25">
      <c r="B47" s="18" t="s">
        <v>15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80"/>
    </row>
    <row r="48" spans="2:19" ht="17.25" customHeight="1" x14ac:dyDescent="0.25">
      <c r="D48" s="84"/>
      <c r="E48" s="32"/>
      <c r="F48" s="80"/>
      <c r="G48" s="32"/>
      <c r="H48" s="80"/>
      <c r="I48" s="80"/>
      <c r="J48" s="80"/>
      <c r="K48" s="80"/>
      <c r="L48" s="80"/>
      <c r="M48" s="80"/>
      <c r="N48" s="80"/>
      <c r="O48" s="80"/>
    </row>
    <row r="49" spans="4:15" ht="17.25" customHeight="1" x14ac:dyDescent="0.25">
      <c r="D49" s="84"/>
      <c r="E49" s="32"/>
      <c r="F49" s="80"/>
      <c r="G49" s="32"/>
      <c r="H49" s="80"/>
      <c r="I49" s="80"/>
      <c r="J49" s="80"/>
      <c r="K49" s="80"/>
      <c r="L49" s="80"/>
      <c r="M49" s="80"/>
      <c r="N49" s="80"/>
      <c r="O49" s="80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R2" location="'1.3.4'!A1" display="Siguiente"/>
    <hyperlink ref="Q2" location="'1.3.2'!A1" display="Anterior"/>
  </hyperlinks>
  <pageMargins left="0.7" right="0.7" top="0.75" bottom="0.75" header="0.3" footer="0.3"/>
  <pageSetup paperSize="9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1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J35" sqref="J35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35">
      <c r="B2" s="149" t="s">
        <v>3</v>
      </c>
      <c r="F2" s="37" t="s">
        <v>178</v>
      </c>
      <c r="G2" s="37" t="s">
        <v>179</v>
      </c>
      <c r="H2" s="36"/>
    </row>
    <row r="3" spans="2:10" ht="33" customHeight="1" x14ac:dyDescent="0.25">
      <c r="B3" s="489" t="s">
        <v>117</v>
      </c>
      <c r="C3" s="489"/>
      <c r="D3" s="489"/>
      <c r="E3" s="489"/>
      <c r="F3" s="489"/>
      <c r="G3" s="489"/>
    </row>
    <row r="4" spans="2:10" ht="33" customHeight="1" x14ac:dyDescent="0.25">
      <c r="B4" s="491" t="s">
        <v>307</v>
      </c>
      <c r="C4" s="491"/>
      <c r="D4" s="491"/>
      <c r="E4" s="491"/>
      <c r="F4" s="491"/>
      <c r="G4" s="491"/>
      <c r="H4" s="130"/>
      <c r="I4" s="130"/>
      <c r="J4" s="129"/>
    </row>
    <row r="5" spans="2:10" ht="33" customHeight="1" x14ac:dyDescent="0.25"/>
    <row r="6" spans="2:10" ht="33" customHeight="1" x14ac:dyDescent="0.25">
      <c r="B6" s="20" t="s">
        <v>5</v>
      </c>
      <c r="C6" s="21"/>
      <c r="D6" s="21"/>
      <c r="E6" s="21"/>
      <c r="F6" s="21"/>
      <c r="G6" s="21"/>
    </row>
    <row r="7" spans="2:10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0" ht="33" customHeight="1" x14ac:dyDescent="0.25">
      <c r="B8" s="88" t="s">
        <v>425</v>
      </c>
      <c r="C8" s="89" t="s">
        <v>426</v>
      </c>
      <c r="D8" s="91">
        <v>952068</v>
      </c>
      <c r="E8" s="91">
        <v>999784</v>
      </c>
      <c r="F8" s="116">
        <v>0.20640087514657901</v>
      </c>
      <c r="G8" s="116">
        <v>0.21366302677177701</v>
      </c>
    </row>
    <row r="9" spans="2:10" ht="33" customHeight="1" x14ac:dyDescent="0.25">
      <c r="B9" s="88" t="s">
        <v>433</v>
      </c>
      <c r="C9" s="89" t="s">
        <v>434</v>
      </c>
      <c r="D9" s="91">
        <v>796411</v>
      </c>
      <c r="E9" s="91">
        <v>870638</v>
      </c>
      <c r="F9" s="116">
        <v>0.17265565839452801</v>
      </c>
      <c r="G9" s="116">
        <v>0.18606333998396299</v>
      </c>
    </row>
    <row r="10" spans="2:10" ht="33" customHeight="1" x14ac:dyDescent="0.25">
      <c r="B10" s="88" t="s">
        <v>431</v>
      </c>
      <c r="C10" s="89" t="s">
        <v>432</v>
      </c>
      <c r="D10" s="91">
        <v>708663</v>
      </c>
      <c r="E10" s="91">
        <v>681960</v>
      </c>
      <c r="F10" s="116">
        <v>0.15363258021906001</v>
      </c>
      <c r="G10" s="116">
        <v>0.14574111781873</v>
      </c>
    </row>
    <row r="11" spans="2:10" ht="33" customHeight="1" x14ac:dyDescent="0.25">
      <c r="B11" s="88" t="s">
        <v>429</v>
      </c>
      <c r="C11" s="89" t="s">
        <v>430</v>
      </c>
      <c r="D11" s="91">
        <v>631411</v>
      </c>
      <c r="E11" s="91">
        <v>646901</v>
      </c>
      <c r="F11" s="116">
        <v>0.13688495252143401</v>
      </c>
      <c r="G11" s="116">
        <v>0.13824868739816801</v>
      </c>
    </row>
    <row r="12" spans="2:10" ht="33" customHeight="1" x14ac:dyDescent="0.25">
      <c r="B12" s="88" t="s">
        <v>427</v>
      </c>
      <c r="C12" s="89" t="s">
        <v>428</v>
      </c>
      <c r="D12" s="91">
        <v>592876</v>
      </c>
      <c r="E12" s="91">
        <v>595331</v>
      </c>
      <c r="F12" s="116">
        <v>0.12853086675889</v>
      </c>
      <c r="G12" s="116">
        <v>0.12722770457525701</v>
      </c>
    </row>
    <row r="13" spans="2:10" ht="33" customHeight="1" x14ac:dyDescent="0.25">
      <c r="B13" s="88" t="s">
        <v>437</v>
      </c>
      <c r="C13" s="89" t="s">
        <v>438</v>
      </c>
      <c r="D13" s="91">
        <v>254349</v>
      </c>
      <c r="E13" s="91">
        <v>267048</v>
      </c>
      <c r="F13" s="116">
        <v>5.5140868291610599E-2</v>
      </c>
      <c r="G13" s="116">
        <v>5.7070611225374303E-2</v>
      </c>
    </row>
    <row r="14" spans="2:10" ht="33" customHeight="1" x14ac:dyDescent="0.25">
      <c r="B14" s="88" t="s">
        <v>435</v>
      </c>
      <c r="C14" s="89" t="s">
        <v>436</v>
      </c>
      <c r="D14" s="91">
        <v>254690</v>
      </c>
      <c r="E14" s="91">
        <v>262210</v>
      </c>
      <c r="F14" s="116">
        <v>5.52147944170817E-2</v>
      </c>
      <c r="G14" s="116">
        <v>5.6036686174041297E-2</v>
      </c>
    </row>
    <row r="15" spans="2:10" ht="33" customHeight="1" x14ac:dyDescent="0.25">
      <c r="B15" s="88" t="s">
        <v>439</v>
      </c>
      <c r="C15" s="89" t="s">
        <v>440</v>
      </c>
      <c r="D15" s="91">
        <v>212876</v>
      </c>
      <c r="E15" s="91">
        <v>181071</v>
      </c>
      <c r="F15" s="116">
        <v>4.6149847172369099E-2</v>
      </c>
      <c r="G15" s="116">
        <v>3.8696536372448999E-2</v>
      </c>
    </row>
    <row r="16" spans="2:10" ht="33" customHeight="1" x14ac:dyDescent="0.25">
      <c r="B16" s="88" t="s">
        <v>441</v>
      </c>
      <c r="C16" s="89" t="s">
        <v>442</v>
      </c>
      <c r="D16" s="91">
        <v>82905</v>
      </c>
      <c r="E16" s="91">
        <v>85951</v>
      </c>
      <c r="F16" s="116">
        <v>1.7973153760054001E-2</v>
      </c>
      <c r="G16" s="116">
        <v>1.8368518414038498E-2</v>
      </c>
    </row>
    <row r="17" spans="2:16" ht="33" customHeight="1" x14ac:dyDescent="0.25">
      <c r="B17" s="88" t="s">
        <v>443</v>
      </c>
      <c r="C17" s="89" t="s">
        <v>444</v>
      </c>
      <c r="D17" s="91">
        <v>55096</v>
      </c>
      <c r="E17" s="91">
        <v>58239</v>
      </c>
      <c r="F17" s="116">
        <v>1.19443806714183E-2</v>
      </c>
      <c r="G17" s="116">
        <v>1.2446209397391401E-2</v>
      </c>
    </row>
    <row r="18" spans="2:16" ht="33" customHeight="1" x14ac:dyDescent="0.25">
      <c r="B18" s="88" t="s">
        <v>446</v>
      </c>
      <c r="C18" s="89" t="s">
        <v>447</v>
      </c>
      <c r="D18" s="91">
        <v>26532</v>
      </c>
      <c r="E18" s="91">
        <v>22981</v>
      </c>
      <c r="F18" s="116">
        <v>5.75192950439362E-3</v>
      </c>
      <c r="G18" s="116">
        <v>4.9112508484254799E-3</v>
      </c>
    </row>
    <row r="19" spans="2:16" ht="33" customHeight="1" x14ac:dyDescent="0.25">
      <c r="B19" s="88" t="s">
        <v>439</v>
      </c>
      <c r="C19" s="89" t="s">
        <v>445</v>
      </c>
      <c r="D19" s="91">
        <v>44836</v>
      </c>
      <c r="E19" s="91">
        <v>7142</v>
      </c>
      <c r="F19" s="116">
        <v>9.7200931425822507E-3</v>
      </c>
      <c r="G19" s="116">
        <v>1.52631102038444E-3</v>
      </c>
    </row>
    <row r="20" spans="2:16" ht="33" customHeight="1" x14ac:dyDescent="0.25">
      <c r="B20" s="88" t="s">
        <v>448</v>
      </c>
      <c r="C20" s="89" t="s">
        <v>449</v>
      </c>
      <c r="D20" s="91">
        <v>0</v>
      </c>
      <c r="E20" s="91">
        <v>0</v>
      </c>
      <c r="F20" s="116">
        <v>0</v>
      </c>
      <c r="G20" s="116">
        <v>0</v>
      </c>
    </row>
    <row r="21" spans="2:16" ht="33" customHeight="1" x14ac:dyDescent="0.25">
      <c r="B21" s="504" t="s">
        <v>450</v>
      </c>
      <c r="C21" s="505"/>
      <c r="D21" s="92">
        <v>4612713</v>
      </c>
      <c r="E21" s="92">
        <v>4679256</v>
      </c>
      <c r="F21" s="133">
        <v>1</v>
      </c>
      <c r="G21" s="133">
        <v>1</v>
      </c>
    </row>
    <row r="22" spans="2:16" ht="23.25" customHeight="1" x14ac:dyDescent="0.25">
      <c r="B22" s="117"/>
      <c r="C22" s="23"/>
      <c r="D22" s="23"/>
      <c r="E22" s="23"/>
      <c r="F22" s="23"/>
      <c r="G22" s="23"/>
      <c r="H22" s="32"/>
      <c r="I22" s="32"/>
      <c r="J22" s="32"/>
      <c r="K22" s="32"/>
      <c r="L22" s="32"/>
      <c r="M22" s="32"/>
      <c r="N22" s="32"/>
      <c r="O22" s="32"/>
      <c r="P22" s="32"/>
    </row>
    <row r="23" spans="2:16" ht="33" customHeight="1" x14ac:dyDescent="0.25">
      <c r="B23" s="20" t="s">
        <v>1</v>
      </c>
      <c r="C23" s="21"/>
      <c r="D23" s="21"/>
      <c r="E23" s="21"/>
      <c r="F23" s="21"/>
      <c r="G23" s="21"/>
    </row>
    <row r="24" spans="2:16" ht="33" customHeight="1" x14ac:dyDescent="0.25">
      <c r="B24" s="31" t="s">
        <v>10</v>
      </c>
      <c r="C24" s="31" t="s">
        <v>11</v>
      </c>
      <c r="D24" s="31">
        <v>2021</v>
      </c>
      <c r="E24" s="31">
        <v>2022</v>
      </c>
      <c r="F24" s="31" t="s">
        <v>173</v>
      </c>
      <c r="G24" s="31" t="s">
        <v>277</v>
      </c>
    </row>
    <row r="25" spans="2:16" ht="33" customHeight="1" x14ac:dyDescent="0.25">
      <c r="B25" s="88" t="s">
        <v>433</v>
      </c>
      <c r="C25" s="89" t="s">
        <v>434</v>
      </c>
      <c r="D25" s="91">
        <v>469155</v>
      </c>
      <c r="E25" s="91">
        <v>543854</v>
      </c>
      <c r="F25" s="116">
        <v>0.21014631026160599</v>
      </c>
      <c r="G25" s="116">
        <v>0.22017400034816301</v>
      </c>
    </row>
    <row r="26" spans="2:16" ht="33" customHeight="1" x14ac:dyDescent="0.25">
      <c r="B26" s="88" t="s">
        <v>425</v>
      </c>
      <c r="C26" s="89" t="s">
        <v>426</v>
      </c>
      <c r="D26" s="91">
        <v>423371</v>
      </c>
      <c r="E26" s="91">
        <v>450439</v>
      </c>
      <c r="F26" s="116">
        <v>0.18963850651014399</v>
      </c>
      <c r="G26" s="116">
        <v>0.182355846500763</v>
      </c>
    </row>
    <row r="27" spans="2:16" ht="33" customHeight="1" x14ac:dyDescent="0.25">
      <c r="B27" s="88" t="s">
        <v>431</v>
      </c>
      <c r="C27" s="89" t="s">
        <v>432</v>
      </c>
      <c r="D27" s="91">
        <v>324764</v>
      </c>
      <c r="E27" s="91">
        <v>350823</v>
      </c>
      <c r="F27" s="116">
        <v>0.14546995407871699</v>
      </c>
      <c r="G27" s="116">
        <v>0.14202727813741101</v>
      </c>
    </row>
    <row r="28" spans="2:16" ht="33" customHeight="1" x14ac:dyDescent="0.25">
      <c r="B28" s="88" t="s">
        <v>427</v>
      </c>
      <c r="C28" s="89" t="s">
        <v>428</v>
      </c>
      <c r="D28" s="91">
        <v>305172</v>
      </c>
      <c r="E28" s="91">
        <v>349037</v>
      </c>
      <c r="F28" s="116">
        <v>0.136694205103121</v>
      </c>
      <c r="G28" s="116">
        <v>0.14130423341470599</v>
      </c>
    </row>
    <row r="29" spans="2:16" ht="33" customHeight="1" x14ac:dyDescent="0.25">
      <c r="B29" s="88" t="s">
        <v>429</v>
      </c>
      <c r="C29" s="89" t="s">
        <v>430</v>
      </c>
      <c r="D29" s="91">
        <v>192943</v>
      </c>
      <c r="E29" s="91">
        <v>236462</v>
      </c>
      <c r="F29" s="116">
        <v>8.6424016669981299E-2</v>
      </c>
      <c r="G29" s="116">
        <v>9.5729339988907397E-2</v>
      </c>
    </row>
    <row r="30" spans="2:16" ht="33" customHeight="1" x14ac:dyDescent="0.25">
      <c r="B30" s="88" t="s">
        <v>435</v>
      </c>
      <c r="C30" s="89" t="s">
        <v>436</v>
      </c>
      <c r="D30" s="91">
        <v>166861</v>
      </c>
      <c r="E30" s="91">
        <v>194521</v>
      </c>
      <c r="F30" s="116">
        <v>7.4741233657451903E-2</v>
      </c>
      <c r="G30" s="116">
        <v>7.8749934213456094E-2</v>
      </c>
    </row>
    <row r="31" spans="2:16" ht="33" customHeight="1" x14ac:dyDescent="0.25">
      <c r="B31" s="88" t="s">
        <v>437</v>
      </c>
      <c r="C31" s="89" t="s">
        <v>438</v>
      </c>
      <c r="D31" s="91">
        <v>126274</v>
      </c>
      <c r="E31" s="91">
        <v>138363</v>
      </c>
      <c r="F31" s="116">
        <v>5.6561296761143E-2</v>
      </c>
      <c r="G31" s="116">
        <v>5.6014914315556802E-2</v>
      </c>
    </row>
    <row r="32" spans="2:16" ht="33" customHeight="1" x14ac:dyDescent="0.25">
      <c r="B32" s="88" t="s">
        <v>439</v>
      </c>
      <c r="C32" s="89" t="s">
        <v>440</v>
      </c>
      <c r="D32" s="91">
        <v>139853</v>
      </c>
      <c r="E32" s="91">
        <v>118035</v>
      </c>
      <c r="F32" s="116">
        <v>6.2643671982641994E-2</v>
      </c>
      <c r="G32" s="116">
        <v>4.7785321301480499E-2</v>
      </c>
    </row>
    <row r="33" spans="2:9" ht="33" customHeight="1" x14ac:dyDescent="0.25">
      <c r="B33" s="88" t="s">
        <v>441</v>
      </c>
      <c r="C33" s="89" t="s">
        <v>442</v>
      </c>
      <c r="D33" s="91">
        <v>29197</v>
      </c>
      <c r="E33" s="91">
        <v>35081</v>
      </c>
      <c r="F33" s="116">
        <v>1.3078069765233499E-2</v>
      </c>
      <c r="G33" s="116">
        <v>1.42022015213897E-2</v>
      </c>
    </row>
    <row r="34" spans="2:9" ht="33" customHeight="1" x14ac:dyDescent="0.25">
      <c r="B34" s="88" t="s">
        <v>443</v>
      </c>
      <c r="C34" s="89" t="s">
        <v>444</v>
      </c>
      <c r="D34" s="91">
        <v>29811</v>
      </c>
      <c r="E34" s="91">
        <v>34353</v>
      </c>
      <c r="F34" s="116">
        <v>1.3353095789683E-2</v>
      </c>
      <c r="G34" s="116">
        <v>1.3907477804632201E-2</v>
      </c>
    </row>
    <row r="35" spans="2:9" ht="33" customHeight="1" x14ac:dyDescent="0.25">
      <c r="B35" s="88" t="s">
        <v>446</v>
      </c>
      <c r="C35" s="89" t="s">
        <v>447</v>
      </c>
      <c r="D35" s="91">
        <v>16139</v>
      </c>
      <c r="E35" s="91">
        <v>15242</v>
      </c>
      <c r="F35" s="116">
        <v>7.2290635319074998E-3</v>
      </c>
      <c r="G35" s="116">
        <v>6.1705753994761399E-3</v>
      </c>
    </row>
    <row r="36" spans="2:9" ht="33" customHeight="1" x14ac:dyDescent="0.25">
      <c r="B36" s="88" t="s">
        <v>439</v>
      </c>
      <c r="C36" s="89" t="s">
        <v>445</v>
      </c>
      <c r="D36" s="91">
        <v>8976</v>
      </c>
      <c r="E36" s="91">
        <v>3900</v>
      </c>
      <c r="F36" s="116">
        <v>4.02057588836989E-3</v>
      </c>
      <c r="G36" s="116">
        <v>1.5788770540583199E-3</v>
      </c>
    </row>
    <row r="37" spans="2:9" ht="33" customHeight="1" x14ac:dyDescent="0.25">
      <c r="B37" s="88" t="s">
        <v>448</v>
      </c>
      <c r="C37" s="89" t="s">
        <v>449</v>
      </c>
      <c r="D37" s="91">
        <v>0</v>
      </c>
      <c r="E37" s="91">
        <v>0</v>
      </c>
      <c r="F37" s="116">
        <v>0</v>
      </c>
      <c r="G37" s="116">
        <v>0</v>
      </c>
    </row>
    <row r="38" spans="2:9" ht="33" customHeight="1" x14ac:dyDescent="0.25">
      <c r="B38" s="500" t="s">
        <v>450</v>
      </c>
      <c r="C38" s="501"/>
      <c r="D38" s="92">
        <v>2232516</v>
      </c>
      <c r="E38" s="92">
        <v>2470110</v>
      </c>
      <c r="F38" s="133">
        <v>1</v>
      </c>
      <c r="G38" s="133">
        <v>1</v>
      </c>
    </row>
    <row r="39" spans="2:9" ht="33" customHeight="1" x14ac:dyDescent="0.25">
      <c r="B39" s="120"/>
      <c r="C39" s="120"/>
      <c r="D39" s="121"/>
      <c r="E39" s="121"/>
      <c r="F39" s="122"/>
      <c r="G39" s="122"/>
    </row>
    <row r="40" spans="2:9" ht="33" customHeight="1" x14ac:dyDescent="0.25">
      <c r="B40" s="490" t="s">
        <v>308</v>
      </c>
      <c r="C40" s="490"/>
      <c r="D40" s="490"/>
      <c r="E40" s="490"/>
      <c r="F40" s="490"/>
      <c r="G40" s="490"/>
      <c r="H40" s="490"/>
      <c r="I40" s="490"/>
    </row>
    <row r="41" spans="2:9" ht="33" customHeight="1" x14ac:dyDescent="0.25">
      <c r="B41" s="90"/>
      <c r="C41" s="220"/>
      <c r="D41" s="54">
        <v>2021</v>
      </c>
      <c r="E41" s="54">
        <v>2022</v>
      </c>
      <c r="F41" s="203">
        <f>+D7</f>
        <v>2021</v>
      </c>
      <c r="G41" s="203">
        <f>+E7</f>
        <v>2022</v>
      </c>
      <c r="H41" s="46"/>
    </row>
    <row r="42" spans="2:9" ht="33" customHeight="1" x14ac:dyDescent="0.25">
      <c r="B42" s="90"/>
      <c r="C42" s="205" t="str">
        <f>+C8</f>
        <v>Actividades de hospitales públicos (MSP)</v>
      </c>
      <c r="D42" s="205">
        <f t="shared" ref="D42:G43" si="0">+D8</f>
        <v>952068</v>
      </c>
      <c r="E42" s="205">
        <f t="shared" si="0"/>
        <v>999784</v>
      </c>
      <c r="F42" s="204">
        <f t="shared" si="0"/>
        <v>0.20640087514657901</v>
      </c>
      <c r="G42" s="204">
        <f t="shared" si="0"/>
        <v>0.21366302677177701</v>
      </c>
      <c r="H42" s="46"/>
    </row>
    <row r="43" spans="2:9" ht="33" customHeight="1" x14ac:dyDescent="0.25">
      <c r="B43" s="90"/>
      <c r="C43" s="205" t="str">
        <f>+C9</f>
        <v>Actividades de centros ambulatorios del sector público (MSP)</v>
      </c>
      <c r="D43" s="205">
        <f t="shared" si="0"/>
        <v>796411</v>
      </c>
      <c r="E43" s="205">
        <f t="shared" si="0"/>
        <v>870638</v>
      </c>
      <c r="F43" s="204">
        <f t="shared" si="0"/>
        <v>0.17265565839452801</v>
      </c>
      <c r="G43" s="204">
        <f t="shared" si="0"/>
        <v>0.18606333998396299</v>
      </c>
      <c r="H43" s="46"/>
    </row>
    <row r="44" spans="2:9" ht="33" customHeight="1" x14ac:dyDescent="0.25">
      <c r="B44" s="90"/>
      <c r="C44" s="205" t="str">
        <f t="shared" ref="C44:G44" si="1">+C10</f>
        <v>Actividades de hospitales públicos (IESS)</v>
      </c>
      <c r="D44" s="205">
        <f t="shared" si="1"/>
        <v>708663</v>
      </c>
      <c r="E44" s="205">
        <f t="shared" si="1"/>
        <v>681960</v>
      </c>
      <c r="F44" s="204">
        <f t="shared" si="1"/>
        <v>0.15363258021906001</v>
      </c>
      <c r="G44" s="204">
        <f t="shared" si="1"/>
        <v>0.14574111781873</v>
      </c>
      <c r="H44" s="46"/>
    </row>
    <row r="45" spans="2:9" ht="33" customHeight="1" x14ac:dyDescent="0.25">
      <c r="B45" s="90"/>
      <c r="C45" s="205" t="str">
        <f t="shared" ref="C45:G45" si="2">+C11</f>
        <v>Actividades de centros ambulatorios del sector privado</v>
      </c>
      <c r="D45" s="205">
        <f t="shared" si="2"/>
        <v>631411</v>
      </c>
      <c r="E45" s="205">
        <f t="shared" si="2"/>
        <v>646901</v>
      </c>
      <c r="F45" s="204">
        <f t="shared" si="2"/>
        <v>0.13688495252143401</v>
      </c>
      <c r="G45" s="204">
        <f t="shared" si="2"/>
        <v>0.13824868739816801</v>
      </c>
      <c r="H45" s="46"/>
    </row>
    <row r="46" spans="2:9" ht="33" customHeight="1" x14ac:dyDescent="0.25">
      <c r="B46" s="90"/>
      <c r="C46" s="205" t="str">
        <f t="shared" ref="C46:G46" si="3">+C12</f>
        <v>Actividades de hospitales privados</v>
      </c>
      <c r="D46" s="205">
        <f t="shared" si="3"/>
        <v>592876</v>
      </c>
      <c r="E46" s="205">
        <f t="shared" si="3"/>
        <v>595331</v>
      </c>
      <c r="F46" s="204">
        <f t="shared" si="3"/>
        <v>0.12853086675889</v>
      </c>
      <c r="G46" s="204">
        <f t="shared" si="3"/>
        <v>0.12722770457525701</v>
      </c>
      <c r="H46" s="46"/>
    </row>
    <row r="47" spans="2:9" ht="33" customHeight="1" x14ac:dyDescent="0.25">
      <c r="B47" s="90"/>
      <c r="C47" s="205" t="str">
        <f t="shared" ref="C47:G47" si="4">+C13</f>
        <v>Actividades de centros ambulatorios del sector público (IESS)</v>
      </c>
      <c r="D47" s="205">
        <f t="shared" si="4"/>
        <v>254349</v>
      </c>
      <c r="E47" s="205">
        <f t="shared" si="4"/>
        <v>267048</v>
      </c>
      <c r="F47" s="204">
        <f t="shared" si="4"/>
        <v>5.5140868291610599E-2</v>
      </c>
      <c r="G47" s="204">
        <f t="shared" si="4"/>
        <v>5.7070611225374303E-2</v>
      </c>
      <c r="H47" s="46"/>
    </row>
    <row r="48" spans="2:9" ht="33" customHeight="1" x14ac:dyDescent="0.25">
      <c r="B48" s="90"/>
      <c r="C48" s="205" t="str">
        <f t="shared" ref="C48:G48" si="5">+C14</f>
        <v>Otras actividades relacionadas con la salud humana privados</v>
      </c>
      <c r="D48" s="205">
        <f t="shared" si="5"/>
        <v>254690</v>
      </c>
      <c r="E48" s="205">
        <f t="shared" si="5"/>
        <v>262210</v>
      </c>
      <c r="F48" s="204">
        <f t="shared" si="5"/>
        <v>5.52147944170817E-2</v>
      </c>
      <c r="G48" s="204">
        <f t="shared" si="5"/>
        <v>5.6036686174041297E-2</v>
      </c>
      <c r="H48" s="46"/>
    </row>
    <row r="49" spans="2:9" ht="33" customHeight="1" x14ac:dyDescent="0.25">
      <c r="B49" s="90"/>
      <c r="C49" s="205" t="str">
        <f t="shared" ref="C49:G49" si="6">+C15</f>
        <v>Regulación de las actividades de organismos que prestan servicios de salud</v>
      </c>
      <c r="D49" s="205">
        <f t="shared" si="6"/>
        <v>212876</v>
      </c>
      <c r="E49" s="205">
        <f t="shared" si="6"/>
        <v>181071</v>
      </c>
      <c r="F49" s="204">
        <f t="shared" si="6"/>
        <v>4.6149847172369099E-2</v>
      </c>
      <c r="G49" s="204">
        <f t="shared" si="6"/>
        <v>3.8696536372448999E-2</v>
      </c>
      <c r="H49" s="46"/>
    </row>
    <row r="50" spans="2:9" ht="33" customHeight="1" x14ac:dyDescent="0.25">
      <c r="B50" s="90"/>
      <c r="C50" s="205" t="str">
        <f t="shared" ref="C50:G50" si="7">+C16</f>
        <v>Actividades de centros ambulatorios del sector público (otros sector público)</v>
      </c>
      <c r="D50" s="205">
        <f t="shared" si="7"/>
        <v>82905</v>
      </c>
      <c r="E50" s="205">
        <f t="shared" si="7"/>
        <v>85951</v>
      </c>
      <c r="F50" s="204">
        <f t="shared" si="7"/>
        <v>1.7973153760054001E-2</v>
      </c>
      <c r="G50" s="204">
        <f t="shared" si="7"/>
        <v>1.8368518414038498E-2</v>
      </c>
      <c r="H50" s="46"/>
    </row>
    <row r="51" spans="2:9" ht="33" customHeight="1" x14ac:dyDescent="0.25">
      <c r="B51" s="90"/>
      <c r="C51" s="205" t="str">
        <f>+C18</f>
        <v>Actividades de planes de seguridad social de afiliación obligatoria</v>
      </c>
      <c r="D51" s="205">
        <f t="shared" ref="D51:G51" si="8">+D18</f>
        <v>26532</v>
      </c>
      <c r="E51" s="205">
        <f t="shared" si="8"/>
        <v>22981</v>
      </c>
      <c r="F51" s="221">
        <f t="shared" si="8"/>
        <v>5.75192950439362E-3</v>
      </c>
      <c r="G51" s="221">
        <f t="shared" si="8"/>
        <v>4.9112508484254799E-3</v>
      </c>
      <c r="H51" s="46"/>
    </row>
    <row r="52" spans="2:9" ht="33" customHeight="1" x14ac:dyDescent="0.25">
      <c r="B52" s="90"/>
      <c r="C52" s="86" t="s">
        <v>9</v>
      </c>
      <c r="D52" s="124">
        <f>+D17+D19+D20</f>
        <v>99932</v>
      </c>
      <c r="E52" s="124">
        <f t="shared" ref="E52:G52" si="9">+E17+E19+E20</f>
        <v>65381</v>
      </c>
      <c r="F52" s="124">
        <f t="shared" si="9"/>
        <v>2.1664473814000551E-2</v>
      </c>
      <c r="G52" s="124">
        <f t="shared" si="9"/>
        <v>1.397252041777584E-2</v>
      </c>
      <c r="H52" s="46"/>
    </row>
    <row r="53" spans="2:9" ht="33" customHeight="1" x14ac:dyDescent="0.25">
      <c r="B53" s="90"/>
      <c r="C53" s="54"/>
      <c r="D53" s="124">
        <f>+D42+D44+D45+D46+D47+D48+D49+D50+D52+D51+D43</f>
        <v>4612713</v>
      </c>
      <c r="E53" s="124">
        <f>+E42+E44+E45+E46+E47+E48+E49+E50+E52+E51+E43</f>
        <v>4679256</v>
      </c>
      <c r="F53" s="223">
        <f>+F42+F44+F45+F46+F47+F48+F49+F50+F52+F51+F43</f>
        <v>1.0000000000000004</v>
      </c>
      <c r="G53" s="223">
        <f>+G42+G44+G45+G46+G47+G48+G49+G50+G52+G51+G43</f>
        <v>0.99999999999999944</v>
      </c>
      <c r="H53" s="46"/>
    </row>
    <row r="54" spans="2:9" ht="33" customHeight="1" x14ac:dyDescent="0.25">
      <c r="B54" s="90"/>
      <c r="C54" s="220"/>
      <c r="D54" s="124">
        <f>+SUM(D8:D20)</f>
        <v>4612713</v>
      </c>
      <c r="E54" s="124">
        <f>+SUM(E8:E20)</f>
        <v>4679256</v>
      </c>
      <c r="F54" s="223">
        <f t="shared" ref="F54:G54" si="10">+SUM(F8:F20)</f>
        <v>1.0000000000000007</v>
      </c>
      <c r="G54" s="223">
        <f t="shared" si="10"/>
        <v>0.99999999999999944</v>
      </c>
      <c r="H54" s="46"/>
    </row>
    <row r="55" spans="2:9" ht="33" customHeight="1" x14ac:dyDescent="0.25">
      <c r="B55" s="123"/>
      <c r="C55" s="64"/>
      <c r="D55" s="128">
        <f>+D53-D54</f>
        <v>0</v>
      </c>
      <c r="E55" s="128">
        <f>+E53-E54</f>
        <v>0</v>
      </c>
      <c r="F55" s="128">
        <f>+F53-F54</f>
        <v>0</v>
      </c>
      <c r="G55" s="128">
        <f t="shared" ref="G55" si="11">+G53-G54</f>
        <v>0</v>
      </c>
    </row>
    <row r="56" spans="2:9" ht="33" customHeight="1" x14ac:dyDescent="0.25">
      <c r="B56" s="125"/>
      <c r="C56" s="222"/>
      <c r="D56" s="218"/>
      <c r="E56" s="218"/>
      <c r="F56" s="219"/>
      <c r="G56" s="122"/>
    </row>
    <row r="57" spans="2:9" ht="33" customHeight="1" x14ac:dyDescent="0.25">
      <c r="B57" s="120"/>
      <c r="C57" s="120"/>
      <c r="D57" s="121"/>
      <c r="E57" s="121"/>
      <c r="F57" s="122"/>
      <c r="G57" s="122"/>
    </row>
    <row r="58" spans="2:9" ht="33" customHeight="1" x14ac:dyDescent="0.25">
      <c r="B58" s="120"/>
      <c r="C58" s="120"/>
      <c r="D58" s="121"/>
      <c r="E58" s="121"/>
      <c r="F58" s="122"/>
      <c r="G58" s="122"/>
    </row>
    <row r="59" spans="2:9" ht="33" customHeight="1" x14ac:dyDescent="0.25">
      <c r="B59" s="120"/>
      <c r="C59" s="120"/>
      <c r="D59" s="121"/>
      <c r="E59" s="121"/>
      <c r="F59" s="122"/>
      <c r="G59" s="122"/>
    </row>
    <row r="60" spans="2:9" ht="33" customHeight="1" x14ac:dyDescent="0.25">
      <c r="B60" s="120"/>
      <c r="C60" s="120"/>
      <c r="D60" s="121"/>
      <c r="E60" s="121"/>
      <c r="F60" s="122"/>
      <c r="G60" s="122"/>
    </row>
    <row r="61" spans="2:9" ht="33" customHeight="1" x14ac:dyDescent="0.25">
      <c r="B61" s="120"/>
      <c r="C61" s="120"/>
      <c r="D61" s="121"/>
      <c r="E61" s="121"/>
      <c r="F61" s="122"/>
      <c r="G61" s="122"/>
    </row>
    <row r="62" spans="2:9" ht="21.75" customHeight="1" x14ac:dyDescent="0.3">
      <c r="B62" s="131"/>
      <c r="C62" s="131"/>
      <c r="D62" s="131"/>
      <c r="E62" s="131"/>
      <c r="F62" s="132"/>
      <c r="G62" s="132"/>
    </row>
    <row r="63" spans="2:9" ht="21.75" customHeight="1" x14ac:dyDescent="0.25">
      <c r="B63" s="490" t="s">
        <v>309</v>
      </c>
      <c r="C63" s="490"/>
      <c r="D63" s="490"/>
      <c r="E63" s="490"/>
      <c r="F63" s="490"/>
      <c r="G63" s="490"/>
      <c r="H63" s="490"/>
      <c r="I63" s="490"/>
    </row>
    <row r="64" spans="2:9" ht="21.75" customHeight="1" x14ac:dyDescent="0.25">
      <c r="B64" s="210"/>
      <c r="C64" s="211"/>
      <c r="D64" s="212">
        <v>2021</v>
      </c>
      <c r="E64" s="212">
        <v>2022</v>
      </c>
      <c r="F64" s="213">
        <f>+D24</f>
        <v>2021</v>
      </c>
      <c r="G64" s="206">
        <f>+E24</f>
        <v>2022</v>
      </c>
      <c r="H64" s="220"/>
      <c r="I64" s="17"/>
    </row>
    <row r="65" spans="2:9" ht="21.75" customHeight="1" x14ac:dyDescent="0.25">
      <c r="B65" s="212"/>
      <c r="C65" s="214" t="str">
        <f t="shared" ref="C65:G73" si="12">+C25</f>
        <v>Actividades de centros ambulatorios del sector público (MSP)</v>
      </c>
      <c r="D65" s="214">
        <f t="shared" si="12"/>
        <v>469155</v>
      </c>
      <c r="E65" s="214">
        <f t="shared" si="12"/>
        <v>543854</v>
      </c>
      <c r="F65" s="215">
        <f>+F25</f>
        <v>0.21014631026160599</v>
      </c>
      <c r="G65" s="207">
        <f t="shared" si="12"/>
        <v>0.22017400034816301</v>
      </c>
      <c r="H65" s="220"/>
      <c r="I65" s="17"/>
    </row>
    <row r="66" spans="2:9" ht="21.75" customHeight="1" x14ac:dyDescent="0.25">
      <c r="B66" s="212"/>
      <c r="C66" s="214" t="str">
        <f t="shared" si="12"/>
        <v>Actividades de hospitales públicos (MSP)</v>
      </c>
      <c r="D66" s="214">
        <f t="shared" si="12"/>
        <v>423371</v>
      </c>
      <c r="E66" s="214">
        <f t="shared" si="12"/>
        <v>450439</v>
      </c>
      <c r="F66" s="215">
        <f t="shared" si="12"/>
        <v>0.18963850651014399</v>
      </c>
      <c r="G66" s="207">
        <f t="shared" si="12"/>
        <v>0.182355846500763</v>
      </c>
      <c r="H66" s="220"/>
      <c r="I66" s="17"/>
    </row>
    <row r="67" spans="2:9" ht="21.75" customHeight="1" x14ac:dyDescent="0.25">
      <c r="B67" s="212"/>
      <c r="C67" s="214" t="str">
        <f t="shared" si="12"/>
        <v>Actividades de hospitales públicos (IESS)</v>
      </c>
      <c r="D67" s="214">
        <f t="shared" si="12"/>
        <v>324764</v>
      </c>
      <c r="E67" s="214">
        <f t="shared" si="12"/>
        <v>350823</v>
      </c>
      <c r="F67" s="215">
        <f t="shared" si="12"/>
        <v>0.14546995407871699</v>
      </c>
      <c r="G67" s="207">
        <f t="shared" si="12"/>
        <v>0.14202727813741101</v>
      </c>
      <c r="H67" s="220"/>
      <c r="I67" s="17"/>
    </row>
    <row r="68" spans="2:9" ht="21.75" customHeight="1" x14ac:dyDescent="0.25">
      <c r="B68" s="212"/>
      <c r="C68" s="214" t="str">
        <f t="shared" si="12"/>
        <v>Actividades de hospitales privados</v>
      </c>
      <c r="D68" s="214">
        <f t="shared" si="12"/>
        <v>305172</v>
      </c>
      <c r="E68" s="214">
        <f t="shared" si="12"/>
        <v>349037</v>
      </c>
      <c r="F68" s="215">
        <f t="shared" si="12"/>
        <v>0.136694205103121</v>
      </c>
      <c r="G68" s="207">
        <f t="shared" si="12"/>
        <v>0.14130423341470599</v>
      </c>
      <c r="H68" s="220"/>
      <c r="I68" s="17"/>
    </row>
    <row r="69" spans="2:9" ht="21.75" customHeight="1" x14ac:dyDescent="0.25">
      <c r="B69" s="212"/>
      <c r="C69" s="214" t="str">
        <f t="shared" si="12"/>
        <v>Actividades de centros ambulatorios del sector privado</v>
      </c>
      <c r="D69" s="214">
        <f t="shared" si="12"/>
        <v>192943</v>
      </c>
      <c r="E69" s="214">
        <f t="shared" si="12"/>
        <v>236462</v>
      </c>
      <c r="F69" s="215">
        <f t="shared" si="12"/>
        <v>8.6424016669981299E-2</v>
      </c>
      <c r="G69" s="207">
        <f t="shared" si="12"/>
        <v>9.5729339988907397E-2</v>
      </c>
      <c r="H69" s="220"/>
      <c r="I69" s="17"/>
    </row>
    <row r="70" spans="2:9" ht="21.75" customHeight="1" x14ac:dyDescent="0.25">
      <c r="B70" s="212"/>
      <c r="C70" s="214" t="str">
        <f t="shared" si="12"/>
        <v>Otras actividades relacionadas con la salud humana privados</v>
      </c>
      <c r="D70" s="214">
        <f t="shared" si="12"/>
        <v>166861</v>
      </c>
      <c r="E70" s="214">
        <f t="shared" si="12"/>
        <v>194521</v>
      </c>
      <c r="F70" s="215">
        <f t="shared" si="12"/>
        <v>7.4741233657451903E-2</v>
      </c>
      <c r="G70" s="207">
        <f t="shared" si="12"/>
        <v>7.8749934213456094E-2</v>
      </c>
      <c r="H70" s="220"/>
      <c r="I70" s="17"/>
    </row>
    <row r="71" spans="2:9" ht="21.75" customHeight="1" x14ac:dyDescent="0.25">
      <c r="B71" s="212"/>
      <c r="C71" s="214" t="str">
        <f t="shared" si="12"/>
        <v>Actividades de centros ambulatorios del sector público (IESS)</v>
      </c>
      <c r="D71" s="214">
        <f t="shared" si="12"/>
        <v>126274</v>
      </c>
      <c r="E71" s="214">
        <f t="shared" si="12"/>
        <v>138363</v>
      </c>
      <c r="F71" s="215">
        <f t="shared" si="12"/>
        <v>5.6561296761143E-2</v>
      </c>
      <c r="G71" s="207">
        <f t="shared" si="12"/>
        <v>5.6014914315556802E-2</v>
      </c>
      <c r="H71" s="220"/>
      <c r="I71" s="17"/>
    </row>
    <row r="72" spans="2:9" ht="33" customHeight="1" x14ac:dyDescent="0.25">
      <c r="B72" s="212"/>
      <c r="C72" s="214" t="str">
        <f t="shared" si="12"/>
        <v>Regulación de las actividades de organismos que prestan servicios de salud</v>
      </c>
      <c r="D72" s="214">
        <f t="shared" si="12"/>
        <v>139853</v>
      </c>
      <c r="E72" s="214">
        <f t="shared" si="12"/>
        <v>118035</v>
      </c>
      <c r="F72" s="215">
        <f t="shared" si="12"/>
        <v>6.2643671982641994E-2</v>
      </c>
      <c r="G72" s="207">
        <f t="shared" si="12"/>
        <v>4.7785321301480499E-2</v>
      </c>
      <c r="H72" s="220"/>
      <c r="I72" s="17"/>
    </row>
    <row r="73" spans="2:9" ht="33" customHeight="1" x14ac:dyDescent="0.25">
      <c r="B73" s="212"/>
      <c r="C73" s="214" t="str">
        <f t="shared" si="12"/>
        <v>Actividades de centros ambulatorios del sector público (otros sector público)</v>
      </c>
      <c r="D73" s="214">
        <f t="shared" si="12"/>
        <v>29197</v>
      </c>
      <c r="E73" s="214">
        <f t="shared" si="12"/>
        <v>35081</v>
      </c>
      <c r="F73" s="215">
        <f t="shared" si="12"/>
        <v>1.3078069765233499E-2</v>
      </c>
      <c r="G73" s="207">
        <f t="shared" si="12"/>
        <v>1.42022015213897E-2</v>
      </c>
      <c r="H73" s="220"/>
      <c r="I73" s="17"/>
    </row>
    <row r="74" spans="2:9" ht="33" customHeight="1" x14ac:dyDescent="0.25">
      <c r="B74" s="212"/>
      <c r="C74" s="214" t="str">
        <f>+C36</f>
        <v>Actividades de salud pública, vacunación COVID</v>
      </c>
      <c r="D74" s="214">
        <f t="shared" ref="D74:G74" si="13">+D36</f>
        <v>8976</v>
      </c>
      <c r="E74" s="214">
        <f t="shared" si="13"/>
        <v>3900</v>
      </c>
      <c r="F74" s="214">
        <f t="shared" si="13"/>
        <v>4.02057588836989E-3</v>
      </c>
      <c r="G74" s="208">
        <f t="shared" si="13"/>
        <v>1.5788770540583199E-3</v>
      </c>
      <c r="H74" s="220"/>
      <c r="I74" s="17"/>
    </row>
    <row r="75" spans="2:9" ht="33" customHeight="1" x14ac:dyDescent="0.25">
      <c r="B75" s="212"/>
      <c r="C75" s="216" t="s">
        <v>9</v>
      </c>
      <c r="D75" s="217">
        <f>+D35+D34+D37</f>
        <v>45950</v>
      </c>
      <c r="E75" s="217">
        <f t="shared" ref="E75:G75" si="14">+E35+E34+E37</f>
        <v>49595</v>
      </c>
      <c r="F75" s="215">
        <f t="shared" si="14"/>
        <v>2.05821593215905E-2</v>
      </c>
      <c r="G75" s="207">
        <f t="shared" si="14"/>
        <v>2.007805320410834E-2</v>
      </c>
      <c r="H75" s="220"/>
      <c r="I75" s="17"/>
    </row>
    <row r="76" spans="2:9" ht="33" customHeight="1" x14ac:dyDescent="0.25">
      <c r="B76" s="212"/>
      <c r="C76" s="212"/>
      <c r="D76" s="217">
        <f>+D65+D67+D68+D69+D70+D71+D72+D73+D75+D74+D66</f>
        <v>2232516</v>
      </c>
      <c r="E76" s="217">
        <f t="shared" ref="E76:G76" si="15">+E65+E67+E68+E69+E70+E71+E72+E73+E75+E74+E66</f>
        <v>2470110</v>
      </c>
      <c r="F76" s="217">
        <f t="shared" si="15"/>
        <v>1</v>
      </c>
      <c r="G76" s="209">
        <f t="shared" si="15"/>
        <v>1.0000000000000004</v>
      </c>
      <c r="H76" s="220"/>
      <c r="I76" s="17"/>
    </row>
    <row r="77" spans="2:9" ht="33" customHeight="1" x14ac:dyDescent="0.25">
      <c r="B77" s="212"/>
      <c r="C77" s="211"/>
      <c r="D77" s="217">
        <f>+SUM(D25:D37)</f>
        <v>2232516</v>
      </c>
      <c r="E77" s="217">
        <f>+SUM(E25:E37)</f>
        <v>2470110</v>
      </c>
      <c r="F77" s="217">
        <f>+SUM(F25:F37)</f>
        <v>1</v>
      </c>
      <c r="G77" s="209">
        <f>+SUM(G25:G37)</f>
        <v>1.0000000000000002</v>
      </c>
      <c r="H77" s="105"/>
      <c r="I77" s="17"/>
    </row>
    <row r="78" spans="2:9" ht="33" customHeight="1" x14ac:dyDescent="0.25">
      <c r="B78" s="210"/>
      <c r="C78" s="211"/>
      <c r="D78" s="217">
        <f>+D76-D77</f>
        <v>0</v>
      </c>
      <c r="E78" s="217">
        <f t="shared" ref="E78:G78" si="16">+E76-E77</f>
        <v>0</v>
      </c>
      <c r="F78" s="217">
        <f t="shared" si="16"/>
        <v>0</v>
      </c>
      <c r="G78" s="209">
        <f t="shared" si="16"/>
        <v>0</v>
      </c>
      <c r="H78" s="105"/>
      <c r="I78" s="17"/>
    </row>
    <row r="79" spans="2:9" ht="33" customHeight="1" x14ac:dyDescent="0.25">
      <c r="B79" s="52"/>
      <c r="C79" s="47"/>
      <c r="D79" s="47"/>
      <c r="E79" s="47"/>
      <c r="F79" s="47"/>
      <c r="G79" s="46"/>
      <c r="H79" s="119"/>
      <c r="I79" s="17"/>
    </row>
    <row r="80" spans="2:9" ht="33" customHeight="1" x14ac:dyDescent="0.25">
      <c r="B80" s="44"/>
      <c r="C80" s="46"/>
      <c r="D80" s="46"/>
      <c r="E80" s="46"/>
      <c r="F80" s="46"/>
      <c r="G80" s="46"/>
      <c r="H80" s="119"/>
      <c r="I80" s="17"/>
    </row>
    <row r="81" spans="2:9" ht="33" customHeight="1" x14ac:dyDescent="0.25">
      <c r="B81" s="65"/>
      <c r="H81" s="17"/>
      <c r="I81" s="17"/>
    </row>
    <row r="82" spans="2:9" ht="33" customHeight="1" x14ac:dyDescent="0.25">
      <c r="B82" s="16"/>
      <c r="C82" s="17"/>
      <c r="D82" s="17"/>
      <c r="E82" s="17"/>
      <c r="F82" s="17"/>
      <c r="G82" s="17"/>
      <c r="H82" s="17"/>
      <c r="I82" s="17"/>
    </row>
    <row r="83" spans="2:9" ht="33" customHeight="1" x14ac:dyDescent="0.25">
      <c r="B83" s="16"/>
      <c r="C83" s="17"/>
      <c r="D83" s="17"/>
      <c r="E83" s="17"/>
      <c r="F83" s="17"/>
      <c r="G83" s="17"/>
      <c r="H83" s="17"/>
      <c r="I83" s="17"/>
    </row>
    <row r="84" spans="2:9" ht="23.25" customHeight="1" x14ac:dyDescent="0.25">
      <c r="B84" s="492" t="s">
        <v>84</v>
      </c>
      <c r="C84" s="492"/>
      <c r="D84" s="492"/>
      <c r="E84" s="492"/>
      <c r="F84" s="17"/>
      <c r="G84" s="17"/>
      <c r="H84" s="17"/>
      <c r="I84" s="17"/>
    </row>
    <row r="85" spans="2:9" ht="24.75" customHeight="1" x14ac:dyDescent="0.25">
      <c r="B85" s="492"/>
      <c r="C85" s="492"/>
      <c r="D85" s="492"/>
      <c r="E85" s="492"/>
      <c r="F85" s="17"/>
      <c r="G85" s="17"/>
      <c r="H85" s="17"/>
      <c r="I85" s="17"/>
    </row>
    <row r="86" spans="2:9" ht="15.75" customHeight="1" x14ac:dyDescent="0.3">
      <c r="B86" s="126" t="s">
        <v>274</v>
      </c>
      <c r="C86" s="17"/>
      <c r="D86" s="17"/>
      <c r="E86" s="17"/>
      <c r="F86" s="17"/>
      <c r="G86" s="17"/>
      <c r="H86" s="17"/>
      <c r="I86" s="17"/>
    </row>
    <row r="87" spans="2:9" x14ac:dyDescent="0.25">
      <c r="B87" s="18" t="s">
        <v>15</v>
      </c>
      <c r="C87" s="17"/>
      <c r="D87" s="17"/>
      <c r="E87" s="17"/>
      <c r="F87" s="17"/>
      <c r="G87" s="17"/>
      <c r="H87" s="17"/>
      <c r="I87" s="17"/>
    </row>
    <row r="88" spans="2:9" x14ac:dyDescent="0.25">
      <c r="B88" s="16"/>
      <c r="C88" s="17"/>
      <c r="D88" s="17"/>
      <c r="E88" s="17"/>
      <c r="F88" s="17"/>
      <c r="G88" s="17"/>
      <c r="H88" s="17"/>
      <c r="I88" s="17"/>
    </row>
    <row r="89" spans="2:9" x14ac:dyDescent="0.25">
      <c r="C89" s="17"/>
      <c r="D89" s="17"/>
      <c r="E89" s="17"/>
      <c r="F89" s="17"/>
      <c r="G89" s="17"/>
      <c r="H89" s="17"/>
      <c r="I89" s="17"/>
    </row>
    <row r="90" spans="2:9" ht="18" customHeight="1" x14ac:dyDescent="0.25">
      <c r="C90" s="17"/>
      <c r="D90" s="17"/>
      <c r="E90" s="17"/>
      <c r="F90" s="17"/>
      <c r="G90" s="17"/>
      <c r="H90" s="17"/>
      <c r="I90" s="17"/>
    </row>
    <row r="91" spans="2:9" ht="15" customHeight="1" x14ac:dyDescent="0.25">
      <c r="B91" s="127"/>
      <c r="C91" s="17"/>
      <c r="D91" s="17"/>
      <c r="E91" s="17"/>
      <c r="F91" s="17"/>
      <c r="G91" s="17"/>
      <c r="H91" s="17"/>
      <c r="I91" s="17"/>
    </row>
  </sheetData>
  <mergeCells count="7">
    <mergeCell ref="B63:I63"/>
    <mergeCell ref="B4:G4"/>
    <mergeCell ref="B3:G3"/>
    <mergeCell ref="B84:E85"/>
    <mergeCell ref="B21:C21"/>
    <mergeCell ref="B38:C38"/>
    <mergeCell ref="B40:I40"/>
  </mergeCells>
  <conditionalFormatting sqref="D55:G55">
    <cfRule type="cellIs" dxfId="19" priority="1" operator="notEqual">
      <formula>0</formula>
    </cfRule>
  </conditionalFormatting>
  <conditionalFormatting sqref="D78:G78">
    <cfRule type="cellIs" dxfId="18" priority="2" operator="notEqual">
      <formula>0</formula>
    </cfRule>
  </conditionalFormatting>
  <hyperlinks>
    <hyperlink ref="B2" location="Indice!A1" display="Índice"/>
    <hyperlink ref="G2" location="'1.3.5'!A1" display="Siguiente"/>
    <hyperlink ref="F2" location="'1.3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J7" sqref="J7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35">
      <c r="B2" s="149" t="s">
        <v>3</v>
      </c>
      <c r="F2" s="37" t="s">
        <v>178</v>
      </c>
      <c r="G2" s="37" t="s">
        <v>179</v>
      </c>
      <c r="H2" s="36"/>
    </row>
    <row r="3" spans="2:16" ht="33" customHeight="1" x14ac:dyDescent="0.25">
      <c r="B3" s="489" t="s">
        <v>118</v>
      </c>
      <c r="C3" s="489"/>
      <c r="D3" s="489"/>
      <c r="E3" s="489"/>
      <c r="F3" s="489"/>
      <c r="G3" s="489"/>
    </row>
    <row r="4" spans="2:16" ht="33" customHeight="1" x14ac:dyDescent="0.25">
      <c r="B4" s="491" t="s">
        <v>310</v>
      </c>
      <c r="C4" s="491"/>
      <c r="D4" s="491"/>
      <c r="E4" s="491"/>
      <c r="F4" s="491"/>
      <c r="G4" s="491"/>
      <c r="I4" s="130"/>
    </row>
    <row r="5" spans="2:16" ht="33" customHeight="1" x14ac:dyDescent="0.25"/>
    <row r="6" spans="2:16" ht="33" customHeight="1" x14ac:dyDescent="0.25">
      <c r="B6" s="20" t="s">
        <v>5</v>
      </c>
      <c r="C6" s="21"/>
      <c r="D6" s="21"/>
      <c r="E6" s="21"/>
      <c r="F6" s="21"/>
      <c r="G6" s="21"/>
    </row>
    <row r="7" spans="2:16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6" ht="33" customHeight="1" x14ac:dyDescent="0.25">
      <c r="B8" s="88" t="s">
        <v>451</v>
      </c>
      <c r="C8" s="89" t="s">
        <v>452</v>
      </c>
      <c r="D8" s="140">
        <v>387615</v>
      </c>
      <c r="E8" s="140">
        <v>370918</v>
      </c>
      <c r="F8" s="116">
        <v>0.41391914793192602</v>
      </c>
      <c r="G8" s="116">
        <v>0.38413055455445499</v>
      </c>
    </row>
    <row r="9" spans="2:16" ht="33" customHeight="1" x14ac:dyDescent="0.25">
      <c r="B9" s="88" t="s">
        <v>453</v>
      </c>
      <c r="C9" s="89" t="s">
        <v>454</v>
      </c>
      <c r="D9" s="140">
        <v>304984</v>
      </c>
      <c r="E9" s="140">
        <v>285364</v>
      </c>
      <c r="F9" s="116">
        <v>0.32568068163737302</v>
      </c>
      <c r="G9" s="116">
        <v>0.29552901603555898</v>
      </c>
    </row>
    <row r="10" spans="2:16" ht="33" customHeight="1" x14ac:dyDescent="0.25">
      <c r="B10" s="88" t="s">
        <v>457</v>
      </c>
      <c r="C10" s="89" t="s">
        <v>458</v>
      </c>
      <c r="D10" s="140">
        <v>74812</v>
      </c>
      <c r="E10" s="140">
        <v>109906</v>
      </c>
      <c r="F10" s="116">
        <v>7.9888856971694205E-2</v>
      </c>
      <c r="G10" s="116">
        <v>0.11382098665705601</v>
      </c>
    </row>
    <row r="11" spans="2:16" ht="33" customHeight="1" x14ac:dyDescent="0.25">
      <c r="B11" s="88" t="s">
        <v>455</v>
      </c>
      <c r="C11" s="89" t="s">
        <v>456</v>
      </c>
      <c r="D11" s="140">
        <v>93281</v>
      </c>
      <c r="E11" s="140">
        <v>97340</v>
      </c>
      <c r="F11" s="116">
        <v>9.9611191616005498E-2</v>
      </c>
      <c r="G11" s="116">
        <v>0.100807370309154</v>
      </c>
    </row>
    <row r="12" spans="2:16" ht="33" customHeight="1" x14ac:dyDescent="0.25">
      <c r="B12" s="88" t="s">
        <v>459</v>
      </c>
      <c r="C12" s="89" t="s">
        <v>460</v>
      </c>
      <c r="D12" s="140">
        <v>43323</v>
      </c>
      <c r="E12" s="140">
        <v>57547</v>
      </c>
      <c r="F12" s="116">
        <v>4.6262965173831799E-2</v>
      </c>
      <c r="G12" s="116">
        <v>5.9596894793310699E-2</v>
      </c>
    </row>
    <row r="13" spans="2:16" ht="33" customHeight="1" x14ac:dyDescent="0.25">
      <c r="B13" s="88" t="s">
        <v>461</v>
      </c>
      <c r="C13" s="142" t="s">
        <v>462</v>
      </c>
      <c r="D13" s="140">
        <v>16862</v>
      </c>
      <c r="E13" s="140">
        <v>31269</v>
      </c>
      <c r="F13" s="116">
        <v>1.8006281161534299E-2</v>
      </c>
      <c r="G13" s="116">
        <v>3.2382840170504697E-2</v>
      </c>
    </row>
    <row r="14" spans="2:16" ht="33.75" customHeight="1" x14ac:dyDescent="0.25">
      <c r="B14" s="88" t="s">
        <v>463</v>
      </c>
      <c r="C14" s="142" t="s">
        <v>464</v>
      </c>
      <c r="D14" s="140">
        <v>15574</v>
      </c>
      <c r="E14" s="140">
        <v>13260</v>
      </c>
      <c r="F14" s="116">
        <v>1.6630875507634701E-2</v>
      </c>
      <c r="G14" s="116">
        <v>1.37323374799607E-2</v>
      </c>
      <c r="H14" s="32"/>
      <c r="I14" s="32"/>
      <c r="J14" s="32"/>
      <c r="K14" s="32"/>
      <c r="L14" s="32"/>
      <c r="M14" s="32"/>
      <c r="N14" s="32"/>
      <c r="O14" s="32"/>
      <c r="P14" s="32"/>
    </row>
    <row r="15" spans="2:16" ht="33.75" customHeight="1" x14ac:dyDescent="0.25">
      <c r="B15" s="504" t="s">
        <v>450</v>
      </c>
      <c r="C15" s="505"/>
      <c r="D15" s="139">
        <v>936451</v>
      </c>
      <c r="E15" s="139">
        <v>965604</v>
      </c>
      <c r="F15" s="133">
        <v>1</v>
      </c>
      <c r="G15" s="133">
        <v>1</v>
      </c>
    </row>
    <row r="16" spans="2:16" ht="29.25" customHeight="1" x14ac:dyDescent="0.25">
      <c r="B16" s="145"/>
      <c r="C16" s="145"/>
      <c r="D16" s="121"/>
      <c r="E16" s="121"/>
      <c r="F16" s="122"/>
      <c r="G16" s="122"/>
    </row>
    <row r="17" spans="2:9" ht="27.75" customHeight="1" x14ac:dyDescent="0.3">
      <c r="B17" s="20" t="s">
        <v>1</v>
      </c>
      <c r="C17" s="21"/>
      <c r="D17" s="143"/>
      <c r="E17" s="143"/>
      <c r="F17" s="21"/>
      <c r="G17" s="21"/>
    </row>
    <row r="18" spans="2:9" ht="30" customHeight="1" x14ac:dyDescent="0.25">
      <c r="B18" s="31" t="s">
        <v>10</v>
      </c>
      <c r="C18" s="31" t="s">
        <v>11</v>
      </c>
      <c r="D18" s="31">
        <v>2021</v>
      </c>
      <c r="E18" s="31">
        <v>2022</v>
      </c>
      <c r="F18" s="31" t="s">
        <v>173</v>
      </c>
      <c r="G18" s="31" t="s">
        <v>277</v>
      </c>
    </row>
    <row r="19" spans="2:9" ht="33" customHeight="1" x14ac:dyDescent="0.25">
      <c r="B19" s="88" t="s">
        <v>451</v>
      </c>
      <c r="C19" s="89" t="s">
        <v>452</v>
      </c>
      <c r="D19" s="140">
        <v>367883</v>
      </c>
      <c r="E19" s="140">
        <v>391162</v>
      </c>
      <c r="F19" s="116">
        <v>0.43570481085818502</v>
      </c>
      <c r="G19" s="116">
        <v>0.43889045971285301</v>
      </c>
    </row>
    <row r="20" spans="2:9" ht="33" customHeight="1" x14ac:dyDescent="0.25">
      <c r="B20" s="88" t="s">
        <v>453</v>
      </c>
      <c r="C20" s="89" t="s">
        <v>454</v>
      </c>
      <c r="D20" s="140">
        <v>283225</v>
      </c>
      <c r="E20" s="140">
        <v>264580</v>
      </c>
      <c r="F20" s="116">
        <v>0.33543951488736801</v>
      </c>
      <c r="G20" s="116">
        <v>0.29686328894633601</v>
      </c>
    </row>
    <row r="21" spans="2:9" ht="33" customHeight="1" x14ac:dyDescent="0.25">
      <c r="B21" s="88" t="s">
        <v>455</v>
      </c>
      <c r="C21" s="89" t="s">
        <v>456</v>
      </c>
      <c r="D21" s="140">
        <v>85224</v>
      </c>
      <c r="E21" s="140">
        <v>86899</v>
      </c>
      <c r="F21" s="116">
        <v>0.100935642039937</v>
      </c>
      <c r="G21" s="116">
        <v>9.7502165493036794E-2</v>
      </c>
    </row>
    <row r="22" spans="2:9" ht="33" customHeight="1" x14ac:dyDescent="0.25">
      <c r="B22" s="88" t="s">
        <v>457</v>
      </c>
      <c r="C22" s="89" t="s">
        <v>458</v>
      </c>
      <c r="D22" s="140">
        <v>45781</v>
      </c>
      <c r="E22" s="140">
        <v>64059</v>
      </c>
      <c r="F22" s="116">
        <v>5.4221048392827501E-2</v>
      </c>
      <c r="G22" s="116">
        <v>7.1875294529493303E-2</v>
      </c>
    </row>
    <row r="23" spans="2:9" ht="33" customHeight="1" x14ac:dyDescent="0.25">
      <c r="B23" s="88" t="s">
        <v>459</v>
      </c>
      <c r="C23" s="89" t="s">
        <v>460</v>
      </c>
      <c r="D23" s="140">
        <v>38273</v>
      </c>
      <c r="E23" s="140">
        <v>49559</v>
      </c>
      <c r="F23" s="116">
        <v>4.5328895942392901E-2</v>
      </c>
      <c r="G23" s="116">
        <v>5.5606046325842699E-2</v>
      </c>
    </row>
    <row r="24" spans="2:9" ht="33" customHeight="1" x14ac:dyDescent="0.25">
      <c r="B24" s="88" t="s">
        <v>461</v>
      </c>
      <c r="C24" s="142" t="s">
        <v>462</v>
      </c>
      <c r="D24" s="140">
        <v>9248</v>
      </c>
      <c r="E24" s="140">
        <v>21139</v>
      </c>
      <c r="F24" s="116">
        <v>1.0952933652320199E-2</v>
      </c>
      <c r="G24" s="116">
        <v>2.37183198466876E-2</v>
      </c>
    </row>
    <row r="25" spans="2:9" ht="33" customHeight="1" x14ac:dyDescent="0.25">
      <c r="B25" s="88" t="s">
        <v>463</v>
      </c>
      <c r="C25" s="142" t="s">
        <v>464</v>
      </c>
      <c r="D25" s="140">
        <v>14706</v>
      </c>
      <c r="E25" s="140">
        <v>13854</v>
      </c>
      <c r="F25" s="116">
        <v>1.74171542269702E-2</v>
      </c>
      <c r="G25" s="116">
        <v>1.5544425145749999E-2</v>
      </c>
    </row>
    <row r="26" spans="2:9" ht="33.75" customHeight="1" x14ac:dyDescent="0.25">
      <c r="B26" s="504" t="s">
        <v>450</v>
      </c>
      <c r="C26" s="505"/>
      <c r="D26" s="139">
        <v>844340</v>
      </c>
      <c r="E26" s="139">
        <v>891252</v>
      </c>
      <c r="F26" s="133">
        <v>1</v>
      </c>
      <c r="G26" s="133">
        <v>1</v>
      </c>
      <c r="H26" s="17"/>
      <c r="I26" s="17"/>
    </row>
    <row r="27" spans="2:9" ht="33.75" customHeight="1" x14ac:dyDescent="0.25">
      <c r="B27" s="145"/>
      <c r="C27" s="145"/>
      <c r="D27" s="121"/>
      <c r="E27" s="121"/>
      <c r="F27" s="122"/>
      <c r="G27" s="122"/>
      <c r="H27" s="17"/>
      <c r="I27" s="17"/>
    </row>
    <row r="28" spans="2:9" ht="33" customHeight="1" x14ac:dyDescent="0.25">
      <c r="B28" s="497" t="s">
        <v>311</v>
      </c>
      <c r="C28" s="497"/>
      <c r="D28" s="497"/>
      <c r="E28" s="497"/>
      <c r="F28" s="497"/>
      <c r="G28" s="497"/>
      <c r="H28" s="24"/>
      <c r="I28" s="17"/>
    </row>
    <row r="29" spans="2:9" ht="33.75" customHeight="1" x14ac:dyDescent="0.25">
      <c r="B29" s="145"/>
      <c r="C29" s="145"/>
      <c r="D29" s="121"/>
      <c r="E29" s="121"/>
      <c r="F29" s="122"/>
      <c r="G29" s="122"/>
      <c r="H29" s="17"/>
      <c r="I29" s="17"/>
    </row>
    <row r="30" spans="2:9" ht="33.75" customHeight="1" x14ac:dyDescent="0.25">
      <c r="B30" s="145"/>
      <c r="C30" s="145"/>
      <c r="D30" s="121"/>
      <c r="E30" s="121"/>
      <c r="F30" s="122"/>
      <c r="G30" s="122"/>
      <c r="H30" s="17"/>
      <c r="I30" s="17"/>
    </row>
    <row r="31" spans="2:9" ht="33.75" customHeight="1" x14ac:dyDescent="0.25">
      <c r="B31" s="145"/>
      <c r="C31" s="145"/>
      <c r="D31" s="121"/>
      <c r="E31" s="121"/>
      <c r="F31" s="122"/>
      <c r="G31" s="122"/>
      <c r="H31" s="17"/>
      <c r="I31" s="17"/>
    </row>
    <row r="32" spans="2:9" ht="33.75" customHeight="1" x14ac:dyDescent="0.25">
      <c r="B32" s="145"/>
      <c r="C32" s="145"/>
      <c r="D32" s="121"/>
      <c r="E32" s="121"/>
      <c r="F32" s="122"/>
      <c r="G32" s="122"/>
      <c r="H32" s="17"/>
      <c r="I32" s="17"/>
    </row>
    <row r="33" spans="2:9" ht="33.75" customHeight="1" x14ac:dyDescent="0.25">
      <c r="B33" s="145"/>
      <c r="C33" s="145"/>
      <c r="D33" s="121"/>
      <c r="E33" s="121"/>
      <c r="F33" s="122"/>
      <c r="G33" s="122"/>
      <c r="H33" s="17"/>
      <c r="I33" s="17"/>
    </row>
    <row r="34" spans="2:9" ht="33.75" customHeight="1" x14ac:dyDescent="0.25">
      <c r="B34" s="145"/>
      <c r="C34" s="145"/>
      <c r="D34" s="121"/>
      <c r="E34" s="121"/>
      <c r="F34" s="122"/>
      <c r="G34" s="122"/>
      <c r="H34" s="17"/>
      <c r="I34" s="17"/>
    </row>
    <row r="35" spans="2:9" ht="33.75" customHeight="1" x14ac:dyDescent="0.25">
      <c r="B35" s="145"/>
      <c r="C35" s="145"/>
      <c r="D35" s="121"/>
      <c r="E35" s="121"/>
      <c r="F35" s="122"/>
      <c r="G35" s="122"/>
      <c r="H35" s="17"/>
      <c r="I35" s="17"/>
    </row>
    <row r="36" spans="2:9" ht="33.75" customHeight="1" x14ac:dyDescent="0.25">
      <c r="B36" s="145"/>
      <c r="C36" s="145"/>
      <c r="D36" s="121"/>
      <c r="E36" s="121"/>
      <c r="F36" s="122"/>
      <c r="G36" s="122"/>
      <c r="H36" s="17"/>
      <c r="I36" s="17"/>
    </row>
    <row r="37" spans="2:9" ht="33.75" customHeight="1" x14ac:dyDescent="0.25">
      <c r="B37" s="145"/>
      <c r="C37" s="145"/>
      <c r="D37" s="121"/>
      <c r="E37" s="121"/>
      <c r="F37" s="122"/>
      <c r="G37" s="122"/>
      <c r="H37" s="17"/>
      <c r="I37" s="17"/>
    </row>
    <row r="38" spans="2:9" ht="33.75" customHeight="1" x14ac:dyDescent="0.25">
      <c r="B38" s="145"/>
      <c r="C38" s="145"/>
      <c r="D38" s="121"/>
      <c r="E38" s="121"/>
      <c r="F38" s="122"/>
      <c r="G38" s="122"/>
      <c r="H38" s="17"/>
      <c r="I38" s="17"/>
    </row>
    <row r="39" spans="2:9" ht="33.75" customHeight="1" x14ac:dyDescent="0.25">
      <c r="B39" s="145"/>
      <c r="C39" s="145"/>
      <c r="D39" s="121"/>
      <c r="E39" s="121"/>
      <c r="F39" s="122"/>
      <c r="G39" s="122"/>
      <c r="H39" s="17"/>
      <c r="I39" s="17"/>
    </row>
    <row r="40" spans="2:9" ht="33.75" customHeight="1" x14ac:dyDescent="0.25">
      <c r="B40" s="145"/>
      <c r="C40" s="145"/>
      <c r="D40" s="121"/>
      <c r="E40" s="121"/>
      <c r="F40" s="122"/>
      <c r="G40" s="122"/>
      <c r="H40" s="17"/>
      <c r="I40" s="17"/>
    </row>
    <row r="41" spans="2:9" ht="33.75" customHeight="1" x14ac:dyDescent="0.25">
      <c r="B41" s="145"/>
      <c r="C41" s="145"/>
      <c r="D41" s="121"/>
      <c r="E41" s="121"/>
      <c r="F41" s="122"/>
      <c r="G41" s="122"/>
      <c r="H41" s="17"/>
      <c r="I41" s="17"/>
    </row>
    <row r="42" spans="2:9" ht="33.75" customHeight="1" x14ac:dyDescent="0.25">
      <c r="B42" s="145"/>
      <c r="C42" s="145"/>
      <c r="D42" s="121"/>
      <c r="E42" s="121"/>
      <c r="F42" s="122"/>
      <c r="G42" s="122"/>
      <c r="H42" s="17"/>
      <c r="I42" s="17"/>
    </row>
    <row r="43" spans="2:9" ht="33.75" customHeight="1" x14ac:dyDescent="0.25">
      <c r="B43" s="145"/>
      <c r="C43" s="145"/>
      <c r="D43" s="121"/>
      <c r="E43" s="121"/>
      <c r="F43" s="122"/>
      <c r="G43" s="122"/>
      <c r="H43" s="17"/>
      <c r="I43" s="17"/>
    </row>
    <row r="44" spans="2:9" ht="33.75" customHeight="1" x14ac:dyDescent="0.25">
      <c r="B44" s="145"/>
      <c r="C44" s="145"/>
      <c r="D44" s="121"/>
      <c r="E44" s="121"/>
      <c r="F44" s="122"/>
      <c r="G44" s="122"/>
      <c r="H44" s="17"/>
      <c r="I44" s="17"/>
    </row>
    <row r="45" spans="2:9" ht="33.75" customHeight="1" x14ac:dyDescent="0.25">
      <c r="B45" s="145"/>
      <c r="C45" s="145"/>
      <c r="D45" s="121"/>
      <c r="E45" s="121"/>
      <c r="F45" s="122"/>
      <c r="G45" s="122"/>
      <c r="H45" s="17"/>
      <c r="I45" s="17"/>
    </row>
    <row r="46" spans="2:9" ht="33" customHeight="1" x14ac:dyDescent="0.25">
      <c r="B46" s="497" t="s">
        <v>312</v>
      </c>
      <c r="C46" s="497"/>
      <c r="D46" s="497"/>
      <c r="E46" s="497"/>
      <c r="F46" s="497"/>
      <c r="G46" s="497"/>
      <c r="H46" s="24"/>
      <c r="I46" s="17"/>
    </row>
    <row r="47" spans="2:9" ht="33" customHeight="1" x14ac:dyDescent="0.25">
      <c r="B47" s="16"/>
      <c r="C47" s="17"/>
      <c r="D47" s="17"/>
      <c r="E47" s="17"/>
      <c r="F47" s="17"/>
      <c r="G47" s="17"/>
      <c r="H47" s="17"/>
      <c r="I47" s="17"/>
    </row>
    <row r="48" spans="2:9" ht="33" customHeight="1" x14ac:dyDescent="0.25">
      <c r="B48" s="16"/>
      <c r="C48" s="17"/>
      <c r="D48" s="17"/>
      <c r="E48" s="17"/>
      <c r="F48" s="17"/>
      <c r="G48" s="17"/>
      <c r="H48" s="17"/>
      <c r="I48" s="17"/>
    </row>
    <row r="49" spans="2:9" ht="33" customHeight="1" x14ac:dyDescent="0.25">
      <c r="B49" s="16"/>
      <c r="C49" s="17"/>
      <c r="D49" s="17"/>
      <c r="E49" s="17"/>
      <c r="F49" s="17"/>
      <c r="G49" s="17"/>
      <c r="H49" s="17"/>
      <c r="I49" s="17"/>
    </row>
    <row r="50" spans="2:9" ht="33" customHeight="1" x14ac:dyDescent="0.25">
      <c r="B50" s="16"/>
      <c r="C50" s="17"/>
      <c r="D50" s="17"/>
      <c r="E50" s="17"/>
      <c r="F50" s="17"/>
      <c r="G50" s="17"/>
      <c r="H50" s="17"/>
      <c r="I50" s="17"/>
    </row>
    <row r="51" spans="2:9" ht="33" customHeight="1" x14ac:dyDescent="0.25">
      <c r="B51" s="16"/>
      <c r="C51" s="17"/>
      <c r="D51" s="17"/>
      <c r="E51" s="17"/>
      <c r="F51" s="17"/>
      <c r="G51" s="17"/>
      <c r="H51" s="17"/>
      <c r="I51" s="17"/>
    </row>
    <row r="52" spans="2:9" ht="33" customHeight="1" x14ac:dyDescent="0.25">
      <c r="B52" s="16"/>
      <c r="C52" s="17"/>
      <c r="D52" s="17"/>
      <c r="E52" s="17"/>
      <c r="F52" s="17"/>
      <c r="G52" s="17"/>
      <c r="H52" s="17"/>
      <c r="I52" s="17"/>
    </row>
    <row r="53" spans="2:9" ht="33" customHeight="1" x14ac:dyDescent="0.25">
      <c r="B53" s="16"/>
      <c r="C53" s="17"/>
      <c r="D53" s="17"/>
      <c r="E53" s="17"/>
      <c r="F53" s="17"/>
      <c r="G53" s="17"/>
      <c r="H53" s="17"/>
      <c r="I53" s="17"/>
    </row>
    <row r="54" spans="2:9" ht="33" customHeight="1" x14ac:dyDescent="0.25">
      <c r="B54" s="16"/>
      <c r="C54" s="17"/>
      <c r="D54" s="17"/>
      <c r="E54" s="17"/>
      <c r="F54" s="17"/>
      <c r="G54" s="17"/>
      <c r="H54" s="17"/>
      <c r="I54" s="17"/>
    </row>
    <row r="55" spans="2:9" ht="33" customHeight="1" x14ac:dyDescent="0.25">
      <c r="B55" s="16"/>
      <c r="C55" s="17"/>
      <c r="D55" s="17"/>
      <c r="E55" s="17"/>
      <c r="F55" s="17"/>
      <c r="G55" s="17"/>
      <c r="H55" s="17"/>
      <c r="I55" s="17"/>
    </row>
    <row r="56" spans="2:9" ht="33" customHeight="1" x14ac:dyDescent="0.25">
      <c r="B56" s="16"/>
      <c r="C56" s="17"/>
      <c r="D56" s="17"/>
      <c r="E56" s="17"/>
      <c r="F56" s="17"/>
      <c r="G56" s="17"/>
      <c r="H56" s="17"/>
      <c r="I56" s="17"/>
    </row>
    <row r="57" spans="2:9" ht="33" customHeight="1" x14ac:dyDescent="0.25">
      <c r="B57" s="16"/>
      <c r="C57" s="17"/>
      <c r="D57" s="17"/>
      <c r="E57" s="17"/>
      <c r="F57" s="17"/>
      <c r="G57" s="17"/>
      <c r="H57" s="17"/>
      <c r="I57" s="17"/>
    </row>
    <row r="58" spans="2:9" ht="33" customHeight="1" x14ac:dyDescent="0.25">
      <c r="B58" s="16"/>
      <c r="C58" s="17"/>
      <c r="D58" s="17"/>
      <c r="E58" s="17"/>
      <c r="F58" s="17"/>
      <c r="G58" s="17"/>
      <c r="H58" s="17"/>
      <c r="I58" s="17"/>
    </row>
    <row r="59" spans="2:9" ht="33" customHeight="1" x14ac:dyDescent="0.25">
      <c r="B59" s="16"/>
      <c r="C59" s="17"/>
      <c r="D59" s="17"/>
      <c r="E59" s="17"/>
      <c r="F59" s="17"/>
      <c r="G59" s="17"/>
      <c r="H59" s="17"/>
      <c r="I59" s="17"/>
    </row>
    <row r="60" spans="2:9" ht="33" customHeight="1" x14ac:dyDescent="0.25">
      <c r="B60" s="16"/>
      <c r="C60" s="17"/>
      <c r="D60" s="17"/>
      <c r="E60" s="17"/>
      <c r="F60" s="17"/>
      <c r="G60" s="17"/>
      <c r="H60" s="17"/>
      <c r="I60" s="17"/>
    </row>
    <row r="61" spans="2:9" ht="33" customHeight="1" x14ac:dyDescent="0.25">
      <c r="B61" s="16"/>
      <c r="C61" s="17"/>
      <c r="D61" s="17"/>
      <c r="E61" s="17"/>
      <c r="F61" s="17"/>
      <c r="G61" s="17"/>
      <c r="H61" s="17"/>
      <c r="I61" s="17"/>
    </row>
    <row r="62" spans="2:9" ht="33" customHeight="1" x14ac:dyDescent="0.25">
      <c r="B62" s="16"/>
      <c r="C62" s="17"/>
      <c r="D62" s="17"/>
      <c r="E62" s="17"/>
      <c r="F62" s="17"/>
      <c r="G62" s="17"/>
      <c r="H62" s="17"/>
      <c r="I62" s="17"/>
    </row>
    <row r="63" spans="2:9" ht="24.75" customHeight="1" x14ac:dyDescent="0.25">
      <c r="B63" s="16"/>
      <c r="C63" s="17"/>
      <c r="D63" s="17"/>
      <c r="E63" s="17"/>
      <c r="F63" s="17"/>
      <c r="G63" s="17"/>
      <c r="H63" s="17"/>
      <c r="I63" s="17"/>
    </row>
    <row r="64" spans="2:9" ht="15" customHeight="1" x14ac:dyDescent="0.25">
      <c r="B64" s="18" t="s">
        <v>274</v>
      </c>
      <c r="C64" s="17"/>
      <c r="D64" s="17"/>
      <c r="E64" s="17"/>
      <c r="F64" s="17"/>
      <c r="G64" s="17"/>
      <c r="H64" s="17"/>
      <c r="I64" s="17"/>
    </row>
    <row r="65" spans="2:2" ht="15" customHeight="1" x14ac:dyDescent="0.25">
      <c r="B65" s="18" t="s">
        <v>15</v>
      </c>
    </row>
  </sheetData>
  <mergeCells count="6">
    <mergeCell ref="B4:G4"/>
    <mergeCell ref="B3:G3"/>
    <mergeCell ref="B15:C15"/>
    <mergeCell ref="B26:C26"/>
    <mergeCell ref="B46:G46"/>
    <mergeCell ref="B28:G28"/>
  </mergeCells>
  <hyperlinks>
    <hyperlink ref="B2" location="Indice!A1" display="Índice"/>
    <hyperlink ref="G2" location="'2.1.1'!A1" display="Siguiente"/>
    <hyperlink ref="F2" location="'1.3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5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T15" sqref="T15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/>
    <row r="2" spans="2:19" ht="33" customHeight="1" x14ac:dyDescent="0.35">
      <c r="B2" s="149" t="s">
        <v>3</v>
      </c>
      <c r="Q2" s="37" t="s">
        <v>178</v>
      </c>
      <c r="R2" s="37" t="s">
        <v>179</v>
      </c>
      <c r="S2" s="36"/>
    </row>
    <row r="3" spans="2:19" ht="33" customHeight="1" x14ac:dyDescent="0.25">
      <c r="B3" s="489" t="s">
        <v>144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313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/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25" t="s">
        <v>479</v>
      </c>
      <c r="C8" s="26">
        <v>1662585</v>
      </c>
      <c r="D8" s="26">
        <v>1992454</v>
      </c>
      <c r="E8" s="26">
        <v>2038905</v>
      </c>
      <c r="F8" s="26">
        <v>2238171</v>
      </c>
      <c r="G8" s="26">
        <v>2666853</v>
      </c>
      <c r="H8" s="26">
        <v>2877790</v>
      </c>
      <c r="I8" s="26">
        <v>2736788</v>
      </c>
      <c r="J8" s="26">
        <v>2569353</v>
      </c>
      <c r="K8" s="26">
        <v>3061249</v>
      </c>
      <c r="L8" s="26">
        <v>2761646</v>
      </c>
      <c r="M8" s="26">
        <v>2889939</v>
      </c>
      <c r="N8" s="26">
        <v>2913077</v>
      </c>
      <c r="O8" s="26">
        <v>2976883</v>
      </c>
      <c r="P8" s="26">
        <v>3053287</v>
      </c>
      <c r="Q8" s="26">
        <v>3140466</v>
      </c>
      <c r="R8" s="26">
        <v>3283119</v>
      </c>
    </row>
    <row r="9" spans="2:19" ht="33" customHeight="1" x14ac:dyDescent="0.25">
      <c r="B9" s="225" t="s">
        <v>480</v>
      </c>
      <c r="C9" s="26">
        <v>873214</v>
      </c>
      <c r="D9" s="26">
        <v>1094876</v>
      </c>
      <c r="E9" s="26">
        <v>1292518</v>
      </c>
      <c r="F9" s="26">
        <v>1752274</v>
      </c>
      <c r="G9" s="26">
        <v>2142935</v>
      </c>
      <c r="H9" s="26">
        <v>2726965</v>
      </c>
      <c r="I9" s="26">
        <v>3307905</v>
      </c>
      <c r="J9" s="26">
        <v>3920420</v>
      </c>
      <c r="K9" s="26">
        <v>4044815</v>
      </c>
      <c r="L9" s="26">
        <v>4221859</v>
      </c>
      <c r="M9" s="26">
        <v>4511504</v>
      </c>
      <c r="N9" s="26">
        <v>5056283</v>
      </c>
      <c r="O9" s="26">
        <v>5018621</v>
      </c>
      <c r="P9" s="26">
        <v>4780335</v>
      </c>
      <c r="Q9" s="26">
        <v>5006048</v>
      </c>
      <c r="R9" s="26">
        <v>5138977</v>
      </c>
    </row>
    <row r="10" spans="2:19" ht="33" customHeight="1" x14ac:dyDescent="0.25">
      <c r="B10" s="225" t="s">
        <v>481</v>
      </c>
      <c r="C10" s="26">
        <v>215944</v>
      </c>
      <c r="D10" s="26">
        <v>250258</v>
      </c>
      <c r="E10" s="26">
        <v>247460</v>
      </c>
      <c r="F10" s="26">
        <v>285291</v>
      </c>
      <c r="G10" s="26">
        <v>354142</v>
      </c>
      <c r="H10" s="26">
        <v>370053</v>
      </c>
      <c r="I10" s="26">
        <v>423750</v>
      </c>
      <c r="J10" s="26">
        <v>360926</v>
      </c>
      <c r="K10" s="26">
        <v>335341</v>
      </c>
      <c r="L10" s="26">
        <v>312860</v>
      </c>
      <c r="M10" s="26">
        <v>344769</v>
      </c>
      <c r="N10" s="26">
        <v>324270</v>
      </c>
      <c r="O10" s="26">
        <v>276961</v>
      </c>
      <c r="P10" s="26">
        <v>291129</v>
      </c>
      <c r="Q10" s="26">
        <v>644887</v>
      </c>
      <c r="R10" s="26">
        <v>285721</v>
      </c>
    </row>
    <row r="11" spans="2:19" ht="33" customHeight="1" x14ac:dyDescent="0.25">
      <c r="B11" s="225" t="s">
        <v>482</v>
      </c>
      <c r="C11" s="26">
        <v>37734</v>
      </c>
      <c r="D11" s="26">
        <v>51754</v>
      </c>
      <c r="E11" s="26">
        <v>61892</v>
      </c>
      <c r="F11" s="26">
        <v>66451</v>
      </c>
      <c r="G11" s="26">
        <v>70246</v>
      </c>
      <c r="H11" s="26">
        <v>77848</v>
      </c>
      <c r="I11" s="26">
        <v>93498</v>
      </c>
      <c r="J11" s="26">
        <v>108195</v>
      </c>
      <c r="K11" s="26">
        <v>126748</v>
      </c>
      <c r="L11" s="26">
        <v>129674</v>
      </c>
      <c r="M11" s="26">
        <v>131202</v>
      </c>
      <c r="N11" s="26">
        <v>145117</v>
      </c>
      <c r="O11" s="26">
        <v>151357</v>
      </c>
      <c r="P11" s="26">
        <v>147939</v>
      </c>
      <c r="Q11" s="26">
        <v>142154</v>
      </c>
      <c r="R11" s="26">
        <v>121107</v>
      </c>
    </row>
    <row r="12" spans="2:19" ht="33" customHeight="1" x14ac:dyDescent="0.25">
      <c r="B12" s="226" t="s">
        <v>483</v>
      </c>
      <c r="C12" s="50">
        <v>2789477</v>
      </c>
      <c r="D12" s="50">
        <v>3389342</v>
      </c>
      <c r="E12" s="50">
        <v>3640775</v>
      </c>
      <c r="F12" s="50">
        <v>4342187</v>
      </c>
      <c r="G12" s="50">
        <v>5234176</v>
      </c>
      <c r="H12" s="50">
        <v>6052656</v>
      </c>
      <c r="I12" s="50">
        <v>6561941</v>
      </c>
      <c r="J12" s="50">
        <v>6958894</v>
      </c>
      <c r="K12" s="50">
        <v>7568153</v>
      </c>
      <c r="L12" s="50">
        <v>7426039</v>
      </c>
      <c r="M12" s="50">
        <v>7877414</v>
      </c>
      <c r="N12" s="50">
        <v>8438747</v>
      </c>
      <c r="O12" s="50">
        <v>8423822</v>
      </c>
      <c r="P12" s="50">
        <v>8272690</v>
      </c>
      <c r="Q12" s="50">
        <v>8933555</v>
      </c>
      <c r="R12" s="50">
        <v>8828924</v>
      </c>
    </row>
    <row r="13" spans="2:19" ht="33" customHeight="1" x14ac:dyDescent="0.25">
      <c r="B13" s="225" t="s">
        <v>419</v>
      </c>
      <c r="C13" s="26">
        <v>51007777</v>
      </c>
      <c r="D13" s="26">
        <v>61762635</v>
      </c>
      <c r="E13" s="26">
        <v>62519686</v>
      </c>
      <c r="F13" s="26">
        <v>69555367</v>
      </c>
      <c r="G13" s="26">
        <v>79276664</v>
      </c>
      <c r="H13" s="26">
        <v>87924544</v>
      </c>
      <c r="I13" s="26">
        <v>95129659</v>
      </c>
      <c r="J13" s="26">
        <v>101726331</v>
      </c>
      <c r="K13" s="26">
        <v>99290381</v>
      </c>
      <c r="L13" s="26">
        <v>99937696</v>
      </c>
      <c r="M13" s="26">
        <v>104295862</v>
      </c>
      <c r="N13" s="26">
        <v>107562008</v>
      </c>
      <c r="O13" s="26">
        <v>108108009</v>
      </c>
      <c r="P13" s="26">
        <v>99291124</v>
      </c>
      <c r="Q13" s="26">
        <v>106165866</v>
      </c>
      <c r="R13" s="26">
        <v>115049476</v>
      </c>
    </row>
    <row r="14" spans="2:19" ht="33" customHeight="1" x14ac:dyDescent="0.25">
      <c r="B14" s="226" t="s">
        <v>484</v>
      </c>
      <c r="C14" s="28">
        <v>5.4687288175683503E-2</v>
      </c>
      <c r="D14" s="28">
        <v>5.4876900896472403E-2</v>
      </c>
      <c r="E14" s="28">
        <v>5.82340576694515E-2</v>
      </c>
      <c r="F14" s="28">
        <v>6.2427777859327502E-2</v>
      </c>
      <c r="G14" s="28">
        <v>6.6024170744621594E-2</v>
      </c>
      <c r="H14" s="28">
        <v>6.8839208310252906E-2</v>
      </c>
      <c r="I14" s="28">
        <v>6.8978918551573898E-2</v>
      </c>
      <c r="J14" s="28">
        <v>6.84079916339458E-2</v>
      </c>
      <c r="K14" s="28">
        <v>7.6222418765821795E-2</v>
      </c>
      <c r="L14" s="28">
        <v>7.4306686037668906E-2</v>
      </c>
      <c r="M14" s="28">
        <v>7.5529497037955307E-2</v>
      </c>
      <c r="N14" s="28">
        <v>7.8454717952085806E-2</v>
      </c>
      <c r="O14" s="28">
        <v>7.7920424933549601E-2</v>
      </c>
      <c r="P14" s="28">
        <v>8.33175178881045E-2</v>
      </c>
      <c r="Q14" s="28">
        <v>8.4147149517906306E-2</v>
      </c>
      <c r="R14" s="28">
        <v>7.6740236522242003E-2</v>
      </c>
    </row>
    <row r="15" spans="2:19" ht="33" customHeight="1" x14ac:dyDescent="0.25">
      <c r="B15" s="62"/>
      <c r="C15" s="224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</row>
    <row r="16" spans="2:19" ht="33" customHeight="1" x14ac:dyDescent="0.25">
      <c r="B16" s="20" t="s">
        <v>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2:18" ht="33" customHeight="1" x14ac:dyDescent="0.25">
      <c r="B17" s="31" t="s">
        <v>4</v>
      </c>
      <c r="C17" s="31">
        <v>2007</v>
      </c>
      <c r="D17" s="31">
        <v>2008</v>
      </c>
      <c r="E17" s="31">
        <v>2009</v>
      </c>
      <c r="F17" s="31">
        <v>2010</v>
      </c>
      <c r="G17" s="31">
        <v>2011</v>
      </c>
      <c r="H17" s="31">
        <v>2012</v>
      </c>
      <c r="I17" s="31">
        <v>2013</v>
      </c>
      <c r="J17" s="31">
        <v>2014</v>
      </c>
      <c r="K17" s="31">
        <v>2015</v>
      </c>
      <c r="L17" s="31">
        <v>2016</v>
      </c>
      <c r="M17" s="31">
        <v>2017</v>
      </c>
      <c r="N17" s="31">
        <v>2018</v>
      </c>
      <c r="O17" s="31">
        <v>2019</v>
      </c>
      <c r="P17" s="31">
        <v>2020</v>
      </c>
      <c r="Q17" s="31">
        <v>2021</v>
      </c>
      <c r="R17" s="31">
        <v>2022</v>
      </c>
    </row>
    <row r="18" spans="2:18" ht="33" customHeight="1" x14ac:dyDescent="0.25">
      <c r="B18" s="225" t="s">
        <v>479</v>
      </c>
      <c r="C18" s="26">
        <v>1662585</v>
      </c>
      <c r="D18" s="26">
        <v>1941268</v>
      </c>
      <c r="E18" s="26">
        <v>1932100</v>
      </c>
      <c r="F18" s="26">
        <v>2077575</v>
      </c>
      <c r="G18" s="26">
        <v>2425742</v>
      </c>
      <c r="H18" s="26">
        <v>2531093</v>
      </c>
      <c r="I18" s="26">
        <v>2357366</v>
      </c>
      <c r="J18" s="26">
        <v>2199885</v>
      </c>
      <c r="K18" s="26">
        <v>2563775</v>
      </c>
      <c r="L18" s="26">
        <v>2235852</v>
      </c>
      <c r="M18" s="26">
        <v>2271165</v>
      </c>
      <c r="N18" s="26">
        <v>2221126</v>
      </c>
      <c r="O18" s="26">
        <v>2274623</v>
      </c>
      <c r="P18" s="26">
        <v>2270874</v>
      </c>
      <c r="Q18" s="26">
        <v>2323261</v>
      </c>
      <c r="R18" s="26">
        <v>2407423</v>
      </c>
    </row>
    <row r="19" spans="2:18" ht="33" customHeight="1" x14ac:dyDescent="0.25">
      <c r="B19" s="225" t="s">
        <v>480</v>
      </c>
      <c r="C19" s="26">
        <v>873214</v>
      </c>
      <c r="D19" s="26">
        <v>1040167</v>
      </c>
      <c r="E19" s="26">
        <v>1172261</v>
      </c>
      <c r="F19" s="26">
        <v>1496686</v>
      </c>
      <c r="G19" s="26">
        <v>1766283</v>
      </c>
      <c r="H19" s="26">
        <v>2137459</v>
      </c>
      <c r="I19" s="26">
        <v>2427470</v>
      </c>
      <c r="J19" s="26">
        <v>2756552</v>
      </c>
      <c r="K19" s="26">
        <v>2775751</v>
      </c>
      <c r="L19" s="26">
        <v>2782673</v>
      </c>
      <c r="M19" s="26">
        <v>2767054</v>
      </c>
      <c r="N19" s="26">
        <v>2911422</v>
      </c>
      <c r="O19" s="26">
        <v>3006045</v>
      </c>
      <c r="P19" s="26">
        <v>2531770</v>
      </c>
      <c r="Q19" s="26">
        <v>2818636</v>
      </c>
      <c r="R19" s="26">
        <v>2990668</v>
      </c>
    </row>
    <row r="20" spans="2:18" ht="33" customHeight="1" x14ac:dyDescent="0.25">
      <c r="B20" s="225" t="s">
        <v>481</v>
      </c>
      <c r="C20" s="26">
        <v>215944</v>
      </c>
      <c r="D20" s="26">
        <v>242592</v>
      </c>
      <c r="E20" s="26">
        <v>232247</v>
      </c>
      <c r="F20" s="26">
        <v>258142</v>
      </c>
      <c r="G20" s="26">
        <v>310624</v>
      </c>
      <c r="H20" s="26">
        <v>310665</v>
      </c>
      <c r="I20" s="26">
        <v>340753</v>
      </c>
      <c r="J20" s="26">
        <v>280358</v>
      </c>
      <c r="K20" s="26">
        <v>253235</v>
      </c>
      <c r="L20" s="26">
        <v>229792</v>
      </c>
      <c r="M20" s="26">
        <v>247900</v>
      </c>
      <c r="N20" s="26">
        <v>230008</v>
      </c>
      <c r="O20" s="26">
        <v>193603</v>
      </c>
      <c r="P20" s="26">
        <v>197998</v>
      </c>
      <c r="Q20" s="26">
        <v>428558</v>
      </c>
      <c r="R20" s="26">
        <v>186566</v>
      </c>
    </row>
    <row r="21" spans="2:18" ht="33" customHeight="1" x14ac:dyDescent="0.25">
      <c r="B21" s="225" t="s">
        <v>482</v>
      </c>
      <c r="C21" s="26">
        <v>37734</v>
      </c>
      <c r="D21" s="26">
        <v>49570</v>
      </c>
      <c r="E21" s="26">
        <v>57658</v>
      </c>
      <c r="F21" s="26">
        <v>59157</v>
      </c>
      <c r="G21" s="26">
        <v>59907</v>
      </c>
      <c r="H21" s="26">
        <v>63619</v>
      </c>
      <c r="I21" s="26">
        <v>71492</v>
      </c>
      <c r="J21" s="26">
        <v>79562</v>
      </c>
      <c r="K21" s="26">
        <v>93705</v>
      </c>
      <c r="L21" s="26">
        <v>91582</v>
      </c>
      <c r="M21" s="26">
        <v>89728</v>
      </c>
      <c r="N21" s="26">
        <v>91371</v>
      </c>
      <c r="O21" s="26">
        <v>98861</v>
      </c>
      <c r="P21" s="26">
        <v>85689</v>
      </c>
      <c r="Q21" s="26">
        <v>86897</v>
      </c>
      <c r="R21" s="26">
        <v>75184</v>
      </c>
    </row>
    <row r="22" spans="2:18" ht="33" customHeight="1" x14ac:dyDescent="0.25">
      <c r="B22" s="226" t="s">
        <v>483</v>
      </c>
      <c r="C22" s="50">
        <v>2789477</v>
      </c>
      <c r="D22" s="50">
        <v>3273597</v>
      </c>
      <c r="E22" s="50">
        <v>3394266</v>
      </c>
      <c r="F22" s="50">
        <v>3891560</v>
      </c>
      <c r="G22" s="50">
        <v>4562556</v>
      </c>
      <c r="H22" s="50">
        <v>5042836</v>
      </c>
      <c r="I22" s="50">
        <v>5197081</v>
      </c>
      <c r="J22" s="50">
        <v>5316357</v>
      </c>
      <c r="K22" s="50">
        <v>5686466</v>
      </c>
      <c r="L22" s="50">
        <v>5339899</v>
      </c>
      <c r="M22" s="50">
        <v>5375847</v>
      </c>
      <c r="N22" s="50">
        <v>5453927</v>
      </c>
      <c r="O22" s="50">
        <v>5573132</v>
      </c>
      <c r="P22" s="50">
        <v>5086331</v>
      </c>
      <c r="Q22" s="50">
        <v>5657352</v>
      </c>
      <c r="R22" s="50">
        <v>5659841</v>
      </c>
    </row>
    <row r="23" spans="2:18" ht="33" customHeight="1" x14ac:dyDescent="0.25">
      <c r="B23" s="225" t="s">
        <v>419</v>
      </c>
      <c r="C23" s="26">
        <v>51007777</v>
      </c>
      <c r="D23" s="26">
        <v>54250408</v>
      </c>
      <c r="E23" s="26">
        <v>54557732</v>
      </c>
      <c r="F23" s="26">
        <v>56481055</v>
      </c>
      <c r="G23" s="26">
        <v>60925064</v>
      </c>
      <c r="H23" s="26">
        <v>64362433</v>
      </c>
      <c r="I23" s="26">
        <v>67546128</v>
      </c>
      <c r="J23" s="26">
        <v>70105362</v>
      </c>
      <c r="K23" s="26">
        <v>70174677</v>
      </c>
      <c r="L23" s="26">
        <v>69314066</v>
      </c>
      <c r="M23" s="26">
        <v>70955691</v>
      </c>
      <c r="N23" s="26">
        <v>71870517</v>
      </c>
      <c r="O23" s="26">
        <v>71879217</v>
      </c>
      <c r="P23" s="26">
        <v>66281546</v>
      </c>
      <c r="Q23" s="26">
        <v>69088736</v>
      </c>
      <c r="R23" s="26">
        <v>71125243</v>
      </c>
    </row>
    <row r="24" spans="2:18" ht="33" customHeight="1" x14ac:dyDescent="0.25">
      <c r="B24" s="226" t="s">
        <v>484</v>
      </c>
      <c r="C24" s="28">
        <v>5.4687288175683503E-2</v>
      </c>
      <c r="D24" s="28">
        <v>6.0342348024368803E-2</v>
      </c>
      <c r="E24" s="28">
        <v>6.2214206411659499E-2</v>
      </c>
      <c r="F24" s="28">
        <v>6.8900271073194394E-2</v>
      </c>
      <c r="G24" s="28">
        <v>7.4887996834931497E-2</v>
      </c>
      <c r="H24" s="28">
        <v>7.8350611761367095E-2</v>
      </c>
      <c r="I24" s="28">
        <v>7.6941212677653401E-2</v>
      </c>
      <c r="J24" s="28">
        <v>7.5833814252324994E-2</v>
      </c>
      <c r="K24" s="28">
        <v>8.1033019931107106E-2</v>
      </c>
      <c r="L24" s="28">
        <v>7.7039182782900104E-2</v>
      </c>
      <c r="M24" s="28">
        <v>7.5763436649499999E-2</v>
      </c>
      <c r="N24" s="28">
        <v>7.5885456619158603E-2</v>
      </c>
      <c r="O24" s="28">
        <v>7.7534678765351597E-2</v>
      </c>
      <c r="P24" s="28">
        <v>7.6738267390443801E-2</v>
      </c>
      <c r="Q24" s="28">
        <v>8.1885301824019499E-2</v>
      </c>
      <c r="R24" s="28">
        <v>7.9575700008504696E-2</v>
      </c>
    </row>
    <row r="25" spans="2:18" ht="33" customHeight="1" x14ac:dyDescent="0.25">
      <c r="B25" s="227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2:18" ht="33" customHeight="1" x14ac:dyDescent="0.25">
      <c r="B26" s="24" t="s">
        <v>314</v>
      </c>
      <c r="C26" s="17"/>
      <c r="D26" s="17"/>
      <c r="E26" s="17"/>
      <c r="F26" s="17"/>
      <c r="G26" s="17"/>
      <c r="H26" s="17"/>
      <c r="I26" s="17"/>
      <c r="J26" s="17"/>
    </row>
    <row r="27" spans="2:18" ht="33" customHeight="1" x14ac:dyDescent="0.25">
      <c r="B27" s="227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2:18" ht="33" customHeight="1" x14ac:dyDescent="0.25">
      <c r="B28" s="227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2:18" ht="33" customHeight="1" x14ac:dyDescent="0.25">
      <c r="B29" s="227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2:18" ht="33" customHeight="1" x14ac:dyDescent="0.25">
      <c r="B30" s="227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2:18" ht="33" customHeight="1" x14ac:dyDescent="0.25">
      <c r="B31" s="227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2:18" ht="33" customHeight="1" x14ac:dyDescent="0.25">
      <c r="B32" s="227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2:17" ht="33" customHeight="1" x14ac:dyDescent="0.25">
      <c r="B33" s="227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2:17" ht="33" customHeight="1" x14ac:dyDescent="0.25">
      <c r="B34" s="227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2:17" ht="33" customHeight="1" x14ac:dyDescent="0.25">
      <c r="B35" s="22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</row>
    <row r="36" spans="2:17" ht="33" customHeight="1" x14ac:dyDescent="0.25">
      <c r="B36" s="22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37" spans="2:17" ht="33" customHeight="1" x14ac:dyDescent="0.25">
      <c r="B37" s="22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2:17" ht="33" customHeight="1" x14ac:dyDescent="0.25">
      <c r="B38" s="227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2:17" ht="33" customHeight="1" x14ac:dyDescent="0.25">
      <c r="B39" s="227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</row>
    <row r="40" spans="2:17" ht="33" customHeight="1" x14ac:dyDescent="0.25">
      <c r="B40" s="227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  <row r="41" spans="2:17" ht="33" customHeight="1" x14ac:dyDescent="0.25">
      <c r="B41" s="227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</row>
    <row r="42" spans="2:17" ht="33" customHeight="1" x14ac:dyDescent="0.25">
      <c r="B42" s="227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</row>
    <row r="43" spans="2:17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2:17" ht="33" customHeight="1" x14ac:dyDescent="0.25">
      <c r="B44" s="24" t="s">
        <v>315</v>
      </c>
      <c r="C44" s="17"/>
      <c r="D44" s="17"/>
      <c r="E44" s="17"/>
      <c r="F44" s="17"/>
      <c r="G44" s="17"/>
      <c r="H44" s="17"/>
      <c r="I44" s="17"/>
      <c r="J44" s="17"/>
    </row>
    <row r="45" spans="2:17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2:17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2:17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2:17" ht="33" customHeight="1" x14ac:dyDescent="0.25">
      <c r="B48" s="16"/>
      <c r="C48" s="17"/>
      <c r="D48" s="17"/>
      <c r="E48" s="17"/>
      <c r="F48" s="17"/>
      <c r="G48" s="17"/>
      <c r="H48" s="17"/>
      <c r="I48" s="17"/>
      <c r="J48" s="17"/>
    </row>
    <row r="49" spans="2:10" ht="33" customHeight="1" x14ac:dyDescent="0.25">
      <c r="B49" s="16"/>
      <c r="C49" s="17"/>
      <c r="D49" s="17"/>
      <c r="E49" s="17"/>
      <c r="F49" s="17"/>
      <c r="G49" s="17"/>
      <c r="H49" s="17"/>
      <c r="I49" s="17"/>
      <c r="J49" s="17"/>
    </row>
    <row r="50" spans="2:10" ht="33" customHeight="1" x14ac:dyDescent="0.25">
      <c r="B50" s="16"/>
      <c r="C50" s="17"/>
      <c r="D50" s="17"/>
      <c r="E50" s="17"/>
      <c r="F50" s="17"/>
      <c r="G50" s="17"/>
      <c r="H50" s="17"/>
      <c r="I50" s="17"/>
      <c r="J50" s="17"/>
    </row>
    <row r="51" spans="2:10" ht="33" customHeight="1" x14ac:dyDescent="0.25">
      <c r="B51" s="16"/>
      <c r="C51" s="17"/>
      <c r="D51" s="17"/>
      <c r="E51" s="17"/>
      <c r="F51" s="17"/>
      <c r="G51" s="17"/>
      <c r="H51" s="17"/>
      <c r="I51" s="17"/>
      <c r="J51" s="17"/>
    </row>
    <row r="52" spans="2:10" ht="33" customHeight="1" x14ac:dyDescent="0.25">
      <c r="B52" s="16"/>
      <c r="C52" s="17"/>
      <c r="D52" s="17"/>
      <c r="E52" s="17"/>
      <c r="F52" s="17"/>
      <c r="G52" s="17"/>
      <c r="H52" s="17"/>
      <c r="I52" s="17"/>
      <c r="J52" s="17"/>
    </row>
    <row r="53" spans="2:10" ht="33" customHeight="1" x14ac:dyDescent="0.25">
      <c r="B53" s="16"/>
      <c r="C53" s="17"/>
      <c r="D53" s="17"/>
      <c r="E53" s="17"/>
      <c r="F53" s="17"/>
      <c r="G53" s="17"/>
      <c r="H53" s="17"/>
      <c r="I53" s="17"/>
      <c r="J53" s="17"/>
    </row>
    <row r="54" spans="2:10" ht="33" customHeight="1" x14ac:dyDescent="0.25">
      <c r="B54" s="16"/>
      <c r="C54" s="17"/>
      <c r="D54" s="17"/>
      <c r="E54" s="17"/>
      <c r="F54" s="17"/>
      <c r="G54" s="17"/>
      <c r="H54" s="17"/>
      <c r="I54" s="17"/>
      <c r="J54" s="17"/>
    </row>
    <row r="55" spans="2:10" ht="33" customHeight="1" x14ac:dyDescent="0.25">
      <c r="B55" s="16"/>
      <c r="C55" s="17"/>
      <c r="D55" s="17"/>
      <c r="E55" s="17"/>
      <c r="F55" s="17"/>
      <c r="G55" s="17"/>
      <c r="H55" s="17"/>
      <c r="I55" s="17"/>
      <c r="J55" s="17"/>
    </row>
    <row r="56" spans="2:10" ht="33" customHeight="1" x14ac:dyDescent="0.25">
      <c r="B56" s="16"/>
      <c r="C56" s="17"/>
      <c r="D56" s="17"/>
      <c r="E56" s="17"/>
      <c r="F56" s="17"/>
      <c r="G56" s="17"/>
      <c r="H56" s="17"/>
      <c r="I56" s="17"/>
      <c r="J56" s="17"/>
    </row>
    <row r="57" spans="2:10" ht="33" customHeight="1" x14ac:dyDescent="0.25">
      <c r="B57" s="16"/>
      <c r="C57" s="17"/>
      <c r="D57" s="17"/>
      <c r="E57" s="17"/>
      <c r="F57" s="17"/>
      <c r="G57" s="17"/>
      <c r="H57" s="17"/>
      <c r="I57" s="17"/>
      <c r="J57" s="17"/>
    </row>
    <row r="58" spans="2:10" ht="33" customHeight="1" x14ac:dyDescent="0.25">
      <c r="C58" s="32"/>
    </row>
    <row r="59" spans="2:10" ht="33" customHeight="1" x14ac:dyDescent="0.25">
      <c r="C59" s="32"/>
    </row>
    <row r="60" spans="2:10" ht="17.25" customHeight="1" x14ac:dyDescent="0.25">
      <c r="C60" s="32"/>
    </row>
    <row r="61" spans="2:10" ht="18.75" customHeight="1" x14ac:dyDescent="0.25">
      <c r="C61" s="32"/>
    </row>
    <row r="62" spans="2:10" ht="17.25" customHeight="1" x14ac:dyDescent="0.3">
      <c r="B62" s="39" t="s">
        <v>401</v>
      </c>
      <c r="C62" s="32"/>
    </row>
    <row r="63" spans="2:10" ht="17.25" customHeight="1" x14ac:dyDescent="0.3">
      <c r="B63" s="39" t="s">
        <v>404</v>
      </c>
      <c r="C63" s="32"/>
    </row>
    <row r="64" spans="2:10" ht="17.25" customHeight="1" x14ac:dyDescent="0.25">
      <c r="B64" s="199" t="s">
        <v>14</v>
      </c>
      <c r="C64" s="32"/>
    </row>
    <row r="65" spans="3:3" ht="15" customHeight="1" x14ac:dyDescent="0.25">
      <c r="C65" s="32"/>
    </row>
  </sheetData>
  <mergeCells count="2">
    <mergeCell ref="B3:Q3"/>
    <mergeCell ref="B4:Q4"/>
  </mergeCells>
  <hyperlinks>
    <hyperlink ref="B2" location="Indice!A1" display="Índice"/>
    <hyperlink ref="R2" location="'2.1.2'!A1" display="Siguiente"/>
    <hyperlink ref="Q2" location="'1.3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I10" sqref="I10"/>
    </sheetView>
  </sheetViews>
  <sheetFormatPr baseColWidth="10" defaultRowHeight="15" x14ac:dyDescent="0.25"/>
  <cols>
    <col min="1" max="1" width="5" customWidth="1"/>
    <col min="2" max="2" width="16.140625" customWidth="1"/>
    <col min="3" max="3" width="90.5703125" customWidth="1"/>
    <col min="4" max="5" width="15.85546875" customWidth="1"/>
    <col min="6" max="7" width="16.140625" customWidth="1"/>
    <col min="8" max="21" width="15.7109375" customWidth="1"/>
  </cols>
  <sheetData>
    <row r="1" spans="2:8" ht="78" customHeight="1" x14ac:dyDescent="0.25"/>
    <row r="2" spans="2:8" ht="33" customHeight="1" x14ac:dyDescent="0.35">
      <c r="B2" s="149" t="s">
        <v>3</v>
      </c>
      <c r="F2" s="37" t="s">
        <v>178</v>
      </c>
      <c r="G2" s="37" t="s">
        <v>179</v>
      </c>
      <c r="H2" s="36"/>
    </row>
    <row r="3" spans="2:8" ht="33" customHeight="1" x14ac:dyDescent="0.25">
      <c r="B3" s="489" t="s">
        <v>145</v>
      </c>
      <c r="C3" s="489"/>
      <c r="D3" s="489"/>
      <c r="E3" s="489"/>
      <c r="F3" s="489"/>
      <c r="G3" s="489"/>
    </row>
    <row r="4" spans="2:8" ht="33" customHeight="1" x14ac:dyDescent="0.25">
      <c r="B4" s="491" t="s">
        <v>316</v>
      </c>
      <c r="C4" s="491"/>
      <c r="D4" s="491"/>
      <c r="E4" s="491"/>
      <c r="F4" s="491"/>
      <c r="G4" s="491"/>
      <c r="H4" s="235"/>
    </row>
    <row r="5" spans="2:8" ht="33" customHeight="1" x14ac:dyDescent="0.25">
      <c r="G5" s="235"/>
    </row>
    <row r="6" spans="2:8" ht="33" customHeight="1" x14ac:dyDescent="0.25">
      <c r="B6" s="75" t="s">
        <v>0</v>
      </c>
      <c r="C6" s="21"/>
      <c r="D6" s="21"/>
      <c r="E6" s="21"/>
      <c r="F6" s="21"/>
      <c r="G6" s="21"/>
    </row>
    <row r="7" spans="2:8" ht="33" customHeight="1" x14ac:dyDescent="0.25">
      <c r="B7" s="232" t="s">
        <v>10</v>
      </c>
      <c r="C7" s="232" t="s">
        <v>7</v>
      </c>
      <c r="D7" s="232">
        <v>2021</v>
      </c>
      <c r="E7" s="232">
        <v>2022</v>
      </c>
      <c r="F7" s="31" t="s">
        <v>173</v>
      </c>
      <c r="G7" s="31" t="s">
        <v>277</v>
      </c>
    </row>
    <row r="8" spans="2:8" ht="33" customHeight="1" x14ac:dyDescent="0.25">
      <c r="B8" s="249" t="s">
        <v>485</v>
      </c>
      <c r="C8" s="89" t="s">
        <v>486</v>
      </c>
      <c r="D8" s="91">
        <v>3760188</v>
      </c>
      <c r="E8" s="91">
        <v>3939019</v>
      </c>
      <c r="F8" s="238">
        <v>0.420906123038365</v>
      </c>
      <c r="G8" s="238">
        <v>0.44614938354889</v>
      </c>
    </row>
    <row r="9" spans="2:8" ht="33" customHeight="1" x14ac:dyDescent="0.25">
      <c r="B9" s="249" t="s">
        <v>487</v>
      </c>
      <c r="C9" s="89" t="s">
        <v>488</v>
      </c>
      <c r="D9" s="91">
        <v>2100318</v>
      </c>
      <c r="E9" s="91">
        <v>2126748</v>
      </c>
      <c r="F9" s="238">
        <v>0.23510439013360299</v>
      </c>
      <c r="G9" s="238">
        <v>0.24088416663230999</v>
      </c>
    </row>
    <row r="10" spans="2:8" ht="33" customHeight="1" x14ac:dyDescent="0.25">
      <c r="B10" s="249" t="s">
        <v>489</v>
      </c>
      <c r="C10" s="89" t="s">
        <v>490</v>
      </c>
      <c r="D10" s="91">
        <v>1269408</v>
      </c>
      <c r="E10" s="91">
        <v>1251504</v>
      </c>
      <c r="F10" s="238">
        <v>0.14209438459829299</v>
      </c>
      <c r="G10" s="238">
        <v>0.141750455661415</v>
      </c>
    </row>
    <row r="11" spans="2:8" ht="33" customHeight="1" x14ac:dyDescent="0.25">
      <c r="B11" s="249" t="s">
        <v>491</v>
      </c>
      <c r="C11" s="89" t="s">
        <v>492</v>
      </c>
      <c r="D11" s="91">
        <v>480614</v>
      </c>
      <c r="E11" s="91">
        <v>478263</v>
      </c>
      <c r="F11" s="238">
        <v>5.3798739695451597E-2</v>
      </c>
      <c r="G11" s="238">
        <v>5.4170021171322802E-2</v>
      </c>
    </row>
    <row r="12" spans="2:8" ht="33" customHeight="1" x14ac:dyDescent="0.25">
      <c r="B12" s="249" t="s">
        <v>493</v>
      </c>
      <c r="C12" s="89" t="s">
        <v>494</v>
      </c>
      <c r="D12" s="91">
        <v>337242</v>
      </c>
      <c r="E12" s="91">
        <v>381000</v>
      </c>
      <c r="F12" s="238">
        <v>3.7750033441334402E-2</v>
      </c>
      <c r="G12" s="238">
        <v>4.3153616454281403E-2</v>
      </c>
    </row>
    <row r="13" spans="2:8" ht="33" customHeight="1" x14ac:dyDescent="0.25">
      <c r="B13" s="249" t="s">
        <v>495</v>
      </c>
      <c r="C13" s="89" t="s">
        <v>36</v>
      </c>
      <c r="D13" s="91">
        <v>206886</v>
      </c>
      <c r="E13" s="91">
        <v>183037</v>
      </c>
      <c r="F13" s="238">
        <v>2.3158305959945402E-2</v>
      </c>
      <c r="G13" s="238">
        <v>2.0731518359428599E-2</v>
      </c>
    </row>
    <row r="14" spans="2:8" ht="33" customHeight="1" x14ac:dyDescent="0.25">
      <c r="B14" s="249" t="s">
        <v>496</v>
      </c>
      <c r="C14" s="89" t="s">
        <v>497</v>
      </c>
      <c r="D14" s="91">
        <v>159689</v>
      </c>
      <c r="E14" s="91">
        <v>172881</v>
      </c>
      <c r="F14" s="238">
        <v>1.7875190783512299E-2</v>
      </c>
      <c r="G14" s="238">
        <v>1.9581208310321799E-2</v>
      </c>
    </row>
    <row r="15" spans="2:8" ht="33" customHeight="1" x14ac:dyDescent="0.25">
      <c r="B15" s="249" t="s">
        <v>498</v>
      </c>
      <c r="C15" s="89" t="s">
        <v>499</v>
      </c>
      <c r="D15" s="91">
        <v>156083</v>
      </c>
      <c r="E15" s="91">
        <v>168761</v>
      </c>
      <c r="F15" s="238">
        <v>1.7471544082954701E-2</v>
      </c>
      <c r="G15" s="238">
        <v>1.9114560279372701E-2</v>
      </c>
    </row>
    <row r="16" spans="2:8" ht="33" customHeight="1" x14ac:dyDescent="0.25">
      <c r="B16" s="249" t="s">
        <v>500</v>
      </c>
      <c r="C16" s="89" t="s">
        <v>501</v>
      </c>
      <c r="D16" s="91">
        <v>424463</v>
      </c>
      <c r="E16" s="91">
        <v>90056</v>
      </c>
      <c r="F16" s="238">
        <v>4.75133359564026E-2</v>
      </c>
      <c r="G16" s="238">
        <v>1.02001104551359E-2</v>
      </c>
    </row>
    <row r="17" spans="2:7" ht="33" customHeight="1" x14ac:dyDescent="0.25">
      <c r="B17" s="249" t="s">
        <v>502</v>
      </c>
      <c r="C17" s="89" t="s">
        <v>503</v>
      </c>
      <c r="D17" s="91">
        <v>38664</v>
      </c>
      <c r="E17" s="91">
        <v>37655</v>
      </c>
      <c r="F17" s="238">
        <v>4.3279523101385697E-3</v>
      </c>
      <c r="G17" s="238">
        <v>4.2649591275222198E-3</v>
      </c>
    </row>
    <row r="18" spans="2:7" ht="33" customHeight="1" x14ac:dyDescent="0.25">
      <c r="B18" s="249" t="s">
        <v>504</v>
      </c>
      <c r="C18" s="89" t="s">
        <v>505</v>
      </c>
      <c r="D18" s="91">
        <v>0</v>
      </c>
      <c r="E18" s="91">
        <v>0</v>
      </c>
      <c r="F18" s="238">
        <v>0</v>
      </c>
      <c r="G18" s="238">
        <v>0</v>
      </c>
    </row>
    <row r="19" spans="2:7" ht="33" customHeight="1" x14ac:dyDescent="0.25">
      <c r="B19" s="249" t="s">
        <v>506</v>
      </c>
      <c r="C19" s="89" t="s">
        <v>507</v>
      </c>
      <c r="D19" s="91">
        <v>0</v>
      </c>
      <c r="E19" s="91">
        <v>0</v>
      </c>
      <c r="F19" s="238">
        <v>0</v>
      </c>
      <c r="G19" s="238">
        <v>0</v>
      </c>
    </row>
    <row r="20" spans="2:7" ht="33" customHeight="1" x14ac:dyDescent="0.25">
      <c r="B20" s="500" t="s">
        <v>450</v>
      </c>
      <c r="C20" s="501"/>
      <c r="D20" s="92">
        <v>8933555</v>
      </c>
      <c r="E20" s="92">
        <v>8828924</v>
      </c>
      <c r="F20" s="239">
        <v>1</v>
      </c>
      <c r="G20" s="239">
        <v>1</v>
      </c>
    </row>
    <row r="21" spans="2:7" ht="33" customHeight="1" x14ac:dyDescent="0.25">
      <c r="G21" s="235"/>
    </row>
    <row r="22" spans="2:7" ht="33" customHeight="1" x14ac:dyDescent="0.25">
      <c r="B22" s="75" t="s">
        <v>1</v>
      </c>
      <c r="C22" s="21"/>
      <c r="D22" s="21"/>
      <c r="E22" s="21"/>
      <c r="F22" s="21"/>
      <c r="G22" s="21"/>
    </row>
    <row r="23" spans="2:7" ht="33" customHeight="1" x14ac:dyDescent="0.25">
      <c r="B23" s="232" t="s">
        <v>10</v>
      </c>
      <c r="C23" s="232" t="s">
        <v>7</v>
      </c>
      <c r="D23" s="232">
        <v>2021</v>
      </c>
      <c r="E23" s="232">
        <v>2022</v>
      </c>
      <c r="F23" s="31" t="s">
        <v>173</v>
      </c>
      <c r="G23" s="31" t="s">
        <v>277</v>
      </c>
    </row>
    <row r="24" spans="2:7" ht="33" customHeight="1" x14ac:dyDescent="0.25">
      <c r="B24" s="249" t="s">
        <v>485</v>
      </c>
      <c r="C24" s="89" t="s">
        <v>486</v>
      </c>
      <c r="D24" s="91">
        <v>2112355</v>
      </c>
      <c r="E24" s="91">
        <v>2294893</v>
      </c>
      <c r="F24" s="238">
        <v>0.373382282028765</v>
      </c>
      <c r="G24" s="238">
        <v>0.40546951760659</v>
      </c>
    </row>
    <row r="25" spans="2:7" ht="33" customHeight="1" x14ac:dyDescent="0.25">
      <c r="B25" s="249" t="s">
        <v>487</v>
      </c>
      <c r="C25" s="89" t="s">
        <v>488</v>
      </c>
      <c r="D25" s="91">
        <v>1188670</v>
      </c>
      <c r="E25" s="91">
        <v>1240101</v>
      </c>
      <c r="F25" s="238">
        <v>0.210110666615759</v>
      </c>
      <c r="G25" s="238">
        <v>0.219105271685194</v>
      </c>
    </row>
    <row r="26" spans="2:7" ht="33" customHeight="1" x14ac:dyDescent="0.25">
      <c r="B26" s="249" t="s">
        <v>489</v>
      </c>
      <c r="C26" s="89" t="s">
        <v>490</v>
      </c>
      <c r="D26" s="91">
        <v>1111077</v>
      </c>
      <c r="E26" s="91">
        <v>1083591</v>
      </c>
      <c r="F26" s="238">
        <v>0.19639523932751601</v>
      </c>
      <c r="G26" s="238">
        <v>0.191452551405596</v>
      </c>
    </row>
    <row r="27" spans="2:7" ht="33" customHeight="1" x14ac:dyDescent="0.25">
      <c r="B27" s="249" t="s">
        <v>491</v>
      </c>
      <c r="C27" s="89" t="s">
        <v>492</v>
      </c>
      <c r="D27" s="91">
        <v>334333</v>
      </c>
      <c r="E27" s="91">
        <v>329267</v>
      </c>
      <c r="F27" s="238">
        <v>5.9097082875521997E-2</v>
      </c>
      <c r="G27" s="238">
        <v>5.8176015898679802E-2</v>
      </c>
    </row>
    <row r="28" spans="2:7" ht="33" customHeight="1" x14ac:dyDescent="0.25">
      <c r="B28" s="249" t="s">
        <v>493</v>
      </c>
      <c r="C28" s="89" t="s">
        <v>494</v>
      </c>
      <c r="D28" s="91">
        <v>263365</v>
      </c>
      <c r="E28" s="91">
        <v>289276</v>
      </c>
      <c r="F28" s="238">
        <v>4.65526981527754E-2</v>
      </c>
      <c r="G28" s="238">
        <v>5.1110269705456401E-2</v>
      </c>
    </row>
    <row r="29" spans="2:7" ht="33" customHeight="1" x14ac:dyDescent="0.25">
      <c r="B29" s="249" t="s">
        <v>498</v>
      </c>
      <c r="C29" s="89" t="s">
        <v>499</v>
      </c>
      <c r="D29" s="91">
        <v>120362</v>
      </c>
      <c r="E29" s="91">
        <v>130191</v>
      </c>
      <c r="F29" s="238">
        <v>2.1275324568808901E-2</v>
      </c>
      <c r="G29" s="238">
        <v>2.30025896487198E-2</v>
      </c>
    </row>
    <row r="30" spans="2:7" ht="33" customHeight="1" x14ac:dyDescent="0.25">
      <c r="B30" s="249" t="s">
        <v>495</v>
      </c>
      <c r="C30" s="89" t="s">
        <v>36</v>
      </c>
      <c r="D30" s="91">
        <v>137506</v>
      </c>
      <c r="E30" s="91">
        <v>119564</v>
      </c>
      <c r="F30" s="238">
        <v>2.43057175866024E-2</v>
      </c>
      <c r="G30" s="238">
        <v>2.1124975065554E-2</v>
      </c>
    </row>
    <row r="31" spans="2:7" ht="33" customHeight="1" x14ac:dyDescent="0.25">
      <c r="B31" s="249" t="s">
        <v>496</v>
      </c>
      <c r="C31" s="89" t="s">
        <v>497</v>
      </c>
      <c r="D31" s="91">
        <v>81933</v>
      </c>
      <c r="E31" s="91">
        <v>89608</v>
      </c>
      <c r="F31" s="238">
        <v>1.4482570644357999E-2</v>
      </c>
      <c r="G31" s="238">
        <v>1.58322468776066E-2</v>
      </c>
    </row>
    <row r="32" spans="2:7" ht="33" customHeight="1" x14ac:dyDescent="0.25">
      <c r="B32" s="249" t="s">
        <v>500</v>
      </c>
      <c r="C32" s="89" t="s">
        <v>501</v>
      </c>
      <c r="D32" s="91">
        <v>282115</v>
      </c>
      <c r="E32" s="91">
        <v>58826</v>
      </c>
      <c r="F32" s="238">
        <v>4.98669695645595E-2</v>
      </c>
      <c r="G32" s="238">
        <v>1.03935781941578E-2</v>
      </c>
    </row>
    <row r="33" spans="1:14" ht="33" customHeight="1" x14ac:dyDescent="0.25">
      <c r="B33" s="249" t="s">
        <v>502</v>
      </c>
      <c r="C33" s="89" t="s">
        <v>503</v>
      </c>
      <c r="D33" s="91">
        <v>25636</v>
      </c>
      <c r="E33" s="91">
        <v>24524</v>
      </c>
      <c r="F33" s="238">
        <v>4.5314486353332803E-3</v>
      </c>
      <c r="G33" s="238">
        <v>4.3329839124456003E-3</v>
      </c>
    </row>
    <row r="34" spans="1:14" ht="33" customHeight="1" x14ac:dyDescent="0.25">
      <c r="B34" s="249" t="s">
        <v>504</v>
      </c>
      <c r="C34" s="89" t="s">
        <v>505</v>
      </c>
      <c r="D34" s="91">
        <v>0</v>
      </c>
      <c r="E34" s="91">
        <v>0</v>
      </c>
      <c r="F34" s="238">
        <v>0</v>
      </c>
      <c r="G34" s="238">
        <v>0</v>
      </c>
    </row>
    <row r="35" spans="1:14" ht="33" customHeight="1" x14ac:dyDescent="0.25">
      <c r="B35" s="249" t="s">
        <v>506</v>
      </c>
      <c r="C35" s="89" t="s">
        <v>507</v>
      </c>
      <c r="D35" s="91">
        <v>0</v>
      </c>
      <c r="E35" s="91">
        <v>0</v>
      </c>
      <c r="F35" s="238">
        <v>0</v>
      </c>
      <c r="G35" s="238">
        <v>0</v>
      </c>
    </row>
    <row r="36" spans="1:14" ht="33" customHeight="1" x14ac:dyDescent="0.25">
      <c r="B36" s="500" t="s">
        <v>450</v>
      </c>
      <c r="C36" s="501"/>
      <c r="D36" s="92">
        <v>5657352</v>
      </c>
      <c r="E36" s="92">
        <v>5659841</v>
      </c>
      <c r="F36" s="239">
        <v>1</v>
      </c>
      <c r="G36" s="239">
        <v>1</v>
      </c>
    </row>
    <row r="37" spans="1:14" ht="33" customHeight="1" x14ac:dyDescent="0.25">
      <c r="B37" s="120"/>
      <c r="C37" s="120"/>
      <c r="D37" s="241"/>
      <c r="E37" s="241"/>
      <c r="F37" s="242"/>
      <c r="G37" s="242"/>
    </row>
    <row r="38" spans="1:14" ht="46.5" customHeight="1" x14ac:dyDescent="0.25">
      <c r="B38" s="490" t="s">
        <v>317</v>
      </c>
      <c r="C38" s="490"/>
      <c r="D38" s="490"/>
      <c r="E38" s="490"/>
      <c r="F38" s="490"/>
      <c r="G38" s="490"/>
      <c r="H38" s="24"/>
      <c r="I38" s="24"/>
      <c r="J38" s="24"/>
      <c r="K38" s="24"/>
      <c r="L38" s="24"/>
    </row>
    <row r="39" spans="1:14" ht="33" customHeight="1" x14ac:dyDescent="0.25">
      <c r="A39" s="46"/>
      <c r="B39" s="234"/>
      <c r="C39" s="240"/>
      <c r="D39" s="240">
        <f>+D7</f>
        <v>2021</v>
      </c>
      <c r="E39" s="240"/>
      <c r="F39" s="240">
        <f>+E7</f>
        <v>2022</v>
      </c>
      <c r="G39" s="240"/>
      <c r="H39" s="47"/>
      <c r="I39" s="47"/>
      <c r="J39" s="4"/>
      <c r="K39" s="4"/>
      <c r="L39" s="4"/>
      <c r="M39" s="4"/>
      <c r="N39" s="4"/>
    </row>
    <row r="40" spans="1:14" ht="33" customHeight="1" x14ac:dyDescent="0.25">
      <c r="A40" s="46"/>
      <c r="B40" s="234"/>
      <c r="C40" s="228" t="str">
        <f>C8</f>
        <v>Servicios ambulatorios</v>
      </c>
      <c r="D40" s="246">
        <f>F8</f>
        <v>0.420906123038365</v>
      </c>
      <c r="E40" s="247">
        <f>D8/$D$20-F8</f>
        <v>0</v>
      </c>
      <c r="F40" s="246">
        <f t="shared" ref="F40:F52" si="0">+G8</f>
        <v>0.44614938354889</v>
      </c>
      <c r="G40" s="247">
        <f>E8/$E$20-G8</f>
        <v>0</v>
      </c>
      <c r="H40" s="47"/>
      <c r="I40" s="47"/>
      <c r="J40" s="4"/>
      <c r="K40" s="4"/>
      <c r="L40" s="4"/>
      <c r="M40" s="4"/>
      <c r="N40" s="4"/>
    </row>
    <row r="41" spans="1:14" ht="33" customHeight="1" x14ac:dyDescent="0.25">
      <c r="A41" s="46"/>
      <c r="B41" s="234"/>
      <c r="C41" s="228" t="str">
        <f t="shared" ref="C41:C51" si="1">C9</f>
        <v>Servicios con internación</v>
      </c>
      <c r="D41" s="246">
        <f t="shared" ref="D41:D52" si="2">F9</f>
        <v>0.23510439013360299</v>
      </c>
      <c r="E41" s="247">
        <f t="shared" ref="E41:E52" si="3">D9/$D$20-F9</f>
        <v>0</v>
      </c>
      <c r="F41" s="246">
        <f t="shared" si="0"/>
        <v>0.24088416663230999</v>
      </c>
      <c r="G41" s="247">
        <f t="shared" ref="G41:G52" si="4">E9/$E$20-G9</f>
        <v>0</v>
      </c>
      <c r="H41" s="47"/>
      <c r="I41" s="47"/>
      <c r="J41" s="4"/>
      <c r="K41" s="4"/>
      <c r="L41" s="4"/>
      <c r="M41" s="4"/>
      <c r="N41" s="4"/>
    </row>
    <row r="42" spans="1:14" ht="33" customHeight="1" x14ac:dyDescent="0.25">
      <c r="A42" s="46"/>
      <c r="B42" s="234"/>
      <c r="C42" s="228" t="str">
        <f t="shared" si="1"/>
        <v>Productos farmacéuticos y químicos</v>
      </c>
      <c r="D42" s="246">
        <f t="shared" si="2"/>
        <v>0.14209438459829299</v>
      </c>
      <c r="E42" s="247">
        <f t="shared" si="3"/>
        <v>-3.6082248300317588E-16</v>
      </c>
      <c r="F42" s="246">
        <f t="shared" si="0"/>
        <v>0.141750455661415</v>
      </c>
      <c r="G42" s="247">
        <f t="shared" si="4"/>
        <v>-3.0531133177191805E-16</v>
      </c>
      <c r="H42" s="47"/>
      <c r="I42" s="47"/>
      <c r="J42" s="4"/>
      <c r="K42" s="4"/>
      <c r="L42" s="4"/>
      <c r="M42" s="4"/>
      <c r="N42" s="4"/>
    </row>
    <row r="43" spans="1:14" ht="33" customHeight="1" x14ac:dyDescent="0.25">
      <c r="A43" s="46"/>
      <c r="B43" s="234"/>
      <c r="C43" s="228" t="str">
        <f t="shared" si="1"/>
        <v>Otros servicios de salud humana</v>
      </c>
      <c r="D43" s="246">
        <f t="shared" si="2"/>
        <v>5.3798739695451597E-2</v>
      </c>
      <c r="E43" s="247">
        <f t="shared" si="3"/>
        <v>0</v>
      </c>
      <c r="F43" s="246">
        <f t="shared" si="0"/>
        <v>5.4170021171322802E-2</v>
      </c>
      <c r="G43" s="247">
        <f t="shared" si="4"/>
        <v>0</v>
      </c>
      <c r="H43" s="47"/>
      <c r="I43" s="47"/>
      <c r="J43" s="4"/>
      <c r="K43" s="4"/>
      <c r="L43" s="4"/>
      <c r="M43" s="4"/>
      <c r="N43" s="4"/>
    </row>
    <row r="44" spans="1:14" ht="33" customHeight="1" x14ac:dyDescent="0.25">
      <c r="A44" s="46"/>
      <c r="B44" s="234"/>
      <c r="C44" s="228" t="str">
        <f t="shared" si="1"/>
        <v>Servicios de medicina prepagada y seguros de enfermedad y accidentes</v>
      </c>
      <c r="D44" s="246">
        <f t="shared" si="2"/>
        <v>3.7750033441334402E-2</v>
      </c>
      <c r="E44" s="247">
        <f t="shared" si="3"/>
        <v>0</v>
      </c>
      <c r="F44" s="246">
        <f t="shared" si="0"/>
        <v>4.3153616454281403E-2</v>
      </c>
      <c r="G44" s="247">
        <f t="shared" si="4"/>
        <v>0</v>
      </c>
      <c r="H44" s="47"/>
      <c r="I44" s="47"/>
      <c r="J44" s="4"/>
      <c r="K44" s="4"/>
      <c r="L44" s="4"/>
      <c r="M44" s="4"/>
      <c r="N44" s="4"/>
    </row>
    <row r="45" spans="1:14" ht="33" customHeight="1" x14ac:dyDescent="0.25">
      <c r="A45" s="46"/>
      <c r="B45" s="234"/>
      <c r="C45" s="228" t="str">
        <f t="shared" si="1"/>
        <v xml:space="preserve">Servicios de rectoría y administración de servicios de la salud </v>
      </c>
      <c r="D45" s="246">
        <f t="shared" si="2"/>
        <v>2.3158305959945402E-2</v>
      </c>
      <c r="E45" s="247">
        <f t="shared" si="3"/>
        <v>0</v>
      </c>
      <c r="F45" s="246">
        <f t="shared" si="0"/>
        <v>2.0731518359428599E-2</v>
      </c>
      <c r="G45" s="247">
        <f t="shared" si="4"/>
        <v>0</v>
      </c>
      <c r="H45" s="47"/>
      <c r="I45" s="47"/>
      <c r="J45" s="4"/>
      <c r="K45" s="4"/>
      <c r="L45" s="4"/>
      <c r="M45" s="4"/>
      <c r="N45" s="4"/>
    </row>
    <row r="46" spans="1:14" ht="33" customHeight="1" x14ac:dyDescent="0.25">
      <c r="A46" s="46"/>
      <c r="B46" s="234"/>
      <c r="C46" s="228" t="str">
        <f t="shared" si="1"/>
        <v>Servicios odontológicos</v>
      </c>
      <c r="D46" s="246">
        <f t="shared" si="2"/>
        <v>1.7875190783512299E-2</v>
      </c>
      <c r="E46" s="247">
        <f t="shared" si="3"/>
        <v>0</v>
      </c>
      <c r="F46" s="246">
        <f t="shared" si="0"/>
        <v>1.9581208310321799E-2</v>
      </c>
      <c r="G46" s="247">
        <f t="shared" si="4"/>
        <v>4.8572257327350599E-17</v>
      </c>
      <c r="H46" s="47"/>
      <c r="I46" s="47"/>
      <c r="J46" s="4"/>
      <c r="K46" s="4"/>
      <c r="L46" s="4"/>
      <c r="M46" s="4"/>
      <c r="N46" s="4"/>
    </row>
    <row r="47" spans="1:14" ht="33" customHeight="1" x14ac:dyDescent="0.25">
      <c r="A47" s="46"/>
      <c r="B47" s="234"/>
      <c r="C47" s="228" t="str">
        <f t="shared" si="1"/>
        <v>Aparatos médicos, ortopédicos y ópticos</v>
      </c>
      <c r="D47" s="246">
        <f t="shared" si="2"/>
        <v>1.7471544082954701E-2</v>
      </c>
      <c r="E47" s="247">
        <f t="shared" si="3"/>
        <v>-4.163336342344337E-17</v>
      </c>
      <c r="F47" s="246">
        <f t="shared" si="0"/>
        <v>1.9114560279372701E-2</v>
      </c>
      <c r="G47" s="247">
        <f t="shared" si="4"/>
        <v>-3.8163916471489756E-17</v>
      </c>
      <c r="H47" s="47"/>
      <c r="I47" s="47"/>
      <c r="J47" s="4"/>
      <c r="K47" s="4"/>
      <c r="L47" s="4"/>
      <c r="M47" s="4"/>
      <c r="N47" s="4"/>
    </row>
    <row r="48" spans="1:14" ht="33" customHeight="1" x14ac:dyDescent="0.25">
      <c r="A48" s="46"/>
      <c r="B48" s="234"/>
      <c r="C48" s="228" t="str">
        <f t="shared" si="1"/>
        <v>Servicios de salud pública</v>
      </c>
      <c r="D48" s="246">
        <f t="shared" si="2"/>
        <v>4.75133359564026E-2</v>
      </c>
      <c r="E48" s="247">
        <f t="shared" si="3"/>
        <v>0</v>
      </c>
      <c r="F48" s="246">
        <f t="shared" si="0"/>
        <v>1.02001104551359E-2</v>
      </c>
      <c r="G48" s="247">
        <f t="shared" si="4"/>
        <v>-2.9490299091605721E-17</v>
      </c>
      <c r="H48" s="47"/>
      <c r="I48" s="47"/>
      <c r="J48" s="4"/>
      <c r="K48" s="4"/>
      <c r="L48" s="4"/>
      <c r="M48" s="4"/>
      <c r="N48" s="4"/>
    </row>
    <row r="49" spans="1:16" ht="33" customHeight="1" x14ac:dyDescent="0.25">
      <c r="A49" s="46"/>
      <c r="B49" s="234"/>
      <c r="C49" s="228" t="str">
        <f t="shared" si="1"/>
        <v>Servicios de administración de planes de seguridad social de afiliación obligatoria</v>
      </c>
      <c r="D49" s="246">
        <f t="shared" si="2"/>
        <v>4.3279523101385697E-3</v>
      </c>
      <c r="E49" s="247">
        <f t="shared" si="3"/>
        <v>0</v>
      </c>
      <c r="F49" s="246">
        <f t="shared" si="0"/>
        <v>4.2649591275222198E-3</v>
      </c>
      <c r="G49" s="247">
        <f t="shared" si="4"/>
        <v>0</v>
      </c>
      <c r="H49" s="47"/>
      <c r="I49" s="47"/>
      <c r="J49" s="4"/>
      <c r="K49" s="4"/>
      <c r="L49" s="4"/>
      <c r="M49" s="4"/>
      <c r="N49" s="4"/>
    </row>
    <row r="50" spans="1:16" ht="33" customHeight="1" x14ac:dyDescent="0.25">
      <c r="A50" s="46"/>
      <c r="B50" s="234"/>
      <c r="C50" s="228" t="str">
        <f t="shared" si="1"/>
        <v>Infraestructura de la salud</v>
      </c>
      <c r="D50" s="246">
        <f t="shared" si="2"/>
        <v>0</v>
      </c>
      <c r="E50" s="247">
        <f t="shared" si="3"/>
        <v>0</v>
      </c>
      <c r="F50" s="246">
        <f t="shared" si="0"/>
        <v>0</v>
      </c>
      <c r="G50" s="247">
        <f t="shared" si="4"/>
        <v>0</v>
      </c>
      <c r="H50" s="47"/>
      <c r="I50" s="47"/>
      <c r="J50" s="4"/>
      <c r="K50" s="4"/>
      <c r="L50" s="4"/>
      <c r="M50" s="4"/>
      <c r="N50" s="4"/>
    </row>
    <row r="51" spans="1:16" ht="33" customHeight="1" x14ac:dyDescent="0.25">
      <c r="A51" s="46"/>
      <c r="B51" s="234"/>
      <c r="C51" s="228" t="str">
        <f t="shared" si="1"/>
        <v>Servicios de comercio</v>
      </c>
      <c r="D51" s="246">
        <f t="shared" si="2"/>
        <v>0</v>
      </c>
      <c r="E51" s="247">
        <f t="shared" si="3"/>
        <v>0</v>
      </c>
      <c r="F51" s="246">
        <f t="shared" si="0"/>
        <v>0</v>
      </c>
      <c r="G51" s="247">
        <f t="shared" si="4"/>
        <v>0</v>
      </c>
      <c r="H51" s="47"/>
      <c r="I51" s="47"/>
      <c r="J51" s="4"/>
      <c r="K51" s="4"/>
      <c r="L51" s="4"/>
      <c r="M51" s="4"/>
      <c r="N51" s="4"/>
    </row>
    <row r="52" spans="1:16" ht="33" customHeight="1" x14ac:dyDescent="0.25">
      <c r="A52" s="46"/>
      <c r="B52" s="234"/>
      <c r="C52" s="228"/>
      <c r="D52" s="246">
        <f t="shared" si="2"/>
        <v>1</v>
      </c>
      <c r="E52" s="247">
        <f t="shared" si="3"/>
        <v>0</v>
      </c>
      <c r="F52" s="246">
        <f t="shared" si="0"/>
        <v>1</v>
      </c>
      <c r="G52" s="247">
        <f t="shared" si="4"/>
        <v>0</v>
      </c>
      <c r="H52" s="47"/>
      <c r="I52" s="47"/>
      <c r="J52" s="4"/>
      <c r="K52" s="4"/>
      <c r="L52" s="4"/>
      <c r="M52" s="4"/>
      <c r="N52" s="4"/>
    </row>
    <row r="53" spans="1:16" ht="46.5" customHeight="1" x14ac:dyDescent="0.25">
      <c r="B53" s="490" t="s">
        <v>318</v>
      </c>
      <c r="C53" s="490"/>
      <c r="D53" s="490"/>
      <c r="E53" s="490"/>
      <c r="F53" s="490"/>
      <c r="G53" s="490"/>
      <c r="H53" s="24"/>
      <c r="I53" s="24"/>
      <c r="J53" s="24"/>
      <c r="K53" s="24"/>
      <c r="L53" s="24"/>
    </row>
    <row r="54" spans="1:16" ht="33" customHeight="1" x14ac:dyDescent="0.25">
      <c r="A54" s="46"/>
      <c r="B54" s="234"/>
      <c r="C54" s="240"/>
      <c r="D54" s="240">
        <f>+D23</f>
        <v>2021</v>
      </c>
      <c r="E54" s="47"/>
      <c r="F54" s="240">
        <f>+E23</f>
        <v>2022</v>
      </c>
      <c r="G54" s="47"/>
      <c r="H54" s="47"/>
      <c r="J54" s="4"/>
      <c r="K54" s="4"/>
      <c r="L54" s="4"/>
      <c r="M54" s="4"/>
      <c r="N54" s="4"/>
      <c r="O54" s="4"/>
      <c r="P54" s="4"/>
    </row>
    <row r="55" spans="1:16" ht="16.5" customHeight="1" x14ac:dyDescent="0.25">
      <c r="A55" s="46"/>
      <c r="B55" s="234"/>
      <c r="C55" s="228" t="str">
        <f>C24</f>
        <v>Servicios ambulatorios</v>
      </c>
      <c r="D55" s="246">
        <f>F24</f>
        <v>0.373382282028765</v>
      </c>
      <c r="E55" s="230">
        <f>D24/$D$36-F24</f>
        <v>0</v>
      </c>
      <c r="F55" s="246">
        <f t="shared" ref="F55:F66" si="5">+G24</f>
        <v>0.40546951760659</v>
      </c>
      <c r="G55" s="230">
        <f>E24/$E$36-G24</f>
        <v>0</v>
      </c>
      <c r="H55" s="47"/>
      <c r="I55" s="245"/>
      <c r="J55" s="4"/>
      <c r="K55" s="4"/>
      <c r="L55" s="4"/>
      <c r="M55" s="4"/>
      <c r="N55" s="4"/>
      <c r="O55" s="4"/>
      <c r="P55" s="4"/>
    </row>
    <row r="56" spans="1:16" ht="24.75" customHeight="1" x14ac:dyDescent="0.25">
      <c r="A56" s="46"/>
      <c r="B56" s="234"/>
      <c r="C56" s="228" t="str">
        <f t="shared" ref="C56:C66" si="6">C25</f>
        <v>Servicios con internación</v>
      </c>
      <c r="D56" s="246">
        <f t="shared" ref="D56:D66" si="7">F25</f>
        <v>0.210110666615759</v>
      </c>
      <c r="E56" s="230">
        <f t="shared" ref="E56:E66" si="8">D25/$D$36-F25</f>
        <v>4.4408920985006262E-16</v>
      </c>
      <c r="F56" s="246">
        <f t="shared" si="5"/>
        <v>0.219105271685194</v>
      </c>
      <c r="G56" s="230">
        <f t="shared" ref="G56:G66" si="9">E25/$E$36-G25</f>
        <v>0</v>
      </c>
      <c r="H56" s="47"/>
      <c r="I56" s="245"/>
      <c r="J56" s="4"/>
      <c r="K56" s="4"/>
      <c r="L56" s="4"/>
      <c r="M56" s="4"/>
      <c r="N56" s="4"/>
      <c r="O56" s="4"/>
      <c r="P56" s="4"/>
    </row>
    <row r="57" spans="1:16" ht="25.5" customHeight="1" x14ac:dyDescent="0.25">
      <c r="A57" s="46"/>
      <c r="B57" s="234"/>
      <c r="C57" s="228" t="str">
        <f t="shared" si="6"/>
        <v>Productos farmacéuticos y químicos</v>
      </c>
      <c r="D57" s="246">
        <f t="shared" si="7"/>
        <v>0.19639523932751601</v>
      </c>
      <c r="E57" s="230">
        <f t="shared" si="8"/>
        <v>-2.4980018054066022E-16</v>
      </c>
      <c r="F57" s="246">
        <f t="shared" si="5"/>
        <v>0.191452551405596</v>
      </c>
      <c r="G57" s="230">
        <f t="shared" si="9"/>
        <v>0</v>
      </c>
      <c r="H57" s="47"/>
      <c r="I57" s="245"/>
      <c r="J57" s="4"/>
      <c r="K57" s="4"/>
      <c r="L57" s="4"/>
      <c r="M57" s="4"/>
      <c r="N57" s="4"/>
      <c r="O57" s="4"/>
      <c r="P57" s="4"/>
    </row>
    <row r="58" spans="1:16" ht="19.5" customHeight="1" x14ac:dyDescent="0.25">
      <c r="A58" s="46"/>
      <c r="B58" s="234"/>
      <c r="C58" s="228" t="str">
        <f t="shared" si="6"/>
        <v>Otros servicios de salud humana</v>
      </c>
      <c r="D58" s="246">
        <f t="shared" si="7"/>
        <v>5.9097082875521997E-2</v>
      </c>
      <c r="E58" s="230">
        <f t="shared" si="8"/>
        <v>0</v>
      </c>
      <c r="F58" s="246">
        <f t="shared" si="5"/>
        <v>5.8176015898679802E-2</v>
      </c>
      <c r="G58" s="230">
        <f t="shared" si="9"/>
        <v>0</v>
      </c>
      <c r="H58" s="47"/>
      <c r="I58" s="245"/>
      <c r="J58" s="4"/>
      <c r="K58" s="4"/>
      <c r="L58" s="4"/>
      <c r="M58" s="4"/>
      <c r="N58" s="4"/>
      <c r="O58" s="4"/>
      <c r="P58" s="4"/>
    </row>
    <row r="59" spans="1:16" ht="18.75" customHeight="1" x14ac:dyDescent="0.25">
      <c r="A59" s="46"/>
      <c r="B59" s="234"/>
      <c r="C59" s="228" t="str">
        <f t="shared" si="6"/>
        <v>Servicios de medicina prepagada y seguros de enfermedad y accidentes</v>
      </c>
      <c r="D59" s="246">
        <f t="shared" si="7"/>
        <v>4.65526981527754E-2</v>
      </c>
      <c r="E59" s="230">
        <f t="shared" si="8"/>
        <v>0</v>
      </c>
      <c r="F59" s="246">
        <f t="shared" si="5"/>
        <v>5.1110269705456401E-2</v>
      </c>
      <c r="G59" s="230">
        <f t="shared" si="9"/>
        <v>0</v>
      </c>
      <c r="H59" s="47"/>
      <c r="I59" s="245"/>
      <c r="J59" s="4"/>
      <c r="K59" s="4"/>
      <c r="L59" s="4"/>
      <c r="M59" s="4"/>
      <c r="N59" s="4"/>
      <c r="O59" s="4"/>
      <c r="P59" s="4"/>
    </row>
    <row r="60" spans="1:16" ht="19.5" customHeight="1" x14ac:dyDescent="0.25">
      <c r="A60" s="46"/>
      <c r="B60" s="234"/>
      <c r="C60" s="228" t="str">
        <f t="shared" si="6"/>
        <v>Aparatos médicos, ortopédicos y ópticos</v>
      </c>
      <c r="D60" s="246">
        <f t="shared" si="7"/>
        <v>2.1275324568808901E-2</v>
      </c>
      <c r="E60" s="230">
        <f t="shared" si="8"/>
        <v>-3.1225022567582528E-17</v>
      </c>
      <c r="F60" s="246">
        <f t="shared" si="5"/>
        <v>2.30025896487198E-2</v>
      </c>
      <c r="G60" s="230">
        <f t="shared" si="9"/>
        <v>0</v>
      </c>
      <c r="H60" s="47"/>
      <c r="I60" s="245"/>
      <c r="J60" s="4"/>
      <c r="K60" s="4"/>
      <c r="L60" s="4"/>
      <c r="M60" s="4"/>
      <c r="N60" s="4"/>
      <c r="O60" s="4"/>
      <c r="P60" s="4"/>
    </row>
    <row r="61" spans="1:16" ht="22.5" customHeight="1" x14ac:dyDescent="0.25">
      <c r="A61" s="46"/>
      <c r="B61" s="234"/>
      <c r="C61" s="228" t="str">
        <f t="shared" si="6"/>
        <v xml:space="preserve">Servicios de rectoría y administración de servicios de la salud </v>
      </c>
      <c r="D61" s="246">
        <f t="shared" si="7"/>
        <v>2.43057175866024E-2</v>
      </c>
      <c r="E61" s="230">
        <f t="shared" si="8"/>
        <v>-4.5102810375396984E-17</v>
      </c>
      <c r="F61" s="246">
        <f t="shared" si="5"/>
        <v>2.1124975065554E-2</v>
      </c>
      <c r="G61" s="230">
        <f t="shared" si="9"/>
        <v>-3.8163916471489756E-17</v>
      </c>
      <c r="H61" s="47"/>
      <c r="I61" s="245"/>
      <c r="J61" s="4"/>
      <c r="K61" s="4"/>
      <c r="L61" s="4"/>
      <c r="M61" s="4"/>
      <c r="N61" s="4"/>
      <c r="O61" s="4"/>
      <c r="P61" s="4"/>
    </row>
    <row r="62" spans="1:16" ht="23.25" customHeight="1" x14ac:dyDescent="0.25">
      <c r="A62" s="46"/>
      <c r="B62" s="234"/>
      <c r="C62" s="228" t="str">
        <f t="shared" si="6"/>
        <v>Servicios odontológicos</v>
      </c>
      <c r="D62" s="246">
        <f t="shared" si="7"/>
        <v>1.4482570644357999E-2</v>
      </c>
      <c r="E62" s="230">
        <f t="shared" si="8"/>
        <v>0</v>
      </c>
      <c r="F62" s="246">
        <f t="shared" si="5"/>
        <v>1.58322468776066E-2</v>
      </c>
      <c r="G62" s="230">
        <f t="shared" si="9"/>
        <v>3.1225022567582528E-17</v>
      </c>
      <c r="H62" s="47"/>
      <c r="I62" s="245"/>
      <c r="J62" s="4"/>
      <c r="K62" s="4"/>
      <c r="L62" s="4"/>
      <c r="M62" s="4"/>
      <c r="N62" s="4"/>
      <c r="O62" s="4"/>
      <c r="P62" s="4"/>
    </row>
    <row r="63" spans="1:16" ht="23.25" customHeight="1" x14ac:dyDescent="0.25">
      <c r="A63" s="46"/>
      <c r="B63" s="234"/>
      <c r="C63" s="228" t="str">
        <f t="shared" si="6"/>
        <v>Servicios de salud pública</v>
      </c>
      <c r="D63" s="246">
        <f t="shared" si="7"/>
        <v>4.98669695645595E-2</v>
      </c>
      <c r="E63" s="230">
        <f t="shared" si="8"/>
        <v>0</v>
      </c>
      <c r="F63" s="246">
        <f t="shared" si="5"/>
        <v>1.03935781941578E-2</v>
      </c>
      <c r="G63" s="230">
        <f t="shared" si="9"/>
        <v>-4.8572257327350599E-17</v>
      </c>
      <c r="H63" s="47"/>
      <c r="I63" s="245"/>
      <c r="J63" s="4"/>
      <c r="K63" s="4"/>
      <c r="L63" s="4"/>
      <c r="M63" s="4"/>
      <c r="N63" s="4"/>
      <c r="O63" s="4"/>
      <c r="P63" s="4"/>
    </row>
    <row r="64" spans="1:16" ht="21" customHeight="1" x14ac:dyDescent="0.25">
      <c r="A64" s="46"/>
      <c r="B64" s="234"/>
      <c r="C64" s="228" t="str">
        <f t="shared" si="6"/>
        <v>Servicios de administración de planes de seguridad social de afiliación obligatoria</v>
      </c>
      <c r="D64" s="246">
        <f t="shared" si="7"/>
        <v>4.5314486353332803E-3</v>
      </c>
      <c r="E64" s="230">
        <f>D33/$D$36-F33</f>
        <v>0</v>
      </c>
      <c r="F64" s="246">
        <f t="shared" si="5"/>
        <v>4.3329839124456003E-3</v>
      </c>
      <c r="G64" s="230">
        <f t="shared" si="9"/>
        <v>0</v>
      </c>
      <c r="H64" s="47"/>
      <c r="I64" s="245"/>
      <c r="J64" s="4"/>
      <c r="K64" s="4"/>
      <c r="L64" s="4"/>
      <c r="M64" s="4"/>
      <c r="N64" s="4"/>
      <c r="O64" s="4"/>
      <c r="P64" s="4"/>
    </row>
    <row r="65" spans="1:16" ht="24.75" customHeight="1" x14ac:dyDescent="0.25">
      <c r="A65" s="46"/>
      <c r="B65" s="234"/>
      <c r="C65" s="228" t="str">
        <f t="shared" si="6"/>
        <v>Infraestructura de la salud</v>
      </c>
      <c r="D65" s="246">
        <f t="shared" si="7"/>
        <v>0</v>
      </c>
      <c r="E65" s="230">
        <f t="shared" si="8"/>
        <v>0</v>
      </c>
      <c r="F65" s="246">
        <f t="shared" si="5"/>
        <v>0</v>
      </c>
      <c r="G65" s="230">
        <f t="shared" si="9"/>
        <v>0</v>
      </c>
      <c r="H65" s="47"/>
      <c r="I65" s="245"/>
      <c r="J65" s="4"/>
      <c r="K65" s="4"/>
      <c r="L65" s="4"/>
      <c r="M65" s="4"/>
      <c r="N65" s="4"/>
      <c r="O65" s="4"/>
      <c r="P65" s="4"/>
    </row>
    <row r="66" spans="1:16" ht="25.5" customHeight="1" x14ac:dyDescent="0.25">
      <c r="A66" s="46"/>
      <c r="B66" s="234"/>
      <c r="C66" s="228" t="str">
        <f t="shared" si="6"/>
        <v>Servicios de comercio</v>
      </c>
      <c r="D66" s="246">
        <f t="shared" si="7"/>
        <v>0</v>
      </c>
      <c r="E66" s="230">
        <f t="shared" si="8"/>
        <v>0</v>
      </c>
      <c r="F66" s="246">
        <f t="shared" si="5"/>
        <v>0</v>
      </c>
      <c r="G66" s="230">
        <f t="shared" si="9"/>
        <v>0</v>
      </c>
      <c r="H66" s="47"/>
      <c r="I66" s="245"/>
      <c r="J66" s="4"/>
      <c r="K66" s="4"/>
      <c r="L66" s="4"/>
      <c r="M66" s="4"/>
      <c r="N66" s="4"/>
      <c r="O66" s="4"/>
      <c r="P66" s="4"/>
    </row>
    <row r="67" spans="1:16" ht="25.5" customHeight="1" x14ac:dyDescent="0.25">
      <c r="A67" s="46"/>
      <c r="B67" s="234"/>
      <c r="C67" s="228"/>
      <c r="D67" s="246">
        <f>+SUM(D55:D66)</f>
        <v>0.99999999999999933</v>
      </c>
      <c r="E67" s="230">
        <f t="shared" ref="E67:G67" si="10">+SUM(E55:E66)</f>
        <v>1.1796119636642288E-16</v>
      </c>
      <c r="F67" s="246">
        <f t="shared" si="10"/>
        <v>1</v>
      </c>
      <c r="G67" s="230">
        <f t="shared" si="10"/>
        <v>-5.5511151231257827E-17</v>
      </c>
      <c r="H67" s="47"/>
      <c r="I67" s="245"/>
      <c r="J67" s="4"/>
      <c r="K67" s="4"/>
      <c r="L67" s="4"/>
      <c r="M67" s="4"/>
      <c r="N67" s="4"/>
      <c r="O67" s="4"/>
      <c r="P67" s="4"/>
    </row>
    <row r="68" spans="1:16" ht="23.25" customHeight="1" x14ac:dyDescent="0.25">
      <c r="A68" s="46"/>
      <c r="B68" s="234"/>
      <c r="C68" s="228"/>
      <c r="D68" s="229"/>
      <c r="E68" s="229"/>
      <c r="F68" s="229"/>
      <c r="G68" s="47"/>
      <c r="H68" s="47"/>
      <c r="I68" s="244"/>
      <c r="J68" s="4"/>
      <c r="K68" s="4"/>
      <c r="L68" s="4"/>
      <c r="M68" s="4"/>
      <c r="N68" s="4"/>
      <c r="O68" s="4"/>
      <c r="P68" s="4"/>
    </row>
    <row r="69" spans="1:16" ht="26.25" customHeight="1" x14ac:dyDescent="0.25">
      <c r="A69" s="46"/>
      <c r="B69" s="47"/>
      <c r="C69" s="47"/>
      <c r="D69" s="47"/>
      <c r="E69" s="47"/>
      <c r="F69" s="47"/>
      <c r="G69" s="47"/>
      <c r="H69" s="228"/>
      <c r="I69" s="4"/>
      <c r="J69" s="4"/>
      <c r="K69" s="4"/>
      <c r="L69" s="4"/>
      <c r="M69" s="4"/>
      <c r="N69" s="4"/>
      <c r="O69" s="4"/>
      <c r="P69" s="4"/>
    </row>
    <row r="70" spans="1:16" ht="16.5" customHeight="1" x14ac:dyDescent="0.25">
      <c r="B70" s="234"/>
      <c r="C70" s="248"/>
      <c r="D70" s="248"/>
      <c r="E70" s="248"/>
      <c r="F70" s="243"/>
      <c r="G70" s="234"/>
      <c r="H70" s="234"/>
      <c r="I70" s="4"/>
    </row>
    <row r="71" spans="1:16" ht="16.5" customHeight="1" x14ac:dyDescent="0.25">
      <c r="B71" s="233"/>
      <c r="C71" s="233"/>
      <c r="D71" s="233"/>
      <c r="E71" s="233"/>
      <c r="F71" s="233"/>
      <c r="G71" s="233"/>
      <c r="H71" s="231"/>
    </row>
    <row r="72" spans="1:16" ht="27.75" customHeight="1" x14ac:dyDescent="0.25">
      <c r="B72" s="233"/>
      <c r="C72" s="233"/>
      <c r="D72" s="233"/>
      <c r="E72" s="233"/>
      <c r="F72" s="233"/>
      <c r="G72" s="233"/>
      <c r="H72" s="231"/>
    </row>
    <row r="73" spans="1:16" ht="19.5" customHeight="1" x14ac:dyDescent="0.3">
      <c r="B73" s="507"/>
      <c r="C73" s="507"/>
      <c r="D73" s="507"/>
      <c r="E73" s="507"/>
      <c r="F73" s="507"/>
      <c r="G73" s="507"/>
    </row>
    <row r="74" spans="1:16" ht="16.5" customHeight="1" x14ac:dyDescent="0.25">
      <c r="B74" s="237" t="s">
        <v>171</v>
      </c>
      <c r="C74" s="236"/>
      <c r="D74" s="236"/>
      <c r="E74" s="236"/>
      <c r="F74" s="236"/>
      <c r="G74" s="236"/>
    </row>
    <row r="75" spans="1:16" x14ac:dyDescent="0.25">
      <c r="B75" s="237" t="s">
        <v>319</v>
      </c>
    </row>
    <row r="76" spans="1:16" x14ac:dyDescent="0.25">
      <c r="B76" s="18" t="s">
        <v>15</v>
      </c>
    </row>
  </sheetData>
  <mergeCells count="7">
    <mergeCell ref="B3:G3"/>
    <mergeCell ref="B73:G73"/>
    <mergeCell ref="B36:C36"/>
    <mergeCell ref="B20:C20"/>
    <mergeCell ref="B53:G53"/>
    <mergeCell ref="B4:G4"/>
    <mergeCell ref="B38:G38"/>
  </mergeCells>
  <conditionalFormatting sqref="D68:F68 I68">
    <cfRule type="cellIs" dxfId="17" priority="6" operator="lessThan">
      <formula>0</formula>
    </cfRule>
    <cfRule type="cellIs" dxfId="16" priority="7" operator="greaterThan">
      <formula>0</formula>
    </cfRule>
  </conditionalFormatting>
  <hyperlinks>
    <hyperlink ref="B2" location="Indice!A1" display="Índice"/>
    <hyperlink ref="G2" location="'2.1.3'!A1" display="Siguiente"/>
    <hyperlink ref="F2" location="'2.1.1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0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I12" sqref="I12"/>
    </sheetView>
  </sheetViews>
  <sheetFormatPr baseColWidth="10" defaultRowHeight="15" x14ac:dyDescent="0.25"/>
  <cols>
    <col min="1" max="1" width="5" customWidth="1"/>
    <col min="2" max="2" width="16.140625" customWidth="1"/>
    <col min="3" max="3" width="90.5703125" customWidth="1"/>
    <col min="4" max="7" width="16.140625" customWidth="1"/>
    <col min="8" max="21" width="15.7109375" customWidth="1"/>
  </cols>
  <sheetData>
    <row r="1" spans="2:8" ht="78" customHeight="1" x14ac:dyDescent="0.25"/>
    <row r="2" spans="2:8" ht="33" customHeight="1" x14ac:dyDescent="0.35">
      <c r="B2" s="149" t="s">
        <v>3</v>
      </c>
      <c r="D2" s="162"/>
      <c r="E2" s="162"/>
      <c r="F2" s="162" t="s">
        <v>178</v>
      </c>
      <c r="G2" s="162" t="s">
        <v>179</v>
      </c>
    </row>
    <row r="3" spans="2:8" ht="33" customHeight="1" x14ac:dyDescent="0.25">
      <c r="B3" s="489" t="s">
        <v>146</v>
      </c>
      <c r="C3" s="489"/>
      <c r="D3" s="489"/>
      <c r="E3" s="489"/>
      <c r="F3" s="489"/>
      <c r="G3" s="489"/>
    </row>
    <row r="4" spans="2:8" ht="33" customHeight="1" x14ac:dyDescent="0.25">
      <c r="B4" s="491" t="s">
        <v>320</v>
      </c>
      <c r="C4" s="491"/>
      <c r="D4" s="491"/>
      <c r="E4" s="491"/>
      <c r="F4" s="491"/>
      <c r="G4" s="491"/>
      <c r="H4" s="235"/>
    </row>
    <row r="5" spans="2:8" ht="33" customHeight="1" x14ac:dyDescent="0.25">
      <c r="E5" s="235"/>
      <c r="G5" s="235"/>
    </row>
    <row r="6" spans="2:8" ht="33" customHeight="1" x14ac:dyDescent="0.25">
      <c r="B6" s="75" t="s">
        <v>0</v>
      </c>
      <c r="C6" s="21"/>
      <c r="D6" s="21"/>
      <c r="E6" s="21"/>
      <c r="F6" s="21"/>
      <c r="G6" s="21"/>
    </row>
    <row r="7" spans="2:8" ht="33" customHeight="1" x14ac:dyDescent="0.25">
      <c r="B7" s="232" t="s">
        <v>10</v>
      </c>
      <c r="C7" s="232" t="s">
        <v>7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8" ht="33" customHeight="1" x14ac:dyDescent="0.25">
      <c r="B8" s="249" t="s">
        <v>508</v>
      </c>
      <c r="C8" s="89" t="s">
        <v>509</v>
      </c>
      <c r="D8" s="91">
        <v>2288738</v>
      </c>
      <c r="E8" s="91">
        <v>2425784</v>
      </c>
      <c r="F8" s="238">
        <v>0.25619565783162501</v>
      </c>
      <c r="G8" s="238">
        <v>0.27475420560874703</v>
      </c>
    </row>
    <row r="9" spans="2:8" ht="33" customHeight="1" x14ac:dyDescent="0.25">
      <c r="B9" s="249" t="s">
        <v>510</v>
      </c>
      <c r="C9" s="89" t="s">
        <v>511</v>
      </c>
      <c r="D9" s="91">
        <v>1471450</v>
      </c>
      <c r="E9" s="91">
        <v>1513235</v>
      </c>
      <c r="F9" s="238">
        <v>0.16471046520673999</v>
      </c>
      <c r="G9" s="238">
        <v>0.171395177940143</v>
      </c>
    </row>
    <row r="10" spans="2:8" ht="33" customHeight="1" x14ac:dyDescent="0.25">
      <c r="B10" s="249" t="s">
        <v>512</v>
      </c>
      <c r="C10" s="89" t="s">
        <v>513</v>
      </c>
      <c r="D10" s="91">
        <v>1236615</v>
      </c>
      <c r="E10" s="91">
        <v>1224000</v>
      </c>
      <c r="F10" s="238">
        <v>0.13842361747367099</v>
      </c>
      <c r="G10" s="238">
        <v>0.13863524026257301</v>
      </c>
    </row>
    <row r="11" spans="2:8" ht="33" customHeight="1" x14ac:dyDescent="0.25">
      <c r="B11" s="249" t="s">
        <v>514</v>
      </c>
      <c r="C11" s="89" t="s">
        <v>515</v>
      </c>
      <c r="D11" s="91">
        <v>1118702</v>
      </c>
      <c r="E11" s="91">
        <v>1111035</v>
      </c>
      <c r="F11" s="238">
        <v>0.12522472856550401</v>
      </c>
      <c r="G11" s="238">
        <v>0.125840362880007</v>
      </c>
    </row>
    <row r="12" spans="2:8" ht="33" customHeight="1" x14ac:dyDescent="0.25">
      <c r="B12" s="249" t="s">
        <v>516</v>
      </c>
      <c r="C12" s="89" t="s">
        <v>517</v>
      </c>
      <c r="D12" s="91">
        <v>981616</v>
      </c>
      <c r="E12" s="91">
        <v>1015713</v>
      </c>
      <c r="F12" s="238">
        <v>0.109879661568099</v>
      </c>
      <c r="G12" s="238">
        <v>0.115043803752303</v>
      </c>
    </row>
    <row r="13" spans="2:8" ht="33" customHeight="1" x14ac:dyDescent="0.25">
      <c r="B13" s="249" t="s">
        <v>518</v>
      </c>
      <c r="C13" s="89" t="s">
        <v>519</v>
      </c>
      <c r="D13" s="91">
        <v>450241</v>
      </c>
      <c r="E13" s="91">
        <v>447828</v>
      </c>
      <c r="F13" s="238">
        <v>5.0398861371536902E-2</v>
      </c>
      <c r="G13" s="238">
        <v>5.0722828738813501E-2</v>
      </c>
    </row>
    <row r="14" spans="2:8" ht="33" customHeight="1" x14ac:dyDescent="0.25">
      <c r="B14" s="249" t="s">
        <v>520</v>
      </c>
      <c r="C14" s="89" t="s">
        <v>521</v>
      </c>
      <c r="D14" s="91">
        <v>240968</v>
      </c>
      <c r="E14" s="91">
        <v>253118</v>
      </c>
      <c r="F14" s="238">
        <v>2.6973360549075901E-2</v>
      </c>
      <c r="G14" s="238">
        <v>2.86691787130572E-2</v>
      </c>
    </row>
    <row r="15" spans="2:8" ht="33" customHeight="1" x14ac:dyDescent="0.25">
      <c r="B15" s="249" t="s">
        <v>522</v>
      </c>
      <c r="C15" s="89" t="s">
        <v>66</v>
      </c>
      <c r="D15" s="91">
        <v>206886</v>
      </c>
      <c r="E15" s="91">
        <v>183037</v>
      </c>
      <c r="F15" s="238">
        <v>2.3158305959945402E-2</v>
      </c>
      <c r="G15" s="238">
        <v>2.0731518359428599E-2</v>
      </c>
    </row>
    <row r="16" spans="2:8" ht="33" customHeight="1" x14ac:dyDescent="0.25">
      <c r="B16" s="249" t="s">
        <v>523</v>
      </c>
      <c r="C16" s="89" t="s">
        <v>524</v>
      </c>
      <c r="D16" s="91">
        <v>144979</v>
      </c>
      <c r="E16" s="91">
        <v>156050</v>
      </c>
      <c r="F16" s="238">
        <v>1.6228589850289198E-2</v>
      </c>
      <c r="G16" s="238">
        <v>1.7674860492626301E-2</v>
      </c>
    </row>
    <row r="17" spans="2:7" ht="33" customHeight="1" x14ac:dyDescent="0.25">
      <c r="B17" s="249" t="s">
        <v>525</v>
      </c>
      <c r="C17" s="89" t="s">
        <v>526</v>
      </c>
      <c r="D17" s="91">
        <v>96274</v>
      </c>
      <c r="E17" s="91">
        <v>127882</v>
      </c>
      <c r="F17" s="238">
        <v>1.0776672892258501E-2</v>
      </c>
      <c r="G17" s="238">
        <v>1.4484437741224199E-2</v>
      </c>
    </row>
    <row r="18" spans="2:7" ht="33" customHeight="1" x14ac:dyDescent="0.25">
      <c r="B18" s="249" t="s">
        <v>527</v>
      </c>
      <c r="C18" s="89" t="s">
        <v>528</v>
      </c>
      <c r="D18" s="91">
        <v>84002</v>
      </c>
      <c r="E18" s="91">
        <v>90162</v>
      </c>
      <c r="F18" s="238">
        <v>9.4029756351194996E-3</v>
      </c>
      <c r="G18" s="238">
        <v>1.0212116448165101E-2</v>
      </c>
    </row>
    <row r="19" spans="2:7" ht="33" customHeight="1" x14ac:dyDescent="0.25">
      <c r="B19" s="249" t="s">
        <v>529</v>
      </c>
      <c r="C19" s="89" t="s">
        <v>501</v>
      </c>
      <c r="D19" s="91">
        <v>424463</v>
      </c>
      <c r="E19" s="91">
        <v>90056</v>
      </c>
      <c r="F19" s="238">
        <v>4.75133359564026E-2</v>
      </c>
      <c r="G19" s="238">
        <v>1.02001104551359E-2</v>
      </c>
    </row>
    <row r="20" spans="2:7" ht="33" customHeight="1" x14ac:dyDescent="0.25">
      <c r="B20" s="249" t="s">
        <v>530</v>
      </c>
      <c r="C20" s="89" t="s">
        <v>531</v>
      </c>
      <c r="D20" s="91">
        <v>72081</v>
      </c>
      <c r="E20" s="91">
        <v>78599</v>
      </c>
      <c r="F20" s="238">
        <v>8.0685684478351595E-3</v>
      </c>
      <c r="G20" s="238">
        <v>8.9024438312075207E-3</v>
      </c>
    </row>
    <row r="21" spans="2:7" ht="33" customHeight="1" x14ac:dyDescent="0.25">
      <c r="B21" s="249" t="s">
        <v>439</v>
      </c>
      <c r="C21" s="89" t="s">
        <v>532</v>
      </c>
      <c r="D21" s="91">
        <v>38664</v>
      </c>
      <c r="E21" s="91">
        <v>37655</v>
      </c>
      <c r="F21" s="238">
        <v>4.3279523101385697E-3</v>
      </c>
      <c r="G21" s="238">
        <v>4.2649591275222198E-3</v>
      </c>
    </row>
    <row r="22" spans="2:7" ht="33" customHeight="1" x14ac:dyDescent="0.25">
      <c r="B22" s="249" t="s">
        <v>427</v>
      </c>
      <c r="C22" s="89" t="s">
        <v>533</v>
      </c>
      <c r="D22" s="91">
        <v>32793</v>
      </c>
      <c r="E22" s="91">
        <v>27504</v>
      </c>
      <c r="F22" s="238">
        <v>3.6707671246217202E-3</v>
      </c>
      <c r="G22" s="238">
        <v>3.1152153988413499E-3</v>
      </c>
    </row>
    <row r="23" spans="2:7" ht="33" customHeight="1" x14ac:dyDescent="0.25">
      <c r="B23" s="249" t="s">
        <v>534</v>
      </c>
      <c r="C23" s="89" t="s">
        <v>535</v>
      </c>
      <c r="D23" s="91">
        <v>26164</v>
      </c>
      <c r="E23" s="91">
        <v>25990</v>
      </c>
      <c r="F23" s="238">
        <v>2.92873329822226E-3</v>
      </c>
      <c r="G23" s="238">
        <v>2.94373357387605E-3</v>
      </c>
    </row>
    <row r="24" spans="2:7" ht="33" customHeight="1" x14ac:dyDescent="0.25">
      <c r="B24" s="249" t="s">
        <v>446</v>
      </c>
      <c r="C24" s="89" t="s">
        <v>536</v>
      </c>
      <c r="D24" s="91">
        <v>14710</v>
      </c>
      <c r="E24" s="91">
        <v>16831</v>
      </c>
      <c r="F24" s="238">
        <v>1.6466009332231099E-3</v>
      </c>
      <c r="G24" s="238">
        <v>1.90634781769557E-3</v>
      </c>
    </row>
    <row r="25" spans="2:7" ht="33" customHeight="1" x14ac:dyDescent="0.25">
      <c r="B25" s="249" t="s">
        <v>537</v>
      </c>
      <c r="C25" s="89" t="s">
        <v>538</v>
      </c>
      <c r="D25" s="91">
        <v>4209</v>
      </c>
      <c r="E25" s="91">
        <v>4445</v>
      </c>
      <c r="F25" s="238">
        <v>4.7114502569246E-4</v>
      </c>
      <c r="G25" s="238">
        <v>5.0345885863328299E-4</v>
      </c>
    </row>
    <row r="26" spans="2:7" ht="33" customHeight="1" x14ac:dyDescent="0.25">
      <c r="B26" s="249" t="s">
        <v>539</v>
      </c>
      <c r="C26" s="89" t="s">
        <v>505</v>
      </c>
      <c r="D26" s="91">
        <v>0</v>
      </c>
      <c r="E26" s="91">
        <v>0</v>
      </c>
      <c r="F26" s="238">
        <v>0</v>
      </c>
      <c r="G26" s="238">
        <v>0</v>
      </c>
    </row>
    <row r="27" spans="2:7" ht="33" customHeight="1" x14ac:dyDescent="0.25">
      <c r="B27" s="249" t="s">
        <v>540</v>
      </c>
      <c r="C27" s="89" t="s">
        <v>507</v>
      </c>
      <c r="D27" s="91">
        <v>0</v>
      </c>
      <c r="E27" s="91">
        <v>0</v>
      </c>
      <c r="F27" s="238">
        <v>0</v>
      </c>
      <c r="G27" s="238">
        <v>0</v>
      </c>
    </row>
    <row r="28" spans="2:7" ht="33" customHeight="1" x14ac:dyDescent="0.25">
      <c r="B28" s="500" t="s">
        <v>450</v>
      </c>
      <c r="C28" s="501"/>
      <c r="D28" s="92">
        <v>8933555</v>
      </c>
      <c r="E28" s="92">
        <v>8828924</v>
      </c>
      <c r="F28" s="239">
        <v>1</v>
      </c>
      <c r="G28" s="239">
        <v>1</v>
      </c>
    </row>
    <row r="29" spans="2:7" ht="33" customHeight="1" x14ac:dyDescent="0.25">
      <c r="E29" s="235"/>
      <c r="G29" s="235"/>
    </row>
    <row r="30" spans="2:7" ht="33" customHeight="1" x14ac:dyDescent="0.25">
      <c r="B30" s="75" t="s">
        <v>1</v>
      </c>
      <c r="C30" s="21"/>
      <c r="D30" s="21"/>
      <c r="E30" s="21"/>
      <c r="F30" s="21"/>
      <c r="G30" s="21"/>
    </row>
    <row r="31" spans="2:7" ht="33" customHeight="1" x14ac:dyDescent="0.25">
      <c r="B31" s="232" t="s">
        <v>10</v>
      </c>
      <c r="C31" s="232" t="s">
        <v>7</v>
      </c>
      <c r="D31" s="31">
        <v>2021</v>
      </c>
      <c r="E31" s="31">
        <v>2022</v>
      </c>
      <c r="F31" s="31" t="s">
        <v>173</v>
      </c>
      <c r="G31" s="31" t="s">
        <v>277</v>
      </c>
    </row>
    <row r="32" spans="2:7" ht="33" customHeight="1" x14ac:dyDescent="0.25">
      <c r="B32" s="249" t="s">
        <v>508</v>
      </c>
      <c r="C32" s="89" t="s">
        <v>509</v>
      </c>
      <c r="D32" s="91">
        <v>1249371</v>
      </c>
      <c r="E32" s="91">
        <v>1362940</v>
      </c>
      <c r="F32" s="238">
        <v>0.220840244693984</v>
      </c>
      <c r="G32" s="238">
        <v>0.24080888491390501</v>
      </c>
    </row>
    <row r="33" spans="2:7" ht="33" customHeight="1" x14ac:dyDescent="0.25">
      <c r="B33" s="249" t="s">
        <v>512</v>
      </c>
      <c r="C33" s="89" t="s">
        <v>513</v>
      </c>
      <c r="D33" s="91">
        <v>1089894</v>
      </c>
      <c r="E33" s="91">
        <v>1065797</v>
      </c>
      <c r="F33" s="238">
        <v>0.19265090805733801</v>
      </c>
      <c r="G33" s="238">
        <v>0.18830864683301199</v>
      </c>
    </row>
    <row r="34" spans="2:7" ht="33" customHeight="1" x14ac:dyDescent="0.25">
      <c r="B34" s="249" t="s">
        <v>510</v>
      </c>
      <c r="C34" s="89" t="s">
        <v>511</v>
      </c>
      <c r="D34" s="91">
        <v>862984</v>
      </c>
      <c r="E34" s="91">
        <v>931953</v>
      </c>
      <c r="F34" s="238">
        <v>0.152542037334781</v>
      </c>
      <c r="G34" s="238">
        <v>0.16466063269268499</v>
      </c>
    </row>
    <row r="35" spans="2:7" ht="33" customHeight="1" x14ac:dyDescent="0.25">
      <c r="B35" s="249" t="s">
        <v>516</v>
      </c>
      <c r="C35" s="89" t="s">
        <v>517</v>
      </c>
      <c r="D35" s="91">
        <v>639885</v>
      </c>
      <c r="E35" s="91">
        <v>668837</v>
      </c>
      <c r="F35" s="238">
        <v>0.113106803324241</v>
      </c>
      <c r="G35" s="238">
        <v>0.11817240095614</v>
      </c>
    </row>
    <row r="36" spans="2:7" ht="33" customHeight="1" x14ac:dyDescent="0.25">
      <c r="B36" s="249" t="s">
        <v>514</v>
      </c>
      <c r="C36" s="89" t="s">
        <v>515</v>
      </c>
      <c r="D36" s="91">
        <v>548785</v>
      </c>
      <c r="E36" s="91">
        <v>571264</v>
      </c>
      <c r="F36" s="238">
        <v>9.7003863291518694E-2</v>
      </c>
      <c r="G36" s="238">
        <v>0.10093287072905401</v>
      </c>
    </row>
    <row r="37" spans="2:7" ht="33" customHeight="1" x14ac:dyDescent="0.25">
      <c r="B37" s="249" t="s">
        <v>518</v>
      </c>
      <c r="C37" s="89" t="s">
        <v>519</v>
      </c>
      <c r="D37" s="91">
        <v>314668</v>
      </c>
      <c r="E37" s="91">
        <v>310086</v>
      </c>
      <c r="F37" s="238">
        <v>5.5621075018842697E-2</v>
      </c>
      <c r="G37" s="238">
        <v>5.4787051438370801E-2</v>
      </c>
    </row>
    <row r="38" spans="2:7" ht="33" customHeight="1" x14ac:dyDescent="0.25">
      <c r="B38" s="249" t="s">
        <v>520</v>
      </c>
      <c r="C38" s="89" t="s">
        <v>521</v>
      </c>
      <c r="D38" s="91">
        <v>188181</v>
      </c>
      <c r="E38" s="91">
        <v>192181</v>
      </c>
      <c r="F38" s="238">
        <v>3.3263088455517703E-2</v>
      </c>
      <c r="G38" s="238">
        <v>3.3955194147680098E-2</v>
      </c>
    </row>
    <row r="39" spans="2:7" ht="33" customHeight="1" x14ac:dyDescent="0.25">
      <c r="B39" s="249" t="s">
        <v>522</v>
      </c>
      <c r="C39" s="89" t="s">
        <v>66</v>
      </c>
      <c r="D39" s="91">
        <v>137506</v>
      </c>
      <c r="E39" s="91">
        <v>119564</v>
      </c>
      <c r="F39" s="238">
        <v>2.43057175866024E-2</v>
      </c>
      <c r="G39" s="238">
        <v>2.1124975065554E-2</v>
      </c>
    </row>
    <row r="40" spans="2:7" ht="33" customHeight="1" x14ac:dyDescent="0.25">
      <c r="B40" s="249" t="s">
        <v>525</v>
      </c>
      <c r="C40" s="89" t="s">
        <v>526</v>
      </c>
      <c r="D40" s="91">
        <v>75184</v>
      </c>
      <c r="E40" s="91">
        <v>97095</v>
      </c>
      <c r="F40" s="238">
        <v>1.32896096972577E-2</v>
      </c>
      <c r="G40" s="238">
        <v>1.71550755577763E-2</v>
      </c>
    </row>
    <row r="41" spans="2:7" ht="33" customHeight="1" x14ac:dyDescent="0.25">
      <c r="B41" s="249" t="s">
        <v>523</v>
      </c>
      <c r="C41" s="89" t="s">
        <v>524</v>
      </c>
      <c r="D41" s="91">
        <v>73213</v>
      </c>
      <c r="E41" s="91">
        <v>79242</v>
      </c>
      <c r="F41" s="238">
        <v>1.29412134864509E-2</v>
      </c>
      <c r="G41" s="238">
        <v>1.40007466640847E-2</v>
      </c>
    </row>
    <row r="42" spans="2:7" ht="33" customHeight="1" x14ac:dyDescent="0.25">
      <c r="B42" s="249" t="s">
        <v>530</v>
      </c>
      <c r="C42" s="89" t="s">
        <v>531</v>
      </c>
      <c r="D42" s="91">
        <v>63062</v>
      </c>
      <c r="E42" s="91">
        <v>68594</v>
      </c>
      <c r="F42" s="238">
        <v>1.1146911134396399E-2</v>
      </c>
      <c r="G42" s="238">
        <v>1.21194217293383E-2</v>
      </c>
    </row>
    <row r="43" spans="2:7" ht="33" customHeight="1" x14ac:dyDescent="0.25">
      <c r="B43" s="249" t="s">
        <v>527</v>
      </c>
      <c r="C43" s="89" t="s">
        <v>528</v>
      </c>
      <c r="D43" s="91">
        <v>57300</v>
      </c>
      <c r="E43" s="91">
        <v>61597</v>
      </c>
      <c r="F43" s="238">
        <v>1.0128413434412399E-2</v>
      </c>
      <c r="G43" s="238">
        <v>1.0883167919381501E-2</v>
      </c>
    </row>
    <row r="44" spans="2:7" ht="33" customHeight="1" x14ac:dyDescent="0.25">
      <c r="B44" s="249" t="s">
        <v>529</v>
      </c>
      <c r="C44" s="89" t="s">
        <v>501</v>
      </c>
      <c r="D44" s="91">
        <v>282115</v>
      </c>
      <c r="E44" s="91">
        <v>58826</v>
      </c>
      <c r="F44" s="238">
        <v>4.98669695645595E-2</v>
      </c>
      <c r="G44" s="238">
        <v>1.03935781941578E-2</v>
      </c>
    </row>
    <row r="45" spans="2:7" ht="33" customHeight="1" x14ac:dyDescent="0.25">
      <c r="B45" s="249" t="s">
        <v>439</v>
      </c>
      <c r="C45" s="89" t="s">
        <v>532</v>
      </c>
      <c r="D45" s="91">
        <v>25636</v>
      </c>
      <c r="E45" s="91">
        <v>24524</v>
      </c>
      <c r="F45" s="238">
        <v>4.5314486353332803E-3</v>
      </c>
      <c r="G45" s="238">
        <v>4.3329839124456003E-3</v>
      </c>
    </row>
    <row r="46" spans="2:7" ht="33" customHeight="1" x14ac:dyDescent="0.25">
      <c r="B46" s="249" t="s">
        <v>427</v>
      </c>
      <c r="C46" s="89" t="s">
        <v>533</v>
      </c>
      <c r="D46" s="91">
        <v>21183</v>
      </c>
      <c r="E46" s="91">
        <v>17794</v>
      </c>
      <c r="F46" s="238">
        <v>3.7443312701772799E-3</v>
      </c>
      <c r="G46" s="238">
        <v>3.1439045725842798E-3</v>
      </c>
    </row>
    <row r="47" spans="2:7" ht="33" customHeight="1" x14ac:dyDescent="0.25">
      <c r="B47" s="249" t="s">
        <v>534</v>
      </c>
      <c r="C47" s="89" t="s">
        <v>535</v>
      </c>
      <c r="D47" s="91">
        <v>16786</v>
      </c>
      <c r="E47" s="91">
        <v>16168</v>
      </c>
      <c r="F47" s="238">
        <v>2.9671125289711499E-3</v>
      </c>
      <c r="G47" s="238">
        <v>2.8566173502047099E-3</v>
      </c>
    </row>
    <row r="48" spans="2:7" ht="33" customHeight="1" x14ac:dyDescent="0.25">
      <c r="B48" s="249" t="s">
        <v>446</v>
      </c>
      <c r="C48" s="89" t="s">
        <v>536</v>
      </c>
      <c r="D48" s="91">
        <v>8720</v>
      </c>
      <c r="E48" s="91">
        <v>10366</v>
      </c>
      <c r="F48" s="238">
        <v>1.5413571579070901E-3</v>
      </c>
      <c r="G48" s="238">
        <v>1.8315002135219E-3</v>
      </c>
    </row>
    <row r="49" spans="2:13" ht="33" customHeight="1" x14ac:dyDescent="0.25">
      <c r="B49" s="249" t="s">
        <v>537</v>
      </c>
      <c r="C49" s="89" t="s">
        <v>538</v>
      </c>
      <c r="D49" s="91">
        <v>2879</v>
      </c>
      <c r="E49" s="91">
        <v>3013</v>
      </c>
      <c r="F49" s="238">
        <v>5.08895327708087E-4</v>
      </c>
      <c r="G49" s="238">
        <v>5.3234711010433002E-4</v>
      </c>
    </row>
    <row r="50" spans="2:13" ht="33" customHeight="1" x14ac:dyDescent="0.25">
      <c r="B50" s="249" t="s">
        <v>539</v>
      </c>
      <c r="C50" s="89" t="s">
        <v>505</v>
      </c>
      <c r="D50" s="91">
        <v>0</v>
      </c>
      <c r="E50" s="91">
        <v>0</v>
      </c>
      <c r="F50" s="238">
        <v>0</v>
      </c>
      <c r="G50" s="238">
        <v>0</v>
      </c>
    </row>
    <row r="51" spans="2:13" ht="33" customHeight="1" x14ac:dyDescent="0.25">
      <c r="B51" s="249" t="s">
        <v>540</v>
      </c>
      <c r="C51" s="89" t="s">
        <v>507</v>
      </c>
      <c r="D51" s="91">
        <v>0</v>
      </c>
      <c r="E51" s="91">
        <v>0</v>
      </c>
      <c r="F51" s="238">
        <v>0</v>
      </c>
      <c r="G51" s="238">
        <v>0</v>
      </c>
    </row>
    <row r="52" spans="2:13" ht="33" customHeight="1" x14ac:dyDescent="0.25">
      <c r="B52" s="500" t="s">
        <v>450</v>
      </c>
      <c r="C52" s="501"/>
      <c r="D52" s="92">
        <v>5657352</v>
      </c>
      <c r="E52" s="92">
        <v>5659841</v>
      </c>
      <c r="F52" s="239">
        <v>1</v>
      </c>
      <c r="G52" s="239">
        <v>1</v>
      </c>
    </row>
    <row r="53" spans="2:13" ht="33" customHeight="1" x14ac:dyDescent="0.25">
      <c r="B53" s="120"/>
      <c r="C53" s="120"/>
      <c r="D53" s="241"/>
      <c r="E53" s="241"/>
      <c r="F53" s="242"/>
      <c r="G53" s="242"/>
      <c r="H53" s="492"/>
      <c r="I53" s="492"/>
      <c r="J53" s="492"/>
      <c r="K53" s="492"/>
      <c r="L53" s="492"/>
      <c r="M53" s="492"/>
    </row>
    <row r="54" spans="2:13" ht="33" customHeight="1" x14ac:dyDescent="0.25">
      <c r="B54" s="150" t="s">
        <v>321</v>
      </c>
      <c r="C54" s="257"/>
      <c r="D54" s="257"/>
      <c r="E54" s="257"/>
      <c r="F54" s="257"/>
      <c r="G54" s="257"/>
      <c r="H54" s="492"/>
      <c r="I54" s="492"/>
      <c r="J54" s="492"/>
      <c r="K54" s="492"/>
      <c r="L54" s="492"/>
      <c r="M54" s="492"/>
    </row>
    <row r="55" spans="2:13" ht="33" customHeight="1" x14ac:dyDescent="0.25">
      <c r="B55" s="233"/>
      <c r="C55" s="262"/>
      <c r="D55" s="262"/>
      <c r="E55" s="262"/>
      <c r="F55" s="262"/>
      <c r="G55" s="262"/>
      <c r="H55" s="4"/>
      <c r="I55" s="4"/>
    </row>
    <row r="56" spans="2:13" ht="33" customHeight="1" x14ac:dyDescent="0.25">
      <c r="B56" s="233"/>
      <c r="C56" s="250"/>
      <c r="D56" s="251"/>
      <c r="E56" s="252">
        <v>2021</v>
      </c>
      <c r="F56" s="251"/>
      <c r="G56" s="252">
        <v>2022</v>
      </c>
      <c r="H56" s="51"/>
      <c r="I56" s="4"/>
      <c r="J56" s="51"/>
      <c r="K56" s="51"/>
      <c r="L56" s="51"/>
    </row>
    <row r="57" spans="2:13" ht="33" customHeight="1" x14ac:dyDescent="0.25">
      <c r="B57" s="233"/>
      <c r="C57" s="253" t="str">
        <f>+C8</f>
        <v>Servicios ambulatorios generales y especializados en centros ambulatorios</v>
      </c>
      <c r="D57" s="254">
        <f>+D8</f>
        <v>2288738</v>
      </c>
      <c r="E57" s="255">
        <f>+F8</f>
        <v>0.25619565783162501</v>
      </c>
      <c r="F57" s="254">
        <f>+E8</f>
        <v>2425784</v>
      </c>
      <c r="G57" s="255">
        <f>+G8</f>
        <v>0.27475420560874703</v>
      </c>
      <c r="H57" s="51"/>
      <c r="I57" s="4"/>
      <c r="J57" s="51"/>
      <c r="K57" s="51"/>
      <c r="L57" s="51"/>
    </row>
    <row r="58" spans="2:13" ht="33" customHeight="1" x14ac:dyDescent="0.25">
      <c r="B58" s="233"/>
      <c r="C58" s="253" t="str">
        <f t="shared" ref="C58:D62" si="0">+C9</f>
        <v>Servicios ambulatorios generales y especializados en hospitales y clínicas</v>
      </c>
      <c r="D58" s="254">
        <f t="shared" si="0"/>
        <v>1471450</v>
      </c>
      <c r="E58" s="255">
        <f t="shared" ref="E58:E62" si="1">+F9</f>
        <v>0.16471046520673999</v>
      </c>
      <c r="F58" s="254">
        <f t="shared" ref="F58:F62" si="2">+E9</f>
        <v>1513235</v>
      </c>
      <c r="G58" s="255">
        <f t="shared" ref="G58:G62" si="3">+G9</f>
        <v>0.171395177940143</v>
      </c>
      <c r="H58" s="51"/>
      <c r="I58" s="4"/>
      <c r="J58" s="51"/>
      <c r="K58" s="51"/>
      <c r="L58" s="51"/>
    </row>
    <row r="59" spans="2:13" ht="33" customHeight="1" x14ac:dyDescent="0.25">
      <c r="B59" s="233"/>
      <c r="C59" s="253" t="str">
        <f t="shared" si="0"/>
        <v>Productos farmacéuticos</v>
      </c>
      <c r="D59" s="254">
        <f t="shared" si="0"/>
        <v>1236615</v>
      </c>
      <c r="E59" s="255">
        <f t="shared" si="1"/>
        <v>0.13842361747367099</v>
      </c>
      <c r="F59" s="254">
        <f t="shared" si="2"/>
        <v>1224000</v>
      </c>
      <c r="G59" s="255">
        <f t="shared" si="3"/>
        <v>0.13863524026257301</v>
      </c>
      <c r="H59" s="51"/>
      <c r="I59" s="4"/>
      <c r="J59" s="51"/>
      <c r="K59" s="51"/>
      <c r="L59" s="51"/>
    </row>
    <row r="60" spans="2:13" ht="33" customHeight="1" x14ac:dyDescent="0.25">
      <c r="B60" s="233"/>
      <c r="C60" s="253" t="str">
        <f t="shared" si="0"/>
        <v>Servicios con internación en hospitales y clínicas básicas y generales</v>
      </c>
      <c r="D60" s="254">
        <f t="shared" si="0"/>
        <v>1118702</v>
      </c>
      <c r="E60" s="255">
        <f t="shared" si="1"/>
        <v>0.12522472856550401</v>
      </c>
      <c r="F60" s="254">
        <f t="shared" si="2"/>
        <v>1111035</v>
      </c>
      <c r="G60" s="255">
        <f t="shared" si="3"/>
        <v>0.125840362880007</v>
      </c>
      <c r="H60" s="51"/>
      <c r="I60" s="4"/>
      <c r="J60" s="51"/>
      <c r="K60" s="51"/>
      <c r="L60" s="51"/>
    </row>
    <row r="61" spans="2:13" ht="33" customHeight="1" x14ac:dyDescent="0.25">
      <c r="B61" s="233"/>
      <c r="C61" s="253" t="str">
        <f t="shared" si="0"/>
        <v>Servicios con internación en hospitales y clínicas especializados y de especialidades</v>
      </c>
      <c r="D61" s="254">
        <f t="shared" si="0"/>
        <v>981616</v>
      </c>
      <c r="E61" s="255">
        <f t="shared" si="1"/>
        <v>0.109879661568099</v>
      </c>
      <c r="F61" s="254">
        <f t="shared" si="2"/>
        <v>1015713</v>
      </c>
      <c r="G61" s="255">
        <f t="shared" si="3"/>
        <v>0.115043803752303</v>
      </c>
      <c r="H61" s="51"/>
      <c r="I61" s="4"/>
      <c r="J61" s="51"/>
      <c r="K61" s="51"/>
      <c r="L61" s="51"/>
    </row>
    <row r="62" spans="2:13" ht="33" customHeight="1" x14ac:dyDescent="0.25">
      <c r="B62" s="233"/>
      <c r="C62" s="253" t="str">
        <f t="shared" si="0"/>
        <v>Otros servicios de salud humana n.c.p</v>
      </c>
      <c r="D62" s="254">
        <f t="shared" si="0"/>
        <v>450241</v>
      </c>
      <c r="E62" s="255">
        <f t="shared" si="1"/>
        <v>5.0398861371536902E-2</v>
      </c>
      <c r="F62" s="254">
        <f t="shared" si="2"/>
        <v>447828</v>
      </c>
      <c r="G62" s="255">
        <f t="shared" si="3"/>
        <v>5.0722828738813501E-2</v>
      </c>
      <c r="H62" s="51"/>
      <c r="I62" s="4"/>
      <c r="J62" s="51"/>
      <c r="K62" s="51"/>
      <c r="L62" s="51"/>
    </row>
    <row r="63" spans="2:13" ht="33" customHeight="1" x14ac:dyDescent="0.25">
      <c r="B63" s="233"/>
      <c r="C63" s="253" t="str">
        <f>+C15</f>
        <v xml:space="preserve">Servicios de rectoría y administración de la salud </v>
      </c>
      <c r="D63" s="254">
        <f>+D15</f>
        <v>206886</v>
      </c>
      <c r="E63" s="255">
        <f>+F15</f>
        <v>2.3158305959945402E-2</v>
      </c>
      <c r="F63" s="254">
        <f>+E15</f>
        <v>183037</v>
      </c>
      <c r="G63" s="255">
        <f>+G15</f>
        <v>2.0731518359428599E-2</v>
      </c>
      <c r="H63" s="51"/>
      <c r="I63" s="4"/>
      <c r="J63" s="51"/>
      <c r="K63" s="51"/>
      <c r="L63" s="51"/>
    </row>
    <row r="64" spans="2:13" ht="33" customHeight="1" x14ac:dyDescent="0.25">
      <c r="B64" s="233"/>
      <c r="C64" s="253" t="str">
        <f t="shared" ref="C64:D64" si="4">+C16</f>
        <v>Servicios odontológicos en centros de atención ambulatoria</v>
      </c>
      <c r="D64" s="254">
        <f t="shared" si="4"/>
        <v>144979</v>
      </c>
      <c r="E64" s="255">
        <f t="shared" ref="E64:E68" si="5">+F16</f>
        <v>1.6228589850289198E-2</v>
      </c>
      <c r="F64" s="254">
        <f t="shared" ref="F64:F68" si="6">+E16</f>
        <v>156050</v>
      </c>
      <c r="G64" s="255">
        <f t="shared" ref="G64:G68" si="7">+G16</f>
        <v>1.7674860492626301E-2</v>
      </c>
      <c r="H64" s="51"/>
      <c r="I64" s="4"/>
      <c r="J64" s="51"/>
      <c r="K64" s="51"/>
      <c r="L64" s="51"/>
    </row>
    <row r="65" spans="2:12" ht="33" customHeight="1" x14ac:dyDescent="0.25">
      <c r="B65" s="233"/>
      <c r="C65" s="253" t="str">
        <f t="shared" ref="C65:D65" si="8">+C17</f>
        <v>Servicios de seguros de enfermedad y accidentes</v>
      </c>
      <c r="D65" s="254">
        <f t="shared" si="8"/>
        <v>96274</v>
      </c>
      <c r="E65" s="255">
        <f t="shared" si="5"/>
        <v>1.0776672892258501E-2</v>
      </c>
      <c r="F65" s="254">
        <f t="shared" si="6"/>
        <v>127882</v>
      </c>
      <c r="G65" s="255">
        <f t="shared" si="7"/>
        <v>1.4484437741224199E-2</v>
      </c>
      <c r="H65" s="51"/>
      <c r="I65" s="4"/>
      <c r="J65" s="51"/>
      <c r="K65" s="51"/>
      <c r="L65" s="51"/>
    </row>
    <row r="66" spans="2:12" ht="33" customHeight="1" x14ac:dyDescent="0.25">
      <c r="B66" s="233"/>
      <c r="C66" s="253" t="str">
        <f t="shared" ref="C66:D66" si="9">+C18</f>
        <v>Aparatos médicos, quirúrgicos y aparatos ortopédicos</v>
      </c>
      <c r="D66" s="254">
        <f t="shared" si="9"/>
        <v>84002</v>
      </c>
      <c r="E66" s="255">
        <f t="shared" si="5"/>
        <v>9.4029756351194996E-3</v>
      </c>
      <c r="F66" s="254">
        <f t="shared" si="6"/>
        <v>90162</v>
      </c>
      <c r="G66" s="255">
        <f t="shared" si="7"/>
        <v>1.0212116448165101E-2</v>
      </c>
      <c r="H66" s="51"/>
      <c r="I66" s="4"/>
      <c r="J66" s="51"/>
      <c r="K66" s="51"/>
      <c r="L66" s="51"/>
    </row>
    <row r="67" spans="2:12" ht="33" customHeight="1" x14ac:dyDescent="0.25">
      <c r="B67" s="233"/>
      <c r="C67" s="253" t="str">
        <f t="shared" ref="C67:D67" si="10">+C19</f>
        <v>Servicios de salud pública</v>
      </c>
      <c r="D67" s="254">
        <f t="shared" si="10"/>
        <v>424463</v>
      </c>
      <c r="E67" s="255">
        <f t="shared" si="5"/>
        <v>4.75133359564026E-2</v>
      </c>
      <c r="F67" s="254">
        <f t="shared" si="6"/>
        <v>90056</v>
      </c>
      <c r="G67" s="255">
        <f t="shared" si="7"/>
        <v>1.02001104551359E-2</v>
      </c>
      <c r="H67" s="51"/>
      <c r="I67" s="4"/>
      <c r="J67" s="51"/>
      <c r="K67" s="51"/>
      <c r="L67" s="51"/>
    </row>
    <row r="68" spans="2:12" ht="33" customHeight="1" x14ac:dyDescent="0.25">
      <c r="B68" s="233"/>
      <c r="C68" s="253" t="str">
        <f>+C20</f>
        <v>Artículos ópticos</v>
      </c>
      <c r="D68" s="254">
        <f t="shared" ref="D68" si="11">+D20</f>
        <v>72081</v>
      </c>
      <c r="E68" s="255">
        <f t="shared" si="5"/>
        <v>8.0685684478351595E-3</v>
      </c>
      <c r="F68" s="254">
        <f t="shared" si="6"/>
        <v>78599</v>
      </c>
      <c r="G68" s="255">
        <f t="shared" si="7"/>
        <v>8.9024438312075207E-3</v>
      </c>
      <c r="H68" s="51"/>
      <c r="I68" s="4"/>
      <c r="J68" s="51"/>
      <c r="K68" s="51"/>
      <c r="L68" s="51"/>
    </row>
    <row r="69" spans="2:12" ht="33" customHeight="1" x14ac:dyDescent="0.25">
      <c r="B69" s="233"/>
      <c r="C69" s="253" t="s">
        <v>9</v>
      </c>
      <c r="D69" s="254">
        <f>D21+D22+D23+D24+D25+D14+D27+D26</f>
        <v>357508</v>
      </c>
      <c r="E69" s="255">
        <f>F21+F22+F23+F24+F25+F14+F27+F26</f>
        <v>4.0018559240974021E-2</v>
      </c>
      <c r="F69" s="254">
        <f>E21+E22+E23+E24+E25+E14+E27+E26</f>
        <v>365543</v>
      </c>
      <c r="G69" s="255">
        <f>G21+G22+G23+G24+G25+G14+G27+G26</f>
        <v>4.140289348962567E-2</v>
      </c>
      <c r="H69" s="51"/>
      <c r="I69" s="4"/>
      <c r="J69" s="51"/>
      <c r="K69" s="51"/>
      <c r="L69" s="51"/>
    </row>
    <row r="70" spans="2:12" ht="33" customHeight="1" x14ac:dyDescent="0.25">
      <c r="B70" s="233"/>
      <c r="C70" s="253"/>
      <c r="D70" s="254">
        <f>+SUM(D57:D69)</f>
        <v>8933555</v>
      </c>
      <c r="E70" s="255">
        <f>+SUM(E57:E69)</f>
        <v>1.0000000000000004</v>
      </c>
      <c r="F70" s="254">
        <f>+SUM(F57:F69)</f>
        <v>8828924</v>
      </c>
      <c r="G70" s="255">
        <f>+SUM(G57:G69)</f>
        <v>0.99999999999999978</v>
      </c>
      <c r="H70" s="51"/>
      <c r="I70" s="4"/>
      <c r="J70" s="51"/>
      <c r="K70" s="51"/>
      <c r="L70" s="51"/>
    </row>
    <row r="71" spans="2:12" ht="33.75" customHeight="1" x14ac:dyDescent="0.25">
      <c r="B71" s="233"/>
      <c r="C71" s="259"/>
      <c r="D71" s="263">
        <f>+D70-D28</f>
        <v>0</v>
      </c>
      <c r="E71" s="261"/>
      <c r="F71" s="263">
        <f>+F70-E28</f>
        <v>0</v>
      </c>
      <c r="G71" s="261"/>
      <c r="H71" s="51"/>
      <c r="I71" s="51"/>
      <c r="J71" s="51"/>
      <c r="K71" s="51"/>
      <c r="L71" s="51"/>
    </row>
    <row r="72" spans="2:12" ht="33" customHeight="1" x14ac:dyDescent="0.25">
      <c r="B72" s="150" t="s">
        <v>322</v>
      </c>
      <c r="C72" s="257"/>
      <c r="D72" s="257"/>
      <c r="E72" s="257"/>
      <c r="F72" s="257"/>
      <c r="G72" s="257"/>
      <c r="H72" s="257"/>
      <c r="I72" s="257"/>
    </row>
    <row r="73" spans="2:12" ht="33" customHeight="1" x14ac:dyDescent="0.25">
      <c r="B73" s="233"/>
      <c r="C73" s="259"/>
      <c r="D73" s="260"/>
      <c r="E73" s="261"/>
      <c r="F73" s="260"/>
      <c r="G73" s="261"/>
      <c r="H73" s="233"/>
      <c r="I73" s="233"/>
      <c r="J73" s="51"/>
      <c r="K73" s="51"/>
      <c r="L73" s="51"/>
    </row>
    <row r="74" spans="2:12" ht="40.5" customHeight="1" x14ac:dyDescent="0.25">
      <c r="B74" s="233"/>
      <c r="C74" s="259"/>
      <c r="D74" s="260"/>
      <c r="E74" s="265">
        <v>2021</v>
      </c>
      <c r="F74" s="258"/>
      <c r="G74" s="265">
        <v>2022</v>
      </c>
      <c r="H74" s="233"/>
      <c r="I74" s="233"/>
      <c r="J74" s="51"/>
      <c r="K74" s="51"/>
      <c r="L74" s="51"/>
    </row>
    <row r="75" spans="2:12" ht="24.75" customHeight="1" x14ac:dyDescent="0.25">
      <c r="B75" s="233"/>
      <c r="C75" s="233" t="str">
        <f>+C32</f>
        <v>Servicios ambulatorios generales y especializados en centros ambulatorios</v>
      </c>
      <c r="D75" s="263">
        <f>+D32</f>
        <v>1249371</v>
      </c>
      <c r="E75" s="264">
        <f>+F32</f>
        <v>0.220840244693984</v>
      </c>
      <c r="F75" s="263">
        <f>E32</f>
        <v>1362940</v>
      </c>
      <c r="G75" s="261">
        <f t="shared" ref="G75:G86" si="12">+G32</f>
        <v>0.24080888491390501</v>
      </c>
      <c r="H75" s="233"/>
      <c r="I75" s="233"/>
      <c r="J75" s="51"/>
      <c r="K75" s="51"/>
      <c r="L75" s="51"/>
    </row>
    <row r="76" spans="2:12" ht="25.5" customHeight="1" x14ac:dyDescent="0.25">
      <c r="B76" s="233"/>
      <c r="C76" s="233" t="str">
        <f t="shared" ref="C76:C86" si="13">+C33</f>
        <v>Productos farmacéuticos</v>
      </c>
      <c r="D76" s="263">
        <f t="shared" ref="D76:D86" si="14">+D33</f>
        <v>1089894</v>
      </c>
      <c r="E76" s="264">
        <f t="shared" ref="E76:E86" si="15">+F33</f>
        <v>0.19265090805733801</v>
      </c>
      <c r="F76" s="263">
        <f t="shared" ref="F76:F86" si="16">E33</f>
        <v>1065797</v>
      </c>
      <c r="G76" s="261">
        <f t="shared" si="12"/>
        <v>0.18830864683301199</v>
      </c>
      <c r="H76" s="233"/>
      <c r="I76" s="233"/>
      <c r="J76" s="51"/>
      <c r="K76" s="51"/>
      <c r="L76" s="51"/>
    </row>
    <row r="77" spans="2:12" ht="19.5" customHeight="1" x14ac:dyDescent="0.25">
      <c r="B77" s="233"/>
      <c r="C77" s="233" t="str">
        <f t="shared" si="13"/>
        <v>Servicios ambulatorios generales y especializados en hospitales y clínicas</v>
      </c>
      <c r="D77" s="263">
        <f t="shared" si="14"/>
        <v>862984</v>
      </c>
      <c r="E77" s="264">
        <f t="shared" si="15"/>
        <v>0.152542037334781</v>
      </c>
      <c r="F77" s="263">
        <f t="shared" si="16"/>
        <v>931953</v>
      </c>
      <c r="G77" s="261">
        <f t="shared" si="12"/>
        <v>0.16466063269268499</v>
      </c>
      <c r="H77" s="233"/>
      <c r="I77" s="233"/>
      <c r="J77" s="51"/>
      <c r="K77" s="51"/>
      <c r="L77" s="51"/>
    </row>
    <row r="78" spans="2:12" ht="18.75" customHeight="1" x14ac:dyDescent="0.25">
      <c r="B78" s="233"/>
      <c r="C78" s="233" t="str">
        <f t="shared" si="13"/>
        <v>Servicios con internación en hospitales y clínicas especializados y de especialidades</v>
      </c>
      <c r="D78" s="263">
        <f t="shared" si="14"/>
        <v>639885</v>
      </c>
      <c r="E78" s="264">
        <f t="shared" si="15"/>
        <v>0.113106803324241</v>
      </c>
      <c r="F78" s="263">
        <f t="shared" si="16"/>
        <v>668837</v>
      </c>
      <c r="G78" s="261">
        <f t="shared" si="12"/>
        <v>0.11817240095614</v>
      </c>
      <c r="H78" s="233"/>
      <c r="I78" s="233"/>
      <c r="J78" s="51"/>
      <c r="K78" s="51"/>
      <c r="L78" s="51"/>
    </row>
    <row r="79" spans="2:12" ht="19.5" customHeight="1" x14ac:dyDescent="0.25">
      <c r="B79" s="233"/>
      <c r="C79" s="233" t="str">
        <f t="shared" si="13"/>
        <v>Servicios con internación en hospitales y clínicas básicas y generales</v>
      </c>
      <c r="D79" s="263">
        <f t="shared" si="14"/>
        <v>548785</v>
      </c>
      <c r="E79" s="264">
        <f t="shared" si="15"/>
        <v>9.7003863291518694E-2</v>
      </c>
      <c r="F79" s="263">
        <f t="shared" si="16"/>
        <v>571264</v>
      </c>
      <c r="G79" s="261">
        <f t="shared" si="12"/>
        <v>0.10093287072905401</v>
      </c>
      <c r="H79" s="233"/>
      <c r="I79" s="233"/>
      <c r="J79" s="51"/>
      <c r="K79" s="51"/>
      <c r="L79" s="51"/>
    </row>
    <row r="80" spans="2:12" ht="22.5" customHeight="1" x14ac:dyDescent="0.25">
      <c r="B80" s="233"/>
      <c r="C80" s="233" t="str">
        <f t="shared" si="13"/>
        <v>Otros servicios de salud humana n.c.p</v>
      </c>
      <c r="D80" s="263">
        <f t="shared" si="14"/>
        <v>314668</v>
      </c>
      <c r="E80" s="264">
        <f t="shared" si="15"/>
        <v>5.5621075018842697E-2</v>
      </c>
      <c r="F80" s="263">
        <f t="shared" si="16"/>
        <v>310086</v>
      </c>
      <c r="G80" s="261">
        <f t="shared" si="12"/>
        <v>5.4787051438370801E-2</v>
      </c>
      <c r="H80" s="233"/>
      <c r="I80" s="233"/>
      <c r="J80" s="51"/>
      <c r="K80" s="51"/>
      <c r="L80" s="51"/>
    </row>
    <row r="81" spans="2:12" ht="23.25" customHeight="1" x14ac:dyDescent="0.25">
      <c r="B81" s="233"/>
      <c r="C81" s="233" t="str">
        <f t="shared" si="13"/>
        <v>Servicios de medicina prepagada</v>
      </c>
      <c r="D81" s="263">
        <f t="shared" si="14"/>
        <v>188181</v>
      </c>
      <c r="E81" s="264">
        <f t="shared" si="15"/>
        <v>3.3263088455517703E-2</v>
      </c>
      <c r="F81" s="263">
        <f t="shared" si="16"/>
        <v>192181</v>
      </c>
      <c r="G81" s="261">
        <f t="shared" si="12"/>
        <v>3.3955194147680098E-2</v>
      </c>
      <c r="H81" s="233"/>
      <c r="I81" s="233"/>
      <c r="J81" s="51"/>
      <c r="K81" s="51"/>
      <c r="L81" s="51"/>
    </row>
    <row r="82" spans="2:12" ht="23.25" customHeight="1" x14ac:dyDescent="0.25">
      <c r="B82" s="233"/>
      <c r="C82" s="233" t="str">
        <f t="shared" si="13"/>
        <v xml:space="preserve">Servicios de rectoría y administración de la salud </v>
      </c>
      <c r="D82" s="263">
        <f t="shared" si="14"/>
        <v>137506</v>
      </c>
      <c r="E82" s="264">
        <f t="shared" si="15"/>
        <v>2.43057175866024E-2</v>
      </c>
      <c r="F82" s="263">
        <f t="shared" si="16"/>
        <v>119564</v>
      </c>
      <c r="G82" s="261">
        <f t="shared" si="12"/>
        <v>2.1124975065554E-2</v>
      </c>
      <c r="H82" s="233"/>
      <c r="I82" s="233"/>
      <c r="J82" s="51"/>
      <c r="K82" s="51"/>
      <c r="L82" s="51"/>
    </row>
    <row r="83" spans="2:12" ht="21" customHeight="1" x14ac:dyDescent="0.25">
      <c r="B83" s="233"/>
      <c r="C83" s="233" t="str">
        <f t="shared" si="13"/>
        <v>Servicios de seguros de enfermedad y accidentes</v>
      </c>
      <c r="D83" s="263">
        <f t="shared" si="14"/>
        <v>75184</v>
      </c>
      <c r="E83" s="264">
        <f t="shared" si="15"/>
        <v>1.32896096972577E-2</v>
      </c>
      <c r="F83" s="263">
        <f t="shared" si="16"/>
        <v>97095</v>
      </c>
      <c r="G83" s="261">
        <f t="shared" si="12"/>
        <v>1.71550755577763E-2</v>
      </c>
      <c r="H83" s="233"/>
      <c r="I83" s="233"/>
      <c r="J83" s="51"/>
      <c r="K83" s="51"/>
      <c r="L83" s="51"/>
    </row>
    <row r="84" spans="2:12" ht="24.75" customHeight="1" x14ac:dyDescent="0.25">
      <c r="B84" s="233"/>
      <c r="C84" s="233" t="str">
        <f t="shared" si="13"/>
        <v>Servicios odontológicos en centros de atención ambulatoria</v>
      </c>
      <c r="D84" s="263">
        <f t="shared" si="14"/>
        <v>73213</v>
      </c>
      <c r="E84" s="264">
        <f t="shared" si="15"/>
        <v>1.29412134864509E-2</v>
      </c>
      <c r="F84" s="263">
        <f t="shared" si="16"/>
        <v>79242</v>
      </c>
      <c r="G84" s="261">
        <f t="shared" si="12"/>
        <v>1.40007466640847E-2</v>
      </c>
      <c r="H84" s="233"/>
      <c r="I84" s="233"/>
      <c r="J84" s="51"/>
      <c r="K84" s="51"/>
      <c r="L84" s="51"/>
    </row>
    <row r="85" spans="2:12" ht="25.5" customHeight="1" x14ac:dyDescent="0.25">
      <c r="B85" s="233"/>
      <c r="C85" s="233" t="str">
        <f t="shared" si="13"/>
        <v>Artículos ópticos</v>
      </c>
      <c r="D85" s="263">
        <f t="shared" si="14"/>
        <v>63062</v>
      </c>
      <c r="E85" s="264">
        <f t="shared" si="15"/>
        <v>1.1146911134396399E-2</v>
      </c>
      <c r="F85" s="263">
        <f t="shared" si="16"/>
        <v>68594</v>
      </c>
      <c r="G85" s="261">
        <f t="shared" si="12"/>
        <v>1.21194217293383E-2</v>
      </c>
      <c r="H85" s="233"/>
      <c r="I85" s="233"/>
      <c r="J85" s="51"/>
      <c r="K85" s="51"/>
      <c r="L85" s="51"/>
    </row>
    <row r="86" spans="2:12" ht="25.5" customHeight="1" x14ac:dyDescent="0.25">
      <c r="B86" s="233"/>
      <c r="C86" s="233" t="str">
        <f t="shared" si="13"/>
        <v>Aparatos médicos, quirúrgicos y aparatos ortopédicos</v>
      </c>
      <c r="D86" s="263">
        <f t="shared" si="14"/>
        <v>57300</v>
      </c>
      <c r="E86" s="264">
        <f t="shared" si="15"/>
        <v>1.0128413434412399E-2</v>
      </c>
      <c r="F86" s="263">
        <f t="shared" si="16"/>
        <v>61597</v>
      </c>
      <c r="G86" s="261">
        <f t="shared" si="12"/>
        <v>1.0883167919381501E-2</v>
      </c>
      <c r="H86" s="233"/>
      <c r="I86" s="233"/>
      <c r="J86" s="51"/>
      <c r="K86" s="51"/>
      <c r="L86" s="51"/>
    </row>
    <row r="87" spans="2:12" ht="23.25" customHeight="1" x14ac:dyDescent="0.25">
      <c r="B87" s="233"/>
      <c r="C87" s="259" t="s">
        <v>9</v>
      </c>
      <c r="D87" s="260">
        <f>+D44+D45+D46+D47+D48+D49+D51+D50</f>
        <v>357319</v>
      </c>
      <c r="E87" s="264">
        <f>F44+F45+F46+F47+F48+F49+F51+F50</f>
        <v>6.3160114484656388E-2</v>
      </c>
      <c r="F87" s="260">
        <f>+E44+E45+E46+E47+E48+E49+E51+E50</f>
        <v>130691</v>
      </c>
      <c r="G87" s="261">
        <f t="shared" ref="G87" si="17">+G44+G45+G46+G47+G48+G49+G51+G50</f>
        <v>2.3090931353018623E-2</v>
      </c>
      <c r="H87" s="233"/>
      <c r="I87" s="233"/>
      <c r="J87" s="51"/>
      <c r="K87" s="51"/>
      <c r="L87" s="51"/>
    </row>
    <row r="88" spans="2:12" ht="26.25" customHeight="1" x14ac:dyDescent="0.25">
      <c r="B88" s="233"/>
      <c r="C88" s="259"/>
      <c r="D88" s="260">
        <f>+SUM(D75:D87)</f>
        <v>5657352</v>
      </c>
      <c r="E88" s="261">
        <f>+SUM(E75:E87)</f>
        <v>0.99999999999999922</v>
      </c>
      <c r="F88" s="260">
        <f>+SUM(F75:F87)</f>
        <v>5659841</v>
      </c>
      <c r="G88" s="261">
        <f>+SUM(G75:G87)</f>
        <v>1.0000000000000004</v>
      </c>
      <c r="H88" s="233"/>
      <c r="I88" s="233"/>
      <c r="J88" s="51"/>
      <c r="K88" s="51"/>
      <c r="L88" s="51"/>
    </row>
    <row r="89" spans="2:12" ht="16.5" customHeight="1" x14ac:dyDescent="0.25">
      <c r="B89" s="233"/>
      <c r="C89" s="259"/>
      <c r="D89" s="263">
        <f>+D88-D52</f>
        <v>0</v>
      </c>
      <c r="E89" s="261"/>
      <c r="F89" s="263">
        <f>+F88-E52</f>
        <v>0</v>
      </c>
      <c r="G89" s="261"/>
      <c r="H89" s="233"/>
      <c r="I89" s="233"/>
      <c r="J89" s="51"/>
      <c r="K89" s="51"/>
      <c r="L89" s="51"/>
    </row>
    <row r="90" spans="2:12" ht="16.5" customHeight="1" x14ac:dyDescent="0.25">
      <c r="B90" s="233"/>
      <c r="C90" s="259"/>
      <c r="D90" s="260"/>
      <c r="E90" s="261"/>
      <c r="F90" s="260"/>
      <c r="G90" s="261"/>
      <c r="H90" s="233"/>
      <c r="I90" s="233"/>
      <c r="J90" s="51"/>
      <c r="K90" s="51"/>
      <c r="L90" s="51"/>
    </row>
    <row r="91" spans="2:12" ht="16.5" customHeight="1" x14ac:dyDescent="0.25">
      <c r="B91" s="233"/>
      <c r="C91" s="259"/>
      <c r="D91" s="260"/>
      <c r="E91" s="261"/>
      <c r="F91" s="260"/>
      <c r="G91" s="261"/>
      <c r="H91" s="233"/>
      <c r="I91" s="233"/>
      <c r="J91" s="51"/>
      <c r="K91" s="51"/>
      <c r="L91" s="51"/>
    </row>
    <row r="92" spans="2:12" ht="16.5" customHeight="1" x14ac:dyDescent="0.25">
      <c r="B92" s="233"/>
      <c r="C92" s="259"/>
      <c r="D92" s="260"/>
      <c r="E92" s="261"/>
      <c r="F92" s="260"/>
      <c r="G92" s="261"/>
      <c r="H92" s="233"/>
      <c r="I92" s="233"/>
      <c r="J92" s="51"/>
      <c r="K92" s="51"/>
      <c r="L92" s="51"/>
    </row>
    <row r="93" spans="2:12" ht="16.5" customHeight="1" x14ac:dyDescent="0.25">
      <c r="B93" s="233"/>
      <c r="C93" s="233"/>
      <c r="D93" s="258"/>
      <c r="E93" s="258"/>
      <c r="F93" s="258"/>
      <c r="G93" s="258"/>
      <c r="H93" s="233"/>
      <c r="I93" s="233"/>
      <c r="J93" s="51"/>
      <c r="K93" s="51"/>
      <c r="L93" s="51"/>
    </row>
    <row r="94" spans="2:12" ht="27.75" customHeight="1" x14ac:dyDescent="0.25">
      <c r="B94" s="233"/>
      <c r="C94" s="233"/>
      <c r="D94" s="233"/>
      <c r="E94" s="233"/>
      <c r="F94" s="233"/>
      <c r="G94" s="233"/>
      <c r="H94" s="233"/>
      <c r="I94" s="233"/>
      <c r="J94" s="51"/>
      <c r="K94" s="51"/>
      <c r="L94" s="51"/>
    </row>
    <row r="95" spans="2:12" ht="27.75" customHeight="1" x14ac:dyDescent="0.25">
      <c r="B95" s="233"/>
      <c r="C95" s="233"/>
      <c r="D95" s="233"/>
      <c r="E95" s="233"/>
      <c r="F95" s="233"/>
      <c r="G95" s="233"/>
      <c r="H95" s="233"/>
      <c r="I95" s="233"/>
      <c r="J95" s="51"/>
      <c r="K95" s="51"/>
      <c r="L95" s="51"/>
    </row>
    <row r="96" spans="2:12" ht="27.75" customHeight="1" x14ac:dyDescent="0.25">
      <c r="B96" s="233"/>
      <c r="C96" s="233"/>
      <c r="D96" s="258"/>
      <c r="E96" s="233"/>
      <c r="F96" s="258"/>
      <c r="G96" s="233"/>
      <c r="H96" s="233"/>
      <c r="I96" s="233"/>
      <c r="J96" s="51"/>
      <c r="K96" s="51"/>
      <c r="L96" s="51"/>
    </row>
    <row r="97" spans="2:7" x14ac:dyDescent="0.25">
      <c r="B97" s="492" t="s">
        <v>83</v>
      </c>
      <c r="C97" s="492"/>
      <c r="D97" s="492"/>
      <c r="E97" s="492"/>
      <c r="F97" s="492"/>
      <c r="G97" s="492"/>
    </row>
    <row r="98" spans="2:7" ht="19.5" customHeight="1" x14ac:dyDescent="0.25">
      <c r="B98" s="492"/>
      <c r="C98" s="492"/>
      <c r="D98" s="492"/>
      <c r="E98" s="492"/>
      <c r="F98" s="492"/>
      <c r="G98" s="492"/>
    </row>
    <row r="99" spans="2:7" ht="16.5" customHeight="1" x14ac:dyDescent="0.25">
      <c r="B99" s="18" t="s">
        <v>274</v>
      </c>
      <c r="C99" s="256"/>
      <c r="D99" s="256"/>
      <c r="E99" s="256"/>
      <c r="F99" s="256"/>
      <c r="G99" s="256"/>
    </row>
    <row r="100" spans="2:7" x14ac:dyDescent="0.25">
      <c r="B100" s="18" t="s">
        <v>15</v>
      </c>
    </row>
  </sheetData>
  <mergeCells count="6">
    <mergeCell ref="H53:M54"/>
    <mergeCell ref="B3:G3"/>
    <mergeCell ref="B97:G98"/>
    <mergeCell ref="B4:G4"/>
    <mergeCell ref="B28:C28"/>
    <mergeCell ref="B52:C52"/>
  </mergeCells>
  <conditionalFormatting sqref="D71">
    <cfRule type="cellIs" dxfId="15" priority="1" operator="notEqual">
      <formula>0</formula>
    </cfRule>
  </conditionalFormatting>
  <conditionalFormatting sqref="D89">
    <cfRule type="cellIs" dxfId="14" priority="3" operator="notEqual">
      <formula>0</formula>
    </cfRule>
  </conditionalFormatting>
  <conditionalFormatting sqref="F71">
    <cfRule type="cellIs" dxfId="13" priority="2" operator="notEqual">
      <formula>0</formula>
    </cfRule>
  </conditionalFormatting>
  <conditionalFormatting sqref="F89">
    <cfRule type="cellIs" dxfId="12" priority="4" operator="notEqual">
      <formula>0</formula>
    </cfRule>
  </conditionalFormatting>
  <hyperlinks>
    <hyperlink ref="B2" location="Indice!A1" display="Índice"/>
    <hyperlink ref="G2" location="'2.1.4'!A1" display="Siguiente"/>
    <hyperlink ref="F2" location="'2.1.2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4"/>
  <sheetViews>
    <sheetView showGridLines="0" zoomScale="60" zoomScaleNormal="60" zoomScaleSheetLayoutView="85" workbookViewId="0">
      <pane ySplit="5" topLeftCell="A6" activePane="bottomLeft" state="frozen"/>
      <selection pane="bottomLeft" activeCell="T20" sqref="T20"/>
    </sheetView>
  </sheetViews>
  <sheetFormatPr baseColWidth="10" defaultRowHeight="15" x14ac:dyDescent="0.25"/>
  <cols>
    <col min="1" max="1" width="5" customWidth="1"/>
    <col min="2" max="2" width="52.7109375" customWidth="1"/>
    <col min="3" max="17" width="16" customWidth="1"/>
    <col min="18" max="18" width="14.7109375" customWidth="1"/>
  </cols>
  <sheetData>
    <row r="1" spans="2:19" ht="78" customHeight="1" x14ac:dyDescent="0.25"/>
    <row r="2" spans="2:19" ht="33" customHeight="1" x14ac:dyDescent="0.35">
      <c r="B2" s="35" t="s">
        <v>3</v>
      </c>
      <c r="P2" s="38"/>
      <c r="Q2" s="38"/>
      <c r="R2" s="37" t="s">
        <v>179</v>
      </c>
      <c r="S2" s="36"/>
    </row>
    <row r="3" spans="2:19" ht="33" customHeight="1" x14ac:dyDescent="0.25">
      <c r="B3" s="489" t="s">
        <v>92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6.75" customHeight="1" x14ac:dyDescent="0.25">
      <c r="B4" s="488" t="s">
        <v>265</v>
      </c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</row>
    <row r="5" spans="2:19" ht="36.75" customHeight="1" x14ac:dyDescent="0.2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418</v>
      </c>
      <c r="C8" s="26">
        <v>1829058</v>
      </c>
      <c r="D8" s="26">
        <v>2231913</v>
      </c>
      <c r="E8" s="26">
        <v>2466061</v>
      </c>
      <c r="F8" s="26">
        <v>3018901</v>
      </c>
      <c r="G8" s="26">
        <v>3631556</v>
      </c>
      <c r="H8" s="26">
        <v>4379406</v>
      </c>
      <c r="I8" s="26">
        <v>4907587</v>
      </c>
      <c r="J8" s="26">
        <v>5258069</v>
      </c>
      <c r="K8" s="26">
        <v>5694014</v>
      </c>
      <c r="L8" s="26">
        <v>5814745</v>
      </c>
      <c r="M8" s="26">
        <v>6198263</v>
      </c>
      <c r="N8" s="26">
        <v>6819266</v>
      </c>
      <c r="O8" s="26">
        <v>6796013</v>
      </c>
      <c r="P8" s="26">
        <v>6533558</v>
      </c>
      <c r="Q8" s="26">
        <v>7170822</v>
      </c>
      <c r="R8" s="26">
        <v>7027659</v>
      </c>
    </row>
    <row r="9" spans="2:19" ht="33" customHeight="1" x14ac:dyDescent="0.25">
      <c r="B9" s="25" t="s">
        <v>419</v>
      </c>
      <c r="C9" s="26">
        <v>51007777</v>
      </c>
      <c r="D9" s="26">
        <v>61762635</v>
      </c>
      <c r="E9" s="26">
        <v>62519686</v>
      </c>
      <c r="F9" s="26">
        <v>69555367</v>
      </c>
      <c r="G9" s="26">
        <v>79276664</v>
      </c>
      <c r="H9" s="26">
        <v>87924544</v>
      </c>
      <c r="I9" s="26">
        <v>95129659</v>
      </c>
      <c r="J9" s="26">
        <v>101726331</v>
      </c>
      <c r="K9" s="26">
        <v>99290381</v>
      </c>
      <c r="L9" s="26">
        <v>99937696</v>
      </c>
      <c r="M9" s="26">
        <v>104295862</v>
      </c>
      <c r="N9" s="26">
        <v>107562008</v>
      </c>
      <c r="O9" s="26">
        <v>108108009</v>
      </c>
      <c r="P9" s="26">
        <v>99291124</v>
      </c>
      <c r="Q9" s="26">
        <v>106165866</v>
      </c>
      <c r="R9" s="26">
        <v>115049476</v>
      </c>
    </row>
    <row r="10" spans="2:19" ht="33" customHeight="1" x14ac:dyDescent="0.25">
      <c r="B10" s="27" t="s">
        <v>420</v>
      </c>
      <c r="C10" s="28">
        <v>3.5858414296314103E-2</v>
      </c>
      <c r="D10" s="28">
        <v>3.61369459058863E-2</v>
      </c>
      <c r="E10" s="28">
        <v>3.9444551912816699E-2</v>
      </c>
      <c r="F10" s="28">
        <v>4.3402847691106299E-2</v>
      </c>
      <c r="G10" s="28">
        <v>4.5808637961859702E-2</v>
      </c>
      <c r="H10" s="28">
        <v>4.9808685956904103E-2</v>
      </c>
      <c r="I10" s="28">
        <v>5.15884010474588E-2</v>
      </c>
      <c r="J10" s="28">
        <v>5.1688377515551998E-2</v>
      </c>
      <c r="K10" s="28">
        <v>5.73470858169031E-2</v>
      </c>
      <c r="L10" s="28">
        <v>5.81837007729296E-2</v>
      </c>
      <c r="M10" s="28">
        <v>5.94296157214751E-2</v>
      </c>
      <c r="N10" s="28">
        <v>6.3398463145091094E-2</v>
      </c>
      <c r="O10" s="28">
        <v>6.2863177879818294E-2</v>
      </c>
      <c r="P10" s="28">
        <v>6.5802034832438794E-2</v>
      </c>
      <c r="Q10" s="28">
        <v>6.7543573750907804E-2</v>
      </c>
      <c r="R10" s="28">
        <v>6.1083798417300099E-2</v>
      </c>
    </row>
    <row r="11" spans="2:19" ht="33" customHeight="1" x14ac:dyDescent="0.25"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2:19" ht="33" customHeight="1" x14ac:dyDescent="0.25">
      <c r="B12" s="20" t="s">
        <v>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9" t="s">
        <v>418</v>
      </c>
      <c r="C14" s="26">
        <v>1829058</v>
      </c>
      <c r="D14" s="26">
        <v>2122068</v>
      </c>
      <c r="E14" s="26">
        <v>2226854</v>
      </c>
      <c r="F14" s="26">
        <v>2577575</v>
      </c>
      <c r="G14" s="26">
        <v>2988955</v>
      </c>
      <c r="H14" s="26">
        <v>3430082</v>
      </c>
      <c r="I14" s="26">
        <v>3625023</v>
      </c>
      <c r="J14" s="26">
        <v>3709886</v>
      </c>
      <c r="K14" s="26">
        <v>3914495</v>
      </c>
      <c r="L14" s="26">
        <v>3838301</v>
      </c>
      <c r="M14" s="26">
        <v>3854886</v>
      </c>
      <c r="N14" s="26">
        <v>4002396</v>
      </c>
      <c r="O14" s="26">
        <v>4124198</v>
      </c>
      <c r="P14" s="26">
        <v>3581459</v>
      </c>
      <c r="Q14" s="26">
        <v>4162548</v>
      </c>
      <c r="R14" s="26">
        <v>4156783</v>
      </c>
    </row>
    <row r="15" spans="2:19" ht="33" customHeight="1" x14ac:dyDescent="0.25">
      <c r="B15" s="29" t="s">
        <v>419</v>
      </c>
      <c r="C15" s="26">
        <v>51007777</v>
      </c>
      <c r="D15" s="26">
        <v>54250408</v>
      </c>
      <c r="E15" s="26">
        <v>54557732</v>
      </c>
      <c r="F15" s="26">
        <v>56481055</v>
      </c>
      <c r="G15" s="26">
        <v>60925064</v>
      </c>
      <c r="H15" s="26">
        <v>64362433</v>
      </c>
      <c r="I15" s="26">
        <v>67546128</v>
      </c>
      <c r="J15" s="26">
        <v>70105362</v>
      </c>
      <c r="K15" s="26">
        <v>70174677</v>
      </c>
      <c r="L15" s="26">
        <v>69314066</v>
      </c>
      <c r="M15" s="26">
        <v>70955691</v>
      </c>
      <c r="N15" s="26">
        <v>71870517</v>
      </c>
      <c r="O15" s="26">
        <v>71879217</v>
      </c>
      <c r="P15" s="26">
        <v>66281546</v>
      </c>
      <c r="Q15" s="26">
        <v>69088736</v>
      </c>
      <c r="R15" s="26">
        <v>71125243</v>
      </c>
    </row>
    <row r="16" spans="2:19" ht="33" customHeight="1" x14ac:dyDescent="0.25">
      <c r="B16" s="30" t="s">
        <v>420</v>
      </c>
      <c r="C16" s="28">
        <v>3.5858414296314103E-2</v>
      </c>
      <c r="D16" s="28">
        <v>3.9116166647078503E-2</v>
      </c>
      <c r="E16" s="28">
        <v>4.0816469423619002E-2</v>
      </c>
      <c r="F16" s="28">
        <v>4.56360986883124E-2</v>
      </c>
      <c r="G16" s="28">
        <v>4.9059529916948501E-2</v>
      </c>
      <c r="H16" s="28">
        <v>5.32932308509841E-2</v>
      </c>
      <c r="I16" s="28">
        <v>5.3667369356834201E-2</v>
      </c>
      <c r="J16" s="28">
        <v>5.2918719683667001E-2</v>
      </c>
      <c r="K16" s="28">
        <v>5.5782159139827599E-2</v>
      </c>
      <c r="L16" s="28">
        <v>5.5375499108651298E-2</v>
      </c>
      <c r="M16" s="28">
        <v>5.4328073557905303E-2</v>
      </c>
      <c r="N16" s="28">
        <v>5.5688983008150603E-2</v>
      </c>
      <c r="O16" s="28">
        <v>5.7376779716451297E-2</v>
      </c>
      <c r="P16" s="28">
        <v>5.4034029320921398E-2</v>
      </c>
      <c r="Q16" s="28">
        <v>6.0249300262201898E-2</v>
      </c>
      <c r="R16" s="28">
        <v>5.84431465492498E-2</v>
      </c>
    </row>
    <row r="17" spans="2:18" ht="33" customHeight="1" x14ac:dyDescent="0.25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spans="2:18" ht="33" customHeight="1" x14ac:dyDescent="0.25">
      <c r="B18" s="24" t="s">
        <v>266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spans="2:18" ht="33" customHeight="1" x14ac:dyDescent="0.25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</row>
    <row r="20" spans="2:18" ht="33" customHeight="1" x14ac:dyDescent="0.25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spans="2:18" ht="33" customHeight="1" x14ac:dyDescent="0.25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spans="2:18" ht="33" customHeight="1" x14ac:dyDescent="0.25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</row>
    <row r="23" spans="2:18" ht="33" customHeight="1" x14ac:dyDescent="0.25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spans="2:18" ht="33" customHeight="1" x14ac:dyDescent="0.25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2:18" ht="33" customHeight="1" x14ac:dyDescent="0.25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2:18" ht="33" customHeight="1" x14ac:dyDescent="0.25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</row>
    <row r="27" spans="2:18" ht="33" customHeight="1" x14ac:dyDescent="0.25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</row>
    <row r="28" spans="2:18" ht="33" customHeight="1" x14ac:dyDescent="0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</row>
    <row r="29" spans="2:18" ht="33" customHeight="1" x14ac:dyDescent="0.25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</row>
    <row r="30" spans="2:18" ht="33" customHeight="1" x14ac:dyDescent="0.25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2:18" ht="33" customHeight="1" x14ac:dyDescent="0.25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</row>
    <row r="32" spans="2:18" ht="33" customHeight="1" x14ac:dyDescent="0.2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</row>
    <row r="33" spans="2:10" ht="33" customHeight="1" x14ac:dyDescent="0.25">
      <c r="B33" s="16"/>
      <c r="C33" s="17"/>
      <c r="D33" s="17"/>
      <c r="E33" s="17"/>
      <c r="F33" s="17"/>
      <c r="G33" s="17"/>
      <c r="H33" s="17"/>
      <c r="I33" s="17"/>
      <c r="J33" s="17"/>
    </row>
    <row r="34" spans="2:10" ht="33" customHeight="1" x14ac:dyDescent="0.25">
      <c r="B34" s="24" t="s">
        <v>267</v>
      </c>
      <c r="C34" s="17"/>
      <c r="D34" s="17"/>
      <c r="E34" s="17"/>
      <c r="F34" s="17"/>
      <c r="G34" s="17"/>
      <c r="H34" s="17"/>
      <c r="I34" s="17"/>
      <c r="J34" s="17"/>
    </row>
    <row r="35" spans="2:10" ht="33" customHeight="1" x14ac:dyDescent="0.25">
      <c r="B35" s="16"/>
      <c r="C35" s="17"/>
      <c r="D35" s="17"/>
      <c r="E35" s="17"/>
      <c r="F35" s="17"/>
      <c r="G35" s="17"/>
      <c r="H35" s="17"/>
      <c r="I35" s="17"/>
      <c r="J35" s="17"/>
    </row>
    <row r="36" spans="2:10" ht="33" customHeight="1" x14ac:dyDescent="0.25">
      <c r="B36" s="16"/>
      <c r="C36" s="17"/>
      <c r="D36" s="17"/>
      <c r="E36" s="17"/>
      <c r="F36" s="17"/>
      <c r="G36" s="17"/>
      <c r="H36" s="17"/>
      <c r="I36" s="17"/>
      <c r="J36" s="17"/>
    </row>
    <row r="37" spans="2:10" ht="33" customHeight="1" x14ac:dyDescent="0.25">
      <c r="B37" s="16"/>
      <c r="C37" s="17"/>
      <c r="D37" s="17"/>
      <c r="E37" s="17"/>
      <c r="F37" s="17"/>
      <c r="G37" s="17"/>
      <c r="H37" s="17"/>
      <c r="I37" s="17"/>
      <c r="J37" s="17"/>
    </row>
    <row r="38" spans="2:10" ht="33" customHeight="1" x14ac:dyDescent="0.25">
      <c r="B38" s="16"/>
      <c r="C38" s="17"/>
      <c r="D38" s="17"/>
      <c r="E38" s="17"/>
      <c r="F38" s="17"/>
      <c r="G38" s="17"/>
      <c r="H38" s="17"/>
      <c r="I38" s="17"/>
      <c r="J38" s="17"/>
    </row>
    <row r="39" spans="2:10" ht="33" customHeight="1" x14ac:dyDescent="0.25">
      <c r="B39" s="16"/>
      <c r="C39" s="17"/>
      <c r="D39" s="17"/>
      <c r="E39" s="17"/>
      <c r="F39" s="17"/>
      <c r="G39" s="17"/>
      <c r="H39" s="17"/>
      <c r="I39" s="17"/>
      <c r="J39" s="17"/>
    </row>
    <row r="40" spans="2:10" ht="33" customHeight="1" x14ac:dyDescent="0.25">
      <c r="B40" s="16"/>
      <c r="C40" s="17"/>
      <c r="D40" s="17"/>
      <c r="E40" s="17"/>
      <c r="F40" s="17"/>
      <c r="G40" s="17"/>
      <c r="H40" s="17"/>
      <c r="I40" s="17"/>
      <c r="J40" s="17"/>
    </row>
    <row r="41" spans="2:10" ht="33" customHeight="1" x14ac:dyDescent="0.25">
      <c r="B41" s="16"/>
      <c r="C41" s="17"/>
      <c r="D41" s="17"/>
      <c r="E41" s="17"/>
      <c r="F41" s="17"/>
      <c r="G41" s="17"/>
      <c r="H41" s="17"/>
      <c r="I41" s="17"/>
      <c r="J41" s="17"/>
    </row>
    <row r="42" spans="2:10" ht="33" customHeight="1" x14ac:dyDescent="0.25">
      <c r="B42" s="16"/>
      <c r="C42" s="17"/>
      <c r="D42" s="17"/>
      <c r="E42" s="17"/>
      <c r="F42" s="17"/>
      <c r="G42" s="17"/>
      <c r="H42" s="17"/>
      <c r="I42" s="17"/>
      <c r="J42" s="17"/>
    </row>
    <row r="43" spans="2:10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2:10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</row>
    <row r="45" spans="2:10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2:10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2:10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2:10" ht="15.75" customHeight="1" x14ac:dyDescent="0.3">
      <c r="B48" s="39" t="s">
        <v>401</v>
      </c>
      <c r="C48" s="17"/>
      <c r="D48" s="17"/>
      <c r="E48" s="17"/>
      <c r="F48" s="17"/>
      <c r="G48" s="17"/>
      <c r="H48" s="17"/>
      <c r="I48" s="17"/>
      <c r="J48" s="17"/>
    </row>
    <row r="49" spans="2:3" ht="17.25" customHeight="1" x14ac:dyDescent="0.3">
      <c r="B49" s="39" t="s">
        <v>404</v>
      </c>
      <c r="C49" s="32"/>
    </row>
    <row r="50" spans="2:3" ht="17.25" customHeight="1" x14ac:dyDescent="0.25">
      <c r="B50" s="18" t="s">
        <v>14</v>
      </c>
      <c r="C50" s="32"/>
    </row>
    <row r="51" spans="2:3" ht="15" customHeight="1" x14ac:dyDescent="0.25">
      <c r="C51" s="32"/>
    </row>
    <row r="52" spans="2:3" ht="15" customHeight="1" x14ac:dyDescent="0.25">
      <c r="C52" s="32"/>
    </row>
    <row r="53" spans="2:3" ht="15" customHeight="1" x14ac:dyDescent="0.25">
      <c r="C53" s="32"/>
    </row>
    <row r="54" spans="2:3" ht="15" customHeight="1" x14ac:dyDescent="0.25">
      <c r="C54" s="32"/>
    </row>
  </sheetData>
  <mergeCells count="2">
    <mergeCell ref="B4:R4"/>
    <mergeCell ref="B3:R3"/>
  </mergeCells>
  <hyperlinks>
    <hyperlink ref="B2" location="Indice!A1" display="Índice"/>
    <hyperlink ref="R2" location="'1.1.2'!A1" display="Siguiente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5"/>
  <sheetViews>
    <sheetView showGridLines="0" zoomScale="60" zoomScaleNormal="60" zoomScaleSheetLayoutView="85" workbookViewId="0">
      <pane ySplit="5" topLeftCell="A15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69.5703125" customWidth="1"/>
    <col min="3" max="6" width="24.42578125" customWidth="1"/>
    <col min="7" max="7" width="14.7109375" customWidth="1"/>
  </cols>
  <sheetData>
    <row r="1" spans="2:7" ht="78" customHeight="1" x14ac:dyDescent="0.25"/>
    <row r="2" spans="2:7" ht="33" customHeight="1" x14ac:dyDescent="0.35">
      <c r="B2" s="149" t="s">
        <v>3</v>
      </c>
      <c r="F2" s="37" t="s">
        <v>178</v>
      </c>
      <c r="G2" s="37" t="s">
        <v>179</v>
      </c>
    </row>
    <row r="3" spans="2:7" ht="33" customHeight="1" x14ac:dyDescent="0.25">
      <c r="B3" s="489" t="s">
        <v>147</v>
      </c>
      <c r="C3" s="489"/>
      <c r="D3" s="489"/>
      <c r="E3" s="489"/>
      <c r="F3" s="489"/>
    </row>
    <row r="4" spans="2:7" ht="33" customHeight="1" x14ac:dyDescent="0.25">
      <c r="B4" s="491" t="s">
        <v>323</v>
      </c>
      <c r="C4" s="491"/>
      <c r="D4" s="491"/>
      <c r="E4" s="491"/>
      <c r="F4" s="491"/>
    </row>
    <row r="5" spans="2:7" ht="33" customHeight="1" x14ac:dyDescent="0.25"/>
    <row r="6" spans="2:7" ht="33" customHeight="1" x14ac:dyDescent="0.25">
      <c r="B6" s="20" t="s">
        <v>0</v>
      </c>
    </row>
    <row r="7" spans="2:7" ht="33" customHeight="1" x14ac:dyDescent="0.25">
      <c r="B7" s="31" t="s">
        <v>4</v>
      </c>
      <c r="C7" s="31">
        <v>2021</v>
      </c>
      <c r="D7" s="31">
        <v>2022</v>
      </c>
      <c r="E7" s="31" t="s">
        <v>173</v>
      </c>
      <c r="F7" s="31" t="s">
        <v>277</v>
      </c>
    </row>
    <row r="8" spans="2:7" ht="33" customHeight="1" x14ac:dyDescent="0.25">
      <c r="B8" s="29" t="s">
        <v>479</v>
      </c>
      <c r="C8" s="26">
        <v>3140466</v>
      </c>
      <c r="D8" s="26">
        <v>3283119</v>
      </c>
      <c r="E8" s="266">
        <v>0.35153597867814101</v>
      </c>
      <c r="F8" s="266">
        <v>0.37185947007811998</v>
      </c>
    </row>
    <row r="9" spans="2:7" ht="33" customHeight="1" x14ac:dyDescent="0.25">
      <c r="B9" s="29" t="s">
        <v>480</v>
      </c>
      <c r="C9" s="26">
        <v>5006048</v>
      </c>
      <c r="D9" s="26">
        <v>5138977</v>
      </c>
      <c r="E9" s="266">
        <v>0.56036460289324896</v>
      </c>
      <c r="F9" s="266">
        <v>0.58206152867552197</v>
      </c>
    </row>
    <row r="10" spans="2:7" ht="33" customHeight="1" x14ac:dyDescent="0.25">
      <c r="B10" s="29" t="s">
        <v>481</v>
      </c>
      <c r="C10" s="26">
        <v>644887</v>
      </c>
      <c r="D10" s="26">
        <v>285721</v>
      </c>
      <c r="E10" s="266">
        <v>7.2187052075013802E-2</v>
      </c>
      <c r="F10" s="266">
        <v>3.2361927682240797E-2</v>
      </c>
    </row>
    <row r="11" spans="2:7" ht="33" customHeight="1" x14ac:dyDescent="0.25">
      <c r="B11" s="29" t="s">
        <v>482</v>
      </c>
      <c r="C11" s="26">
        <v>142154</v>
      </c>
      <c r="D11" s="26">
        <v>121107</v>
      </c>
      <c r="E11" s="266">
        <v>1.5912366353596101E-2</v>
      </c>
      <c r="F11" s="266">
        <v>1.3717073564117201E-2</v>
      </c>
    </row>
    <row r="12" spans="2:7" ht="33" customHeight="1" x14ac:dyDescent="0.25">
      <c r="B12" s="30" t="s">
        <v>483</v>
      </c>
      <c r="C12" s="50">
        <v>8933555</v>
      </c>
      <c r="D12" s="50">
        <v>8828924</v>
      </c>
      <c r="E12" s="28">
        <v>1</v>
      </c>
      <c r="F12" s="28">
        <v>1</v>
      </c>
    </row>
    <row r="13" spans="2:7" ht="33" customHeight="1" x14ac:dyDescent="0.25"/>
    <row r="14" spans="2:7" ht="33" customHeight="1" x14ac:dyDescent="0.25">
      <c r="B14" s="20" t="s">
        <v>1</v>
      </c>
    </row>
    <row r="15" spans="2:7" ht="33" customHeight="1" x14ac:dyDescent="0.25">
      <c r="B15" s="31" t="s">
        <v>4</v>
      </c>
      <c r="C15" s="31">
        <v>2021</v>
      </c>
      <c r="D15" s="31">
        <v>2022</v>
      </c>
      <c r="E15" s="31" t="s">
        <v>173</v>
      </c>
      <c r="F15" s="31" t="s">
        <v>277</v>
      </c>
    </row>
    <row r="16" spans="2:7" ht="33" customHeight="1" x14ac:dyDescent="0.25">
      <c r="B16" s="29" t="s">
        <v>479</v>
      </c>
      <c r="C16" s="26">
        <v>2323261</v>
      </c>
      <c r="D16" s="26">
        <v>2407423</v>
      </c>
      <c r="E16" s="266">
        <v>0.41066226743536599</v>
      </c>
      <c r="F16" s="266">
        <v>0.425351701576069</v>
      </c>
    </row>
    <row r="17" spans="2:6" ht="33" customHeight="1" x14ac:dyDescent="0.25">
      <c r="B17" s="29" t="s">
        <v>480</v>
      </c>
      <c r="C17" s="26">
        <v>2818636</v>
      </c>
      <c r="D17" s="26">
        <v>2990668</v>
      </c>
      <c r="E17" s="266">
        <v>0.498225318134703</v>
      </c>
      <c r="F17" s="266">
        <v>0.52840141622352998</v>
      </c>
    </row>
    <row r="18" spans="2:6" ht="33" customHeight="1" x14ac:dyDescent="0.25">
      <c r="B18" s="29" t="s">
        <v>481</v>
      </c>
      <c r="C18" s="26">
        <v>428558</v>
      </c>
      <c r="D18" s="26">
        <v>186566</v>
      </c>
      <c r="E18" s="266">
        <v>7.5752401476874703E-2</v>
      </c>
      <c r="F18" s="266">
        <v>3.2963116808405003E-2</v>
      </c>
    </row>
    <row r="19" spans="2:6" ht="33" customHeight="1" x14ac:dyDescent="0.25">
      <c r="B19" s="29" t="s">
        <v>482</v>
      </c>
      <c r="C19" s="26">
        <v>86897</v>
      </c>
      <c r="D19" s="26">
        <v>75184</v>
      </c>
      <c r="E19" s="266">
        <v>1.5360012953056499E-2</v>
      </c>
      <c r="F19" s="266">
        <v>1.3283765391995999E-2</v>
      </c>
    </row>
    <row r="20" spans="2:6" ht="33" customHeight="1" x14ac:dyDescent="0.25">
      <c r="B20" s="30" t="s">
        <v>483</v>
      </c>
      <c r="C20" s="50">
        <v>5657352</v>
      </c>
      <c r="D20" s="50">
        <v>5659841</v>
      </c>
      <c r="E20" s="28">
        <v>1</v>
      </c>
      <c r="F20" s="28">
        <v>1</v>
      </c>
    </row>
    <row r="21" spans="2:6" ht="33" customHeight="1" x14ac:dyDescent="0.25">
      <c r="B21" s="33"/>
      <c r="C21" s="41"/>
      <c r="D21" s="41"/>
      <c r="E21" s="34"/>
      <c r="F21" s="34"/>
    </row>
    <row r="22" spans="2:6" ht="37.5" customHeight="1" x14ac:dyDescent="0.25">
      <c r="B22" s="490" t="s">
        <v>324</v>
      </c>
      <c r="C22" s="490"/>
      <c r="D22" s="490"/>
      <c r="E22" s="490"/>
      <c r="F22" s="490"/>
    </row>
    <row r="23" spans="2:6" ht="33" customHeight="1" x14ac:dyDescent="0.25">
      <c r="B23" s="267"/>
      <c r="C23" s="49"/>
      <c r="D23" s="49"/>
      <c r="E23" s="160"/>
      <c r="F23" s="34"/>
    </row>
    <row r="24" spans="2:6" ht="33" customHeight="1" x14ac:dyDescent="0.25">
      <c r="B24" s="65" t="str">
        <f>+B8</f>
        <v>Gasto de consumo final de los hogares</v>
      </c>
      <c r="C24" s="535">
        <f>+D8</f>
        <v>3283119</v>
      </c>
      <c r="D24" s="49"/>
      <c r="E24" s="160"/>
      <c r="F24" s="34"/>
    </row>
    <row r="25" spans="2:6" ht="33" customHeight="1" x14ac:dyDescent="0.25">
      <c r="B25" s="65" t="str">
        <f>+B11</f>
        <v>Gasto de consumo final de las ISFLSH</v>
      </c>
      <c r="C25" s="535">
        <f>+D11</f>
        <v>121107</v>
      </c>
      <c r="D25" s="49"/>
      <c r="E25" s="160"/>
      <c r="F25" s="34"/>
    </row>
    <row r="26" spans="2:6" ht="33" customHeight="1" x14ac:dyDescent="0.25">
      <c r="B26" s="65" t="str">
        <f>+B9</f>
        <v>Gasto de consumo final individual del gobierno</v>
      </c>
      <c r="C26" s="535">
        <f>+D9</f>
        <v>5138977</v>
      </c>
      <c r="D26" s="49"/>
      <c r="E26" s="160"/>
      <c r="F26" s="34"/>
    </row>
    <row r="27" spans="2:6" ht="33" customHeight="1" x14ac:dyDescent="0.25">
      <c r="B27" s="86" t="str">
        <f>+B10</f>
        <v>Gasto de consumo final colectivo del gobierno</v>
      </c>
      <c r="C27" s="536">
        <f>+D10</f>
        <v>285721</v>
      </c>
      <c r="D27" s="49"/>
      <c r="E27" s="160"/>
      <c r="F27" s="34"/>
    </row>
    <row r="28" spans="2:6" ht="33" customHeight="1" x14ac:dyDescent="0.25">
      <c r="B28" s="159"/>
      <c r="C28" s="43"/>
      <c r="D28" s="43"/>
      <c r="E28" s="160"/>
      <c r="F28" s="34"/>
    </row>
    <row r="29" spans="2:6" ht="33" customHeight="1" x14ac:dyDescent="0.25">
      <c r="B29" s="159"/>
      <c r="C29" s="43"/>
      <c r="D29" s="43"/>
      <c r="E29" s="160"/>
      <c r="F29" s="34"/>
    </row>
    <row r="30" spans="2:6" ht="33" customHeight="1" x14ac:dyDescent="0.25">
      <c r="B30" s="159"/>
      <c r="C30" s="43"/>
      <c r="D30" s="43"/>
      <c r="E30" s="160"/>
      <c r="F30" s="34"/>
    </row>
    <row r="31" spans="2:6" ht="33" customHeight="1" x14ac:dyDescent="0.25">
      <c r="B31" s="159"/>
      <c r="C31" s="43"/>
      <c r="D31" s="43"/>
      <c r="E31" s="160"/>
      <c r="F31" s="34"/>
    </row>
    <row r="32" spans="2:6" ht="33" customHeight="1" x14ac:dyDescent="0.25">
      <c r="B32" s="33"/>
      <c r="C32" s="41"/>
      <c r="D32" s="41"/>
      <c r="E32" s="34"/>
      <c r="F32" s="34"/>
    </row>
    <row r="33" spans="2:6" ht="33" customHeight="1" x14ac:dyDescent="0.25">
      <c r="B33" s="33"/>
      <c r="C33" s="41"/>
      <c r="D33" s="41"/>
      <c r="E33" s="34"/>
      <c r="F33" s="34"/>
    </row>
    <row r="34" spans="2:6" ht="33" customHeight="1" x14ac:dyDescent="0.25">
      <c r="B34" s="33"/>
      <c r="C34" s="41"/>
      <c r="D34" s="41"/>
      <c r="E34" s="34"/>
      <c r="F34" s="34"/>
    </row>
    <row r="35" spans="2:6" ht="33" customHeight="1" x14ac:dyDescent="0.25">
      <c r="B35" s="33"/>
      <c r="C35" s="41"/>
      <c r="D35" s="41"/>
      <c r="E35" s="34"/>
      <c r="F35" s="34"/>
    </row>
    <row r="36" spans="2:6" ht="37.5" customHeight="1" x14ac:dyDescent="0.25">
      <c r="B36" s="490" t="s">
        <v>325</v>
      </c>
      <c r="C36" s="490"/>
      <c r="D36" s="490"/>
      <c r="E36" s="490"/>
      <c r="F36" s="490"/>
    </row>
    <row r="37" spans="2:6" ht="33" customHeight="1" x14ac:dyDescent="0.25">
      <c r="B37" s="65"/>
      <c r="C37" s="64"/>
      <c r="D37" s="47"/>
    </row>
    <row r="38" spans="2:6" ht="33" customHeight="1" x14ac:dyDescent="0.25">
      <c r="B38" s="65" t="str">
        <f>+B16</f>
        <v>Gasto de consumo final de los hogares</v>
      </c>
      <c r="C38" s="64">
        <f>+D16</f>
        <v>2407423</v>
      </c>
      <c r="D38" s="47"/>
    </row>
    <row r="39" spans="2:6" ht="33" customHeight="1" x14ac:dyDescent="0.25">
      <c r="B39" s="65" t="str">
        <f>+B19</f>
        <v>Gasto de consumo final de las ISFLSH</v>
      </c>
      <c r="C39" s="64">
        <f>+D19</f>
        <v>75184</v>
      </c>
      <c r="D39" s="47"/>
    </row>
    <row r="40" spans="2:6" ht="33" customHeight="1" x14ac:dyDescent="0.25">
      <c r="B40" s="65" t="str">
        <f>+B17</f>
        <v>Gasto de consumo final individual del gobierno</v>
      </c>
      <c r="C40" s="64">
        <f>+D17</f>
        <v>2990668</v>
      </c>
      <c r="D40" s="47"/>
    </row>
    <row r="41" spans="2:6" ht="33" customHeight="1" x14ac:dyDescent="0.25">
      <c r="B41" s="86" t="str">
        <f>+B18</f>
        <v>Gasto de consumo final colectivo del gobierno</v>
      </c>
      <c r="C41" s="87">
        <f>+D18</f>
        <v>186566</v>
      </c>
      <c r="D41" s="47"/>
    </row>
    <row r="42" spans="2:6" ht="33" customHeight="1" x14ac:dyDescent="0.25">
      <c r="B42" s="47"/>
      <c r="C42" s="47"/>
      <c r="D42" s="47"/>
    </row>
    <row r="43" spans="2:6" ht="33" customHeight="1" x14ac:dyDescent="0.25">
      <c r="B43" s="16"/>
      <c r="C43" s="17"/>
    </row>
    <row r="44" spans="2:6" ht="33" customHeight="1" x14ac:dyDescent="0.25">
      <c r="B44" s="16"/>
      <c r="C44" s="17"/>
    </row>
    <row r="45" spans="2:6" ht="33" customHeight="1" x14ac:dyDescent="0.25">
      <c r="B45" s="16"/>
      <c r="C45" s="17"/>
    </row>
    <row r="46" spans="2:6" ht="33" customHeight="1" x14ac:dyDescent="0.25">
      <c r="B46" s="16"/>
      <c r="C46" s="17"/>
    </row>
    <row r="47" spans="2:6" ht="33" customHeight="1" x14ac:dyDescent="0.25">
      <c r="B47" s="16"/>
      <c r="C47" s="17"/>
    </row>
    <row r="48" spans="2:6" ht="33" customHeight="1" x14ac:dyDescent="0.25">
      <c r="B48" s="16"/>
      <c r="C48" s="17"/>
    </row>
    <row r="49" spans="2:3" ht="33" customHeight="1" x14ac:dyDescent="0.25">
      <c r="B49" s="16"/>
      <c r="C49" s="17"/>
    </row>
    <row r="50" spans="2:3" ht="27" customHeight="1" x14ac:dyDescent="0.3">
      <c r="B50" s="126" t="s">
        <v>274</v>
      </c>
    </row>
    <row r="51" spans="2:3" ht="15" customHeight="1" x14ac:dyDescent="0.3">
      <c r="B51" s="126" t="s">
        <v>15</v>
      </c>
    </row>
    <row r="53" spans="2:3" ht="15" customHeight="1" x14ac:dyDescent="0.25">
      <c r="B53" s="127"/>
    </row>
    <row r="54" spans="2:3" ht="15" customHeight="1" x14ac:dyDescent="0.25">
      <c r="B54" s="18"/>
    </row>
    <row r="55" spans="2:3" ht="15" customHeight="1" x14ac:dyDescent="0.25">
      <c r="B55" s="18"/>
    </row>
  </sheetData>
  <mergeCells count="4">
    <mergeCell ref="B4:F4"/>
    <mergeCell ref="B3:F3"/>
    <mergeCell ref="B36:F36"/>
    <mergeCell ref="B22:F22"/>
  </mergeCells>
  <hyperlinks>
    <hyperlink ref="B2" location="Indice!A1" display="Índice"/>
    <hyperlink ref="G2" location="'2.1.5'!A1" display="Siguiente"/>
    <hyperlink ref="F2" location="'2.1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G2" sqref="G2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4" width="15.7109375" customWidth="1"/>
  </cols>
  <sheetData>
    <row r="1" spans="1:7" ht="78" customHeight="1" x14ac:dyDescent="0.25"/>
    <row r="2" spans="1:7" ht="33" customHeight="1" x14ac:dyDescent="0.35">
      <c r="B2" s="149" t="s">
        <v>3</v>
      </c>
      <c r="F2" s="37" t="s">
        <v>178</v>
      </c>
      <c r="G2" s="37" t="s">
        <v>179</v>
      </c>
    </row>
    <row r="3" spans="1:7" ht="33" customHeight="1" x14ac:dyDescent="0.25">
      <c r="B3" s="489" t="s">
        <v>148</v>
      </c>
      <c r="C3" s="489"/>
      <c r="D3" s="489"/>
      <c r="E3" s="489"/>
      <c r="F3" s="489"/>
    </row>
    <row r="4" spans="1:7" ht="40.5" customHeight="1" x14ac:dyDescent="0.25">
      <c r="B4" s="488" t="s">
        <v>326</v>
      </c>
      <c r="C4" s="488"/>
      <c r="D4" s="488"/>
      <c r="E4" s="488"/>
      <c r="F4" s="488"/>
    </row>
    <row r="5" spans="1:7" ht="33" customHeight="1" x14ac:dyDescent="0.25">
      <c r="B5" s="19"/>
      <c r="C5" s="19"/>
      <c r="D5" s="19"/>
      <c r="E5" s="19"/>
      <c r="F5" s="19"/>
    </row>
    <row r="6" spans="1:7" ht="33" customHeight="1" x14ac:dyDescent="0.25">
      <c r="B6" s="20" t="s">
        <v>0</v>
      </c>
      <c r="C6" s="21"/>
      <c r="D6" s="21"/>
      <c r="E6" s="21"/>
      <c r="F6" s="21"/>
    </row>
    <row r="7" spans="1:7" ht="33" customHeight="1" x14ac:dyDescent="0.25">
      <c r="B7" s="31" t="s">
        <v>4</v>
      </c>
      <c r="C7" s="31">
        <v>2021</v>
      </c>
      <c r="D7" s="31">
        <v>2022</v>
      </c>
      <c r="E7" s="31" t="s">
        <v>173</v>
      </c>
      <c r="F7" s="31" t="s">
        <v>277</v>
      </c>
    </row>
    <row r="8" spans="1:7" ht="33" customHeight="1" x14ac:dyDescent="0.25">
      <c r="B8" s="269" t="s">
        <v>479</v>
      </c>
      <c r="C8" s="91">
        <v>3140466</v>
      </c>
      <c r="D8" s="91">
        <v>3283119</v>
      </c>
      <c r="E8" s="116">
        <v>0.35153597867814101</v>
      </c>
      <c r="F8" s="116">
        <v>0.37185947007811998</v>
      </c>
    </row>
    <row r="9" spans="1:7" ht="33" customHeight="1" x14ac:dyDescent="0.25">
      <c r="B9" s="269" t="s">
        <v>480</v>
      </c>
      <c r="C9" s="91">
        <v>5006048</v>
      </c>
      <c r="D9" s="91">
        <v>5138977</v>
      </c>
      <c r="E9" s="116">
        <v>0.56036460289324896</v>
      </c>
      <c r="F9" s="116">
        <v>0.58206152867552197</v>
      </c>
    </row>
    <row r="10" spans="1:7" ht="33" customHeight="1" x14ac:dyDescent="0.25">
      <c r="B10" s="269" t="s">
        <v>481</v>
      </c>
      <c r="C10" s="91">
        <v>644887</v>
      </c>
      <c r="D10" s="91">
        <v>285721</v>
      </c>
      <c r="E10" s="116">
        <v>7.2187052075013802E-2</v>
      </c>
      <c r="F10" s="116">
        <v>3.2361927682240797E-2</v>
      </c>
    </row>
    <row r="11" spans="1:7" ht="33" customHeight="1" x14ac:dyDescent="0.25">
      <c r="B11" s="269" t="s">
        <v>482</v>
      </c>
      <c r="C11" s="91">
        <v>142154</v>
      </c>
      <c r="D11" s="91">
        <v>121107</v>
      </c>
      <c r="E11" s="116">
        <v>1.5912366353596101E-2</v>
      </c>
      <c r="F11" s="116">
        <v>1.3717073564117201E-2</v>
      </c>
    </row>
    <row r="12" spans="1:7" ht="33" customHeight="1" x14ac:dyDescent="0.25">
      <c r="B12" s="270" t="s">
        <v>483</v>
      </c>
      <c r="C12" s="92">
        <v>8933555</v>
      </c>
      <c r="D12" s="92">
        <v>8828924</v>
      </c>
      <c r="E12" s="133">
        <v>1</v>
      </c>
      <c r="F12" s="133">
        <v>1</v>
      </c>
    </row>
    <row r="13" spans="1:7" ht="33" customHeight="1" x14ac:dyDescent="0.25">
      <c r="B13" s="19"/>
      <c r="C13" s="19"/>
      <c r="D13" s="19"/>
      <c r="E13" s="19"/>
      <c r="F13" s="19"/>
    </row>
    <row r="14" spans="1:7" ht="33" customHeight="1" x14ac:dyDescent="0.25">
      <c r="B14" s="20" t="s">
        <v>1</v>
      </c>
      <c r="C14" s="21"/>
      <c r="D14" s="21"/>
      <c r="E14" s="21"/>
      <c r="F14" s="21"/>
    </row>
    <row r="15" spans="1:7" ht="33" customHeight="1" x14ac:dyDescent="0.25">
      <c r="B15" s="31" t="s">
        <v>4</v>
      </c>
      <c r="C15" s="31">
        <v>2021</v>
      </c>
      <c r="D15" s="31">
        <v>2022</v>
      </c>
      <c r="E15" s="31" t="s">
        <v>173</v>
      </c>
      <c r="F15" s="31" t="s">
        <v>277</v>
      </c>
    </row>
    <row r="16" spans="1:7" ht="33" customHeight="1" x14ac:dyDescent="0.25">
      <c r="A16" s="268"/>
      <c r="B16" s="269" t="s">
        <v>479</v>
      </c>
      <c r="C16" s="91">
        <v>2323261</v>
      </c>
      <c r="D16" s="91">
        <v>2407423</v>
      </c>
      <c r="E16" s="116">
        <v>0.41066226743536599</v>
      </c>
      <c r="F16" s="116">
        <v>0.425351701576069</v>
      </c>
    </row>
    <row r="17" spans="1:6" ht="33" customHeight="1" x14ac:dyDescent="0.25">
      <c r="A17" s="268"/>
      <c r="B17" s="269" t="s">
        <v>480</v>
      </c>
      <c r="C17" s="91">
        <v>2818636</v>
      </c>
      <c r="D17" s="91">
        <v>2990668</v>
      </c>
      <c r="E17" s="116">
        <v>0.498225318134703</v>
      </c>
      <c r="F17" s="116">
        <v>0.52840141622352998</v>
      </c>
    </row>
    <row r="18" spans="1:6" ht="33" customHeight="1" x14ac:dyDescent="0.25">
      <c r="A18" s="268"/>
      <c r="B18" s="269" t="s">
        <v>481</v>
      </c>
      <c r="C18" s="91">
        <v>428558</v>
      </c>
      <c r="D18" s="91">
        <v>186566</v>
      </c>
      <c r="E18" s="116">
        <v>7.5752401476874703E-2</v>
      </c>
      <c r="F18" s="116">
        <v>3.2963116808405003E-2</v>
      </c>
    </row>
    <row r="19" spans="1:6" ht="33" customHeight="1" x14ac:dyDescent="0.25">
      <c r="A19" s="268"/>
      <c r="B19" s="269" t="s">
        <v>482</v>
      </c>
      <c r="C19" s="91">
        <v>86897</v>
      </c>
      <c r="D19" s="91">
        <v>75184</v>
      </c>
      <c r="E19" s="116">
        <v>1.5360012953056499E-2</v>
      </c>
      <c r="F19" s="116">
        <v>1.3283765391995999E-2</v>
      </c>
    </row>
    <row r="20" spans="1:6" ht="33" customHeight="1" x14ac:dyDescent="0.25">
      <c r="A20" s="268"/>
      <c r="B20" s="270" t="s">
        <v>483</v>
      </c>
      <c r="C20" s="92">
        <v>5657352</v>
      </c>
      <c r="D20" s="92">
        <v>5659841</v>
      </c>
      <c r="E20" s="133">
        <v>1</v>
      </c>
      <c r="F20" s="133">
        <v>1</v>
      </c>
    </row>
    <row r="21" spans="1:6" ht="33" customHeight="1" x14ac:dyDescent="0.25">
      <c r="A21" s="268"/>
      <c r="B21" s="271"/>
      <c r="C21" s="241"/>
      <c r="D21" s="241"/>
      <c r="E21" s="122"/>
      <c r="F21" s="122"/>
    </row>
    <row r="22" spans="1:6" ht="36.75" customHeight="1" x14ac:dyDescent="0.25">
      <c r="B22" s="508" t="s">
        <v>327</v>
      </c>
      <c r="C22" s="508"/>
      <c r="D22" s="508"/>
      <c r="E22" s="508"/>
      <c r="F22" s="508"/>
    </row>
    <row r="23" spans="1:6" ht="33" customHeight="1" x14ac:dyDescent="0.25">
      <c r="A23" s="268"/>
      <c r="B23" s="271"/>
      <c r="C23" s="241"/>
      <c r="D23" s="241"/>
      <c r="E23" s="122"/>
      <c r="F23" s="122"/>
    </row>
    <row r="24" spans="1:6" ht="33" customHeight="1" x14ac:dyDescent="0.25">
      <c r="A24" s="268"/>
      <c r="B24" s="271"/>
      <c r="C24" s="241"/>
      <c r="D24" s="241"/>
      <c r="E24" s="122"/>
      <c r="F24" s="122"/>
    </row>
    <row r="25" spans="1:6" ht="33" customHeight="1" x14ac:dyDescent="0.25">
      <c r="A25" s="268"/>
      <c r="B25" s="271"/>
      <c r="C25" s="241"/>
      <c r="D25" s="241"/>
      <c r="E25" s="122"/>
      <c r="F25" s="122"/>
    </row>
    <row r="26" spans="1:6" ht="33" customHeight="1" x14ac:dyDescent="0.25">
      <c r="A26" s="268"/>
      <c r="B26" s="271"/>
      <c r="C26" s="241"/>
      <c r="D26" s="241"/>
      <c r="E26" s="122"/>
      <c r="F26" s="122"/>
    </row>
    <row r="27" spans="1:6" ht="33" customHeight="1" x14ac:dyDescent="0.25">
      <c r="A27" s="268"/>
      <c r="B27" s="271"/>
      <c r="C27" s="241"/>
      <c r="D27" s="241"/>
      <c r="E27" s="122"/>
      <c r="F27" s="122"/>
    </row>
    <row r="28" spans="1:6" ht="33" customHeight="1" x14ac:dyDescent="0.25">
      <c r="A28" s="268"/>
      <c r="B28" s="271"/>
      <c r="C28" s="241"/>
      <c r="D28" s="241"/>
      <c r="E28" s="122"/>
      <c r="F28" s="122"/>
    </row>
    <row r="29" spans="1:6" ht="33" customHeight="1" x14ac:dyDescent="0.25">
      <c r="A29" s="268"/>
      <c r="B29" s="271"/>
      <c r="C29" s="241"/>
      <c r="D29" s="241"/>
      <c r="E29" s="122"/>
      <c r="F29" s="122"/>
    </row>
    <row r="30" spans="1:6" ht="33" customHeight="1" x14ac:dyDescent="0.25">
      <c r="A30" s="268"/>
      <c r="B30" s="271"/>
      <c r="C30" s="241"/>
      <c r="D30" s="241"/>
      <c r="E30" s="122"/>
      <c r="F30" s="122"/>
    </row>
    <row r="31" spans="1:6" ht="33" customHeight="1" x14ac:dyDescent="0.25">
      <c r="A31" s="268"/>
      <c r="B31" s="271"/>
      <c r="C31" s="241"/>
      <c r="D31" s="241"/>
      <c r="E31" s="122"/>
      <c r="F31" s="122"/>
    </row>
    <row r="32" spans="1:6" ht="33" customHeight="1" x14ac:dyDescent="0.25">
      <c r="A32" s="268"/>
      <c r="B32" s="271"/>
      <c r="C32" s="241"/>
      <c r="D32" s="241"/>
      <c r="E32" s="122"/>
      <c r="F32" s="122"/>
    </row>
    <row r="33" spans="1:8" ht="33" customHeight="1" x14ac:dyDescent="0.25">
      <c r="A33" s="268"/>
      <c r="B33" s="271"/>
      <c r="C33" s="241"/>
      <c r="D33" s="241"/>
      <c r="E33" s="122"/>
      <c r="F33" s="122"/>
    </row>
    <row r="34" spans="1:8" ht="33" customHeight="1" x14ac:dyDescent="0.25">
      <c r="A34" s="268"/>
      <c r="B34" s="271"/>
      <c r="C34" s="241"/>
      <c r="D34" s="241"/>
      <c r="E34" s="122"/>
      <c r="F34" s="122"/>
    </row>
    <row r="35" spans="1:8" ht="33" customHeight="1" x14ac:dyDescent="0.25">
      <c r="A35" s="268"/>
      <c r="B35" s="271"/>
      <c r="C35" s="241"/>
      <c r="D35" s="241"/>
      <c r="E35" s="122"/>
      <c r="F35" s="122"/>
    </row>
    <row r="36" spans="1:8" ht="33" customHeight="1" x14ac:dyDescent="0.25">
      <c r="A36" s="268"/>
      <c r="B36" s="271"/>
      <c r="C36" s="241"/>
      <c r="D36" s="241"/>
      <c r="E36" s="122"/>
      <c r="F36" s="122"/>
    </row>
    <row r="37" spans="1:8" ht="33" customHeight="1" x14ac:dyDescent="0.25">
      <c r="B37" s="21"/>
      <c r="C37" s="21"/>
      <c r="D37" s="21"/>
      <c r="E37" s="21"/>
      <c r="F37" s="21"/>
    </row>
    <row r="38" spans="1:8" ht="36.75" customHeight="1" x14ac:dyDescent="0.25">
      <c r="B38" s="508" t="s">
        <v>328</v>
      </c>
      <c r="C38" s="508"/>
      <c r="D38" s="508"/>
      <c r="E38" s="508"/>
      <c r="F38" s="508"/>
    </row>
    <row r="39" spans="1:8" ht="33" customHeight="1" x14ac:dyDescent="0.3">
      <c r="B39" s="182"/>
      <c r="C39" s="182"/>
      <c r="D39" s="182"/>
      <c r="E39" s="182"/>
      <c r="F39" s="182"/>
      <c r="G39" s="182"/>
      <c r="H39" s="182"/>
    </row>
    <row r="40" spans="1:8" ht="33" customHeight="1" x14ac:dyDescent="0.3">
      <c r="B40" s="182"/>
      <c r="C40" s="182"/>
      <c r="D40" s="182"/>
      <c r="E40" s="182"/>
      <c r="F40" s="182"/>
      <c r="G40" s="182"/>
      <c r="H40" s="182"/>
    </row>
    <row r="41" spans="1:8" ht="33" customHeight="1" x14ac:dyDescent="0.3">
      <c r="B41" s="182"/>
      <c r="C41" s="182"/>
      <c r="D41" s="182"/>
      <c r="E41" s="182"/>
      <c r="F41" s="182"/>
      <c r="G41" s="182"/>
      <c r="H41" s="182"/>
    </row>
    <row r="42" spans="1:8" ht="33" customHeight="1" x14ac:dyDescent="0.3">
      <c r="B42" s="182"/>
      <c r="C42" s="182"/>
      <c r="D42" s="182"/>
      <c r="E42" s="182"/>
      <c r="F42" s="182"/>
      <c r="G42" s="182"/>
      <c r="H42" s="182"/>
    </row>
    <row r="43" spans="1:8" ht="33" customHeight="1" x14ac:dyDescent="0.3">
      <c r="B43" s="182"/>
      <c r="C43" s="182"/>
      <c r="D43" s="182"/>
      <c r="E43" s="182"/>
      <c r="F43" s="182"/>
      <c r="G43" s="182"/>
      <c r="H43" s="182"/>
    </row>
    <row r="44" spans="1:8" ht="33" customHeight="1" x14ac:dyDescent="0.3">
      <c r="B44" s="182"/>
      <c r="C44" s="182"/>
      <c r="D44" s="182"/>
      <c r="E44" s="182"/>
      <c r="F44" s="182"/>
      <c r="G44" s="182"/>
      <c r="H44" s="182"/>
    </row>
    <row r="45" spans="1:8" ht="33" customHeight="1" x14ac:dyDescent="0.3">
      <c r="B45" s="182"/>
      <c r="C45" s="182"/>
      <c r="D45" s="182"/>
      <c r="E45" s="182"/>
      <c r="F45" s="182"/>
      <c r="G45" s="182"/>
      <c r="H45" s="182"/>
    </row>
    <row r="46" spans="1:8" ht="33" customHeight="1" x14ac:dyDescent="0.3">
      <c r="B46" s="182"/>
      <c r="C46" s="182"/>
      <c r="D46" s="182"/>
      <c r="E46" s="182"/>
      <c r="F46" s="182"/>
      <c r="G46" s="182"/>
      <c r="H46" s="182"/>
    </row>
    <row r="47" spans="1:8" ht="33" customHeight="1" x14ac:dyDescent="0.3">
      <c r="B47" s="182"/>
      <c r="C47" s="182"/>
      <c r="D47" s="182"/>
      <c r="E47" s="182"/>
      <c r="F47" s="182"/>
      <c r="G47" s="182"/>
      <c r="H47" s="182"/>
    </row>
    <row r="48" spans="1:8" ht="33" customHeight="1" x14ac:dyDescent="0.3">
      <c r="B48" s="182"/>
      <c r="C48" s="182"/>
      <c r="D48" s="182"/>
      <c r="E48" s="182"/>
      <c r="F48" s="182"/>
      <c r="G48" s="182"/>
      <c r="H48" s="182"/>
    </row>
    <row r="49" spans="2:8" ht="33" customHeight="1" x14ac:dyDescent="0.3">
      <c r="B49" s="182"/>
      <c r="C49" s="182"/>
      <c r="D49" s="182"/>
      <c r="E49" s="182"/>
      <c r="F49" s="182"/>
      <c r="G49" s="182"/>
      <c r="H49" s="182"/>
    </row>
    <row r="50" spans="2:8" ht="33" customHeight="1" x14ac:dyDescent="0.3">
      <c r="B50" s="182"/>
      <c r="C50" s="182"/>
      <c r="D50" s="182"/>
      <c r="E50" s="182"/>
      <c r="F50" s="182"/>
      <c r="G50" s="182"/>
      <c r="H50" s="182"/>
    </row>
    <row r="51" spans="2:8" ht="33" customHeight="1" x14ac:dyDescent="0.3">
      <c r="B51" s="182"/>
      <c r="C51" s="182"/>
      <c r="D51" s="182"/>
      <c r="E51" s="182"/>
      <c r="F51" s="182"/>
      <c r="G51" s="182"/>
      <c r="H51" s="182"/>
    </row>
    <row r="52" spans="2:8" ht="33" customHeight="1" x14ac:dyDescent="0.3">
      <c r="B52" s="182"/>
      <c r="C52" s="182"/>
      <c r="D52" s="182"/>
      <c r="E52" s="182"/>
      <c r="F52" s="182"/>
      <c r="G52" s="182"/>
      <c r="H52" s="182"/>
    </row>
    <row r="53" spans="2:8" ht="15.75" customHeight="1" x14ac:dyDescent="0.3">
      <c r="B53" s="126" t="s">
        <v>274</v>
      </c>
    </row>
    <row r="54" spans="2:8" ht="15.75" customHeight="1" x14ac:dyDescent="0.3">
      <c r="B54" s="126" t="s">
        <v>15</v>
      </c>
    </row>
  </sheetData>
  <mergeCells count="4">
    <mergeCell ref="B4:F4"/>
    <mergeCell ref="B3:F3"/>
    <mergeCell ref="B38:F38"/>
    <mergeCell ref="B22:F22"/>
  </mergeCells>
  <hyperlinks>
    <hyperlink ref="B2" location="Indice!A1" display="Índice"/>
    <hyperlink ref="G2" location="'2.1.6'!A1" display="Siguiente"/>
    <hyperlink ref="F2" location="'2.1.4'!A1" display="Anterior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2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U18" sqref="U18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149" t="s">
        <v>3</v>
      </c>
      <c r="Q2" s="37" t="s">
        <v>178</v>
      </c>
      <c r="R2" s="37" t="s">
        <v>179</v>
      </c>
    </row>
    <row r="3" spans="2:18" ht="33" customHeight="1" x14ac:dyDescent="0.25">
      <c r="B3" s="489" t="s">
        <v>149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91" t="s">
        <v>329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/>
    <row r="6" spans="2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3" customHeight="1" x14ac:dyDescent="0.25">
      <c r="B8" s="25" t="s">
        <v>541</v>
      </c>
      <c r="C8" s="26">
        <v>1089158</v>
      </c>
      <c r="D8" s="26">
        <v>1345134</v>
      </c>
      <c r="E8" s="26">
        <v>1539978</v>
      </c>
      <c r="F8" s="26">
        <v>2037565</v>
      </c>
      <c r="G8" s="26">
        <v>2497077</v>
      </c>
      <c r="H8" s="26">
        <v>3097018</v>
      </c>
      <c r="I8" s="26">
        <v>3731655</v>
      </c>
      <c r="J8" s="26">
        <v>4281346</v>
      </c>
      <c r="K8" s="26">
        <v>4380156</v>
      </c>
      <c r="L8" s="26">
        <v>4534719</v>
      </c>
      <c r="M8" s="26">
        <v>4856273</v>
      </c>
      <c r="N8" s="26">
        <v>5380553</v>
      </c>
      <c r="O8" s="26">
        <v>5295582</v>
      </c>
      <c r="P8" s="26">
        <v>5071464</v>
      </c>
      <c r="Q8" s="26">
        <v>5650935</v>
      </c>
      <c r="R8" s="26">
        <v>5424698</v>
      </c>
    </row>
    <row r="9" spans="2:18" ht="33" customHeight="1" x14ac:dyDescent="0.25">
      <c r="B9" s="25" t="s">
        <v>543</v>
      </c>
      <c r="C9" s="26">
        <v>1700319</v>
      </c>
      <c r="D9" s="26">
        <v>2044208</v>
      </c>
      <c r="E9" s="26">
        <v>2100797</v>
      </c>
      <c r="F9" s="26">
        <v>2304622</v>
      </c>
      <c r="G9" s="26">
        <v>2737099</v>
      </c>
      <c r="H9" s="26">
        <v>2955638</v>
      </c>
      <c r="I9" s="26">
        <v>2830286</v>
      </c>
      <c r="J9" s="26">
        <v>2677548</v>
      </c>
      <c r="K9" s="26">
        <v>3187997</v>
      </c>
      <c r="L9" s="26">
        <v>2891320</v>
      </c>
      <c r="M9" s="26">
        <v>3021141</v>
      </c>
      <c r="N9" s="26">
        <v>3058194</v>
      </c>
      <c r="O9" s="26">
        <v>3128240</v>
      </c>
      <c r="P9" s="26">
        <v>3201226</v>
      </c>
      <c r="Q9" s="26">
        <v>3282620</v>
      </c>
      <c r="R9" s="26">
        <v>3404226</v>
      </c>
    </row>
    <row r="10" spans="2:18" ht="33" customHeight="1" x14ac:dyDescent="0.25">
      <c r="B10" s="25" t="s">
        <v>419</v>
      </c>
      <c r="C10" s="26">
        <v>51007777</v>
      </c>
      <c r="D10" s="26">
        <v>61762635</v>
      </c>
      <c r="E10" s="26">
        <v>62519686</v>
      </c>
      <c r="F10" s="26">
        <v>69555367</v>
      </c>
      <c r="G10" s="26">
        <v>79276664</v>
      </c>
      <c r="H10" s="26">
        <v>87924544</v>
      </c>
      <c r="I10" s="26">
        <v>95129659</v>
      </c>
      <c r="J10" s="26">
        <v>101726331</v>
      </c>
      <c r="K10" s="26">
        <v>99290381</v>
      </c>
      <c r="L10" s="26">
        <v>99937696</v>
      </c>
      <c r="M10" s="26">
        <v>104295862</v>
      </c>
      <c r="N10" s="26">
        <v>107562008</v>
      </c>
      <c r="O10" s="26">
        <v>108108009</v>
      </c>
      <c r="P10" s="26">
        <v>99291124</v>
      </c>
      <c r="Q10" s="26">
        <v>106165866</v>
      </c>
      <c r="R10" s="26">
        <v>115049476</v>
      </c>
    </row>
    <row r="11" spans="2:18" ht="33" customHeight="1" x14ac:dyDescent="0.25">
      <c r="B11" s="27" t="s">
        <v>542</v>
      </c>
      <c r="C11" s="28">
        <v>2.13527831256006E-2</v>
      </c>
      <c r="D11" s="28">
        <v>2.1779090221782101E-2</v>
      </c>
      <c r="E11" s="28">
        <v>2.4631889545958401E-2</v>
      </c>
      <c r="F11" s="28">
        <v>2.9294144907610099E-2</v>
      </c>
      <c r="G11" s="28">
        <v>3.1498260320338402E-2</v>
      </c>
      <c r="H11" s="28">
        <v>3.5223588990123199E-2</v>
      </c>
      <c r="I11" s="28">
        <v>3.9227040643549503E-2</v>
      </c>
      <c r="J11" s="28">
        <v>4.2086900784812503E-2</v>
      </c>
      <c r="K11" s="28">
        <v>4.4114605623277799E-2</v>
      </c>
      <c r="L11" s="28">
        <v>4.5375460727051398E-2</v>
      </c>
      <c r="M11" s="28">
        <v>4.6562470522560101E-2</v>
      </c>
      <c r="N11" s="28">
        <v>5.0022801731258101E-2</v>
      </c>
      <c r="O11" s="28">
        <v>4.8984178406245603E-2</v>
      </c>
      <c r="P11" s="28">
        <v>5.1076710542626101E-2</v>
      </c>
      <c r="Q11" s="28">
        <v>5.3227418688413498E-2</v>
      </c>
      <c r="R11" s="28">
        <v>4.7151001365708101E-2</v>
      </c>
    </row>
    <row r="12" spans="2:18" ht="33" customHeight="1" x14ac:dyDescent="0.25">
      <c r="B12" s="27" t="s">
        <v>544</v>
      </c>
      <c r="C12" s="28">
        <v>3.3334505050082897E-2</v>
      </c>
      <c r="D12" s="28">
        <v>3.3097810674690302E-2</v>
      </c>
      <c r="E12" s="28">
        <v>3.3602168123493099E-2</v>
      </c>
      <c r="F12" s="28">
        <v>3.3133632951717402E-2</v>
      </c>
      <c r="G12" s="28">
        <v>3.4525910424283199E-2</v>
      </c>
      <c r="H12" s="28">
        <v>3.3615619320129797E-2</v>
      </c>
      <c r="I12" s="28">
        <v>2.9751877908024499E-2</v>
      </c>
      <c r="J12" s="28">
        <v>2.63210908491332E-2</v>
      </c>
      <c r="K12" s="28">
        <v>3.2107813142544003E-2</v>
      </c>
      <c r="L12" s="28">
        <v>2.8931225310617498E-2</v>
      </c>
      <c r="M12" s="28">
        <v>2.8967026515395199E-2</v>
      </c>
      <c r="N12" s="28">
        <v>2.8431916220827701E-2</v>
      </c>
      <c r="O12" s="28">
        <v>2.8936246527304001E-2</v>
      </c>
      <c r="P12" s="28">
        <v>3.2240807345478302E-2</v>
      </c>
      <c r="Q12" s="28">
        <v>3.09197308294928E-2</v>
      </c>
      <c r="R12" s="28">
        <v>2.9589235156533899E-2</v>
      </c>
    </row>
    <row r="13" spans="2:18" ht="33" customHeight="1" x14ac:dyDescent="0.25">
      <c r="B13" s="6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2:18" ht="33" customHeight="1" x14ac:dyDescent="0.25">
      <c r="B14" s="20" t="s">
        <v>1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2:18" ht="33" customHeight="1" x14ac:dyDescent="0.25">
      <c r="B15" s="31" t="s">
        <v>4</v>
      </c>
      <c r="C15" s="31">
        <v>2007</v>
      </c>
      <c r="D15" s="31">
        <v>2008</v>
      </c>
      <c r="E15" s="31">
        <v>2009</v>
      </c>
      <c r="F15" s="31">
        <v>2010</v>
      </c>
      <c r="G15" s="31">
        <v>2011</v>
      </c>
      <c r="H15" s="31">
        <v>2012</v>
      </c>
      <c r="I15" s="31">
        <v>2013</v>
      </c>
      <c r="J15" s="31">
        <v>2014</v>
      </c>
      <c r="K15" s="31">
        <v>2015</v>
      </c>
      <c r="L15" s="31">
        <v>2016</v>
      </c>
      <c r="M15" s="31">
        <v>2017</v>
      </c>
      <c r="N15" s="31">
        <v>2018</v>
      </c>
      <c r="O15" s="31">
        <v>2019</v>
      </c>
      <c r="P15" s="31">
        <v>2020</v>
      </c>
      <c r="Q15" s="31">
        <v>2021</v>
      </c>
      <c r="R15" s="31">
        <v>2022</v>
      </c>
    </row>
    <row r="16" spans="2:18" ht="33" customHeight="1" x14ac:dyDescent="0.25">
      <c r="B16" s="25" t="s">
        <v>541</v>
      </c>
      <c r="C16" s="26">
        <v>1089158</v>
      </c>
      <c r="D16" s="26">
        <v>1282759</v>
      </c>
      <c r="E16" s="26">
        <v>1404508</v>
      </c>
      <c r="F16" s="26">
        <v>1754828</v>
      </c>
      <c r="G16" s="26">
        <v>2076907</v>
      </c>
      <c r="H16" s="26">
        <v>2448124</v>
      </c>
      <c r="I16" s="26">
        <v>2768223</v>
      </c>
      <c r="J16" s="26">
        <v>3036910</v>
      </c>
      <c r="K16" s="26">
        <v>3028986</v>
      </c>
      <c r="L16" s="26">
        <v>3012465</v>
      </c>
      <c r="M16" s="26">
        <v>3014954</v>
      </c>
      <c r="N16" s="26">
        <v>3141430</v>
      </c>
      <c r="O16" s="26">
        <v>3199648</v>
      </c>
      <c r="P16" s="26">
        <v>2729768</v>
      </c>
      <c r="Q16" s="26">
        <v>3247194</v>
      </c>
      <c r="R16" s="26">
        <v>3177234</v>
      </c>
    </row>
    <row r="17" spans="2:18" ht="33" customHeight="1" x14ac:dyDescent="0.25">
      <c r="B17" s="25" t="s">
        <v>543</v>
      </c>
      <c r="C17" s="26">
        <v>1700319</v>
      </c>
      <c r="D17" s="26">
        <v>1990838</v>
      </c>
      <c r="E17" s="26">
        <v>1989758</v>
      </c>
      <c r="F17" s="26">
        <v>2136732</v>
      </c>
      <c r="G17" s="26">
        <v>2485649</v>
      </c>
      <c r="H17" s="26">
        <v>2594712</v>
      </c>
      <c r="I17" s="26">
        <v>2428858</v>
      </c>
      <c r="J17" s="26">
        <v>2279447</v>
      </c>
      <c r="K17" s="26">
        <v>2657480</v>
      </c>
      <c r="L17" s="26">
        <v>2327434</v>
      </c>
      <c r="M17" s="26">
        <v>2360893</v>
      </c>
      <c r="N17" s="26">
        <v>2312497</v>
      </c>
      <c r="O17" s="26">
        <v>2373484</v>
      </c>
      <c r="P17" s="26">
        <v>2356563</v>
      </c>
      <c r="Q17" s="26">
        <v>2410158</v>
      </c>
      <c r="R17" s="26">
        <v>2482607</v>
      </c>
    </row>
    <row r="18" spans="2:18" ht="33" customHeight="1" x14ac:dyDescent="0.25">
      <c r="B18" s="25" t="s">
        <v>419</v>
      </c>
      <c r="C18" s="26">
        <v>51007777</v>
      </c>
      <c r="D18" s="26">
        <v>54250408</v>
      </c>
      <c r="E18" s="26">
        <v>54557732</v>
      </c>
      <c r="F18" s="26">
        <v>56481055</v>
      </c>
      <c r="G18" s="26">
        <v>60925064</v>
      </c>
      <c r="H18" s="26">
        <v>64362433</v>
      </c>
      <c r="I18" s="26">
        <v>67546128</v>
      </c>
      <c r="J18" s="26">
        <v>70105362</v>
      </c>
      <c r="K18" s="26">
        <v>70174677</v>
      </c>
      <c r="L18" s="26">
        <v>69314066</v>
      </c>
      <c r="M18" s="26">
        <v>70955691</v>
      </c>
      <c r="N18" s="26">
        <v>71870517</v>
      </c>
      <c r="O18" s="26">
        <v>71879217</v>
      </c>
      <c r="P18" s="26">
        <v>66281546</v>
      </c>
      <c r="Q18" s="26">
        <v>69088736</v>
      </c>
      <c r="R18" s="26">
        <v>71125243</v>
      </c>
    </row>
    <row r="19" spans="2:18" ht="33" customHeight="1" x14ac:dyDescent="0.25">
      <c r="B19" s="27" t="s">
        <v>542</v>
      </c>
      <c r="C19" s="28">
        <v>2.13527831256006E-2</v>
      </c>
      <c r="D19" s="28">
        <v>2.3645149359982701E-2</v>
      </c>
      <c r="E19" s="28">
        <v>2.5743518810496E-2</v>
      </c>
      <c r="F19" s="28">
        <v>3.1069320500475801E-2</v>
      </c>
      <c r="G19" s="28">
        <v>3.4089533332291602E-2</v>
      </c>
      <c r="H19" s="28">
        <v>3.8036536002298102E-2</v>
      </c>
      <c r="I19" s="28">
        <v>4.0982704441622497E-2</v>
      </c>
      <c r="J19" s="28">
        <v>4.3319225710581201E-2</v>
      </c>
      <c r="K19" s="28">
        <v>4.3163518942880202E-2</v>
      </c>
      <c r="L19" s="28">
        <v>4.3461092009809403E-2</v>
      </c>
      <c r="M19" s="28">
        <v>4.2490658007967301E-2</v>
      </c>
      <c r="N19" s="28">
        <v>4.3709578435340901E-2</v>
      </c>
      <c r="O19" s="28">
        <v>4.4514230031192502E-2</v>
      </c>
      <c r="P19" s="28">
        <v>4.11844346539533E-2</v>
      </c>
      <c r="Q19" s="28">
        <v>4.7000338810656503E-2</v>
      </c>
      <c r="R19" s="28">
        <v>4.4670975675963599E-2</v>
      </c>
    </row>
    <row r="20" spans="2:18" ht="33" customHeight="1" x14ac:dyDescent="0.25">
      <c r="B20" s="27" t="s">
        <v>544</v>
      </c>
      <c r="C20" s="28">
        <v>3.3334505050082897E-2</v>
      </c>
      <c r="D20" s="28">
        <v>3.6697198664386102E-2</v>
      </c>
      <c r="E20" s="28">
        <v>3.6470687601163503E-2</v>
      </c>
      <c r="F20" s="28">
        <v>3.7830950572718597E-2</v>
      </c>
      <c r="G20" s="28">
        <v>4.0798463502639902E-2</v>
      </c>
      <c r="H20" s="28">
        <v>4.0314075759069E-2</v>
      </c>
      <c r="I20" s="28">
        <v>3.5958508236030903E-2</v>
      </c>
      <c r="J20" s="28">
        <v>3.25145885417438E-2</v>
      </c>
      <c r="K20" s="28">
        <v>3.7869500988226799E-2</v>
      </c>
      <c r="L20" s="28">
        <v>3.3578090773090701E-2</v>
      </c>
      <c r="M20" s="28">
        <v>3.3272778641532802E-2</v>
      </c>
      <c r="N20" s="28">
        <v>3.2175878183817702E-2</v>
      </c>
      <c r="O20" s="28">
        <v>3.3020448734159102E-2</v>
      </c>
      <c r="P20" s="28">
        <v>3.5553832736490501E-2</v>
      </c>
      <c r="Q20" s="28">
        <v>3.4884963013363003E-2</v>
      </c>
      <c r="R20" s="28">
        <v>3.4904724332541097E-2</v>
      </c>
    </row>
    <row r="21" spans="2:18" ht="33" customHeight="1" x14ac:dyDescent="0.25"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</row>
    <row r="22" spans="2:18" ht="33" customHeight="1" x14ac:dyDescent="0.25">
      <c r="B22" s="490" t="s">
        <v>330</v>
      </c>
      <c r="C22" s="490"/>
      <c r="D22" s="490"/>
      <c r="E22" s="490"/>
      <c r="F22" s="490"/>
      <c r="G22" s="490"/>
      <c r="H22" s="490"/>
      <c r="I22" s="490"/>
      <c r="J22" s="490"/>
      <c r="K22" s="490"/>
      <c r="L22" s="490"/>
    </row>
    <row r="23" spans="2:18" ht="33" customHeight="1" x14ac:dyDescent="0.25"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2:18" ht="33" customHeight="1" x14ac:dyDescent="0.25"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2:18" ht="33" customHeight="1" x14ac:dyDescent="0.25"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2:18" ht="33" customHeight="1" x14ac:dyDescent="0.25"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2:18" ht="33" customHeight="1" x14ac:dyDescent="0.25"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2:18" ht="33" customHeight="1" x14ac:dyDescent="0.25"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2:18" ht="33" customHeight="1" x14ac:dyDescent="0.25">
      <c r="B29" s="40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2:18" ht="33" customHeight="1" x14ac:dyDescent="0.25"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2:18" ht="33" customHeight="1" x14ac:dyDescent="0.25"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2:18" ht="33" customHeight="1" x14ac:dyDescent="0.25">
      <c r="B32" s="40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2:17" ht="33" customHeight="1" x14ac:dyDescent="0.25">
      <c r="B33" s="4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2:17" ht="33" customHeight="1" x14ac:dyDescent="0.25">
      <c r="B34" s="40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2:17" ht="33" customHeight="1" x14ac:dyDescent="0.25">
      <c r="B35" s="40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</row>
    <row r="36" spans="2:17" ht="33" customHeight="1" x14ac:dyDescent="0.25"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37" spans="2:17" ht="33" customHeight="1" x14ac:dyDescent="0.25">
      <c r="B37" s="490" t="s">
        <v>331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</row>
    <row r="38" spans="2:17" ht="33" customHeight="1" x14ac:dyDescent="0.25">
      <c r="B38" s="16"/>
      <c r="C38" s="17"/>
      <c r="D38" s="17"/>
      <c r="E38" s="17"/>
      <c r="F38" s="17"/>
      <c r="G38" s="17"/>
      <c r="H38" s="17"/>
      <c r="I38" s="17"/>
      <c r="J38" s="17"/>
    </row>
    <row r="39" spans="2:17" ht="33" customHeight="1" x14ac:dyDescent="0.25">
      <c r="B39" s="16"/>
      <c r="C39" s="17"/>
      <c r="D39" s="17"/>
      <c r="E39" s="17"/>
      <c r="F39" s="17"/>
      <c r="G39" s="17"/>
      <c r="H39" s="17"/>
      <c r="I39" s="17"/>
      <c r="J39" s="17"/>
    </row>
    <row r="40" spans="2:17" ht="33" customHeight="1" x14ac:dyDescent="0.25">
      <c r="B40" s="16"/>
      <c r="C40" s="17"/>
      <c r="D40" s="17"/>
      <c r="E40" s="17"/>
      <c r="F40" s="17"/>
      <c r="G40" s="17"/>
      <c r="H40" s="17"/>
      <c r="I40" s="17"/>
      <c r="J40" s="17"/>
    </row>
    <row r="41" spans="2:17" ht="33" customHeight="1" x14ac:dyDescent="0.25">
      <c r="B41" s="16"/>
      <c r="C41" s="17"/>
      <c r="D41" s="17"/>
      <c r="E41" s="17"/>
      <c r="F41" s="17"/>
      <c r="G41" s="17"/>
      <c r="H41" s="17"/>
      <c r="I41" s="17"/>
      <c r="J41" s="17"/>
    </row>
    <row r="42" spans="2:17" ht="33" customHeight="1" x14ac:dyDescent="0.25">
      <c r="B42" s="16"/>
      <c r="C42" s="17"/>
      <c r="D42" s="17"/>
      <c r="E42" s="17"/>
      <c r="F42" s="17"/>
      <c r="G42" s="17"/>
      <c r="H42" s="17"/>
      <c r="I42" s="17"/>
      <c r="J42" s="17"/>
    </row>
    <row r="43" spans="2:17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2:17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</row>
    <row r="45" spans="2:17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2:17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2:17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2:17" ht="33" customHeight="1" x14ac:dyDescent="0.25">
      <c r="B48" s="16"/>
      <c r="C48" s="17"/>
      <c r="D48" s="17"/>
      <c r="E48" s="17"/>
      <c r="F48" s="17"/>
      <c r="G48" s="17"/>
      <c r="H48" s="17"/>
      <c r="I48" s="17"/>
      <c r="J48" s="17"/>
    </row>
    <row r="49" spans="2:19" ht="33" customHeight="1" x14ac:dyDescent="0.25">
      <c r="B49" s="16"/>
      <c r="C49" s="17"/>
      <c r="D49" s="17"/>
      <c r="E49" s="17"/>
      <c r="F49" s="17"/>
      <c r="G49" s="17"/>
      <c r="H49" s="17"/>
      <c r="I49" s="17"/>
      <c r="J49" s="17"/>
    </row>
    <row r="50" spans="2:19" ht="33" customHeight="1" x14ac:dyDescent="0.25">
      <c r="B50" s="16"/>
      <c r="C50" s="17"/>
      <c r="D50" s="17"/>
      <c r="E50" s="17"/>
      <c r="F50" s="17"/>
      <c r="G50" s="17"/>
      <c r="H50" s="17"/>
      <c r="I50" s="17"/>
      <c r="J50" s="17"/>
    </row>
    <row r="51" spans="2:19" ht="18.75" customHeight="1" x14ac:dyDescent="0.25"/>
    <row r="52" spans="2:19" ht="18.75" customHeight="1" x14ac:dyDescent="0.25"/>
    <row r="53" spans="2:19" ht="32.25" customHeight="1" x14ac:dyDescent="0.25">
      <c r="B53" s="490" t="s">
        <v>332</v>
      </c>
      <c r="C53" s="490"/>
      <c r="D53" s="490"/>
      <c r="E53" s="490"/>
      <c r="F53" s="490"/>
      <c r="G53" s="490"/>
      <c r="H53" s="490"/>
      <c r="I53" s="490"/>
      <c r="J53" s="490"/>
      <c r="K53" s="490"/>
      <c r="L53" s="490"/>
    </row>
    <row r="54" spans="2:19" ht="15.75" customHeight="1" x14ac:dyDescent="0.25">
      <c r="B54" s="273"/>
      <c r="C54" s="273">
        <v>2007</v>
      </c>
      <c r="D54" s="273">
        <v>2008</v>
      </c>
      <c r="E54" s="273">
        <v>2009</v>
      </c>
      <c r="F54" s="273">
        <v>2010</v>
      </c>
      <c r="G54" s="273">
        <v>2011</v>
      </c>
      <c r="H54" s="273">
        <v>2012</v>
      </c>
      <c r="I54" s="273">
        <v>2013</v>
      </c>
      <c r="J54" s="273">
        <v>2014</v>
      </c>
      <c r="K54" s="273">
        <v>2015</v>
      </c>
      <c r="L54" s="273">
        <v>2016</v>
      </c>
      <c r="M54" s="273">
        <v>2017</v>
      </c>
      <c r="N54" s="273">
        <v>2018</v>
      </c>
      <c r="O54" s="273">
        <v>2019</v>
      </c>
      <c r="P54" s="273">
        <v>2020</v>
      </c>
      <c r="Q54" s="273">
        <v>2021</v>
      </c>
      <c r="R54" s="273">
        <v>2022</v>
      </c>
      <c r="S54" s="47"/>
    </row>
    <row r="55" spans="2:19" ht="17.25" customHeight="1" x14ac:dyDescent="0.25">
      <c r="B55" s="274" t="str">
        <f>B8</f>
        <v>Gasto de consumo final público en salud</v>
      </c>
      <c r="C55" s="275">
        <f t="shared" ref="C55:R55" si="0">C8/C57</f>
        <v>0.39045240380185964</v>
      </c>
      <c r="D55" s="275">
        <f t="shared" si="0"/>
        <v>0.39687172318402802</v>
      </c>
      <c r="E55" s="275">
        <f t="shared" si="0"/>
        <v>0.42298082139104998</v>
      </c>
      <c r="F55" s="275">
        <f t="shared" si="0"/>
        <v>0.46924856069073029</v>
      </c>
      <c r="G55" s="275">
        <f t="shared" si="0"/>
        <v>0.4770716536853174</v>
      </c>
      <c r="H55" s="275">
        <f t="shared" si="0"/>
        <v>0.51167917026839127</v>
      </c>
      <c r="I55" s="275">
        <f t="shared" si="0"/>
        <v>0.5686815836960436</v>
      </c>
      <c r="J55" s="275">
        <f t="shared" si="0"/>
        <v>0.61523368512295196</v>
      </c>
      <c r="K55" s="275">
        <f t="shared" si="0"/>
        <v>0.57876155516411998</v>
      </c>
      <c r="L55" s="275">
        <f t="shared" si="0"/>
        <v>0.61065111562166585</v>
      </c>
      <c r="M55" s="275">
        <f t="shared" si="0"/>
        <v>0.61648061153063682</v>
      </c>
      <c r="N55" s="275">
        <f t="shared" si="0"/>
        <v>0.6376009376747519</v>
      </c>
      <c r="O55" s="275">
        <f t="shared" si="0"/>
        <v>0.62864362518581229</v>
      </c>
      <c r="P55" s="275">
        <f t="shared" si="0"/>
        <v>0.61303687192436807</v>
      </c>
      <c r="Q55" s="275">
        <f t="shared" si="0"/>
        <v>0.63255165496826293</v>
      </c>
      <c r="R55" s="275">
        <f t="shared" si="0"/>
        <v>0.6144234563577623</v>
      </c>
      <c r="S55" s="47"/>
    </row>
    <row r="56" spans="2:19" ht="15" customHeight="1" x14ac:dyDescent="0.25">
      <c r="B56" s="274" t="str">
        <f>B9</f>
        <v>Gasto de consumo final privado en salud</v>
      </c>
      <c r="C56" s="275">
        <f t="shared" ref="C56:R56" si="1">C9/C57</f>
        <v>0.60954759619814036</v>
      </c>
      <c r="D56" s="275">
        <f t="shared" si="1"/>
        <v>0.60312827681597192</v>
      </c>
      <c r="E56" s="275">
        <f t="shared" si="1"/>
        <v>0.57701917860895002</v>
      </c>
      <c r="F56" s="275">
        <f t="shared" si="1"/>
        <v>0.53075143930926971</v>
      </c>
      <c r="G56" s="275">
        <f t="shared" si="1"/>
        <v>0.52292834631468255</v>
      </c>
      <c r="H56" s="275">
        <f t="shared" si="1"/>
        <v>0.48832082973160873</v>
      </c>
      <c r="I56" s="275">
        <f t="shared" si="1"/>
        <v>0.4313184163039564</v>
      </c>
      <c r="J56" s="275">
        <f t="shared" si="1"/>
        <v>0.38476631487704799</v>
      </c>
      <c r="K56" s="275">
        <f t="shared" si="1"/>
        <v>0.42123844483588002</v>
      </c>
      <c r="L56" s="275">
        <f t="shared" si="1"/>
        <v>0.38934888437833415</v>
      </c>
      <c r="M56" s="275">
        <f t="shared" si="1"/>
        <v>0.38351938846936318</v>
      </c>
      <c r="N56" s="275">
        <f t="shared" si="1"/>
        <v>0.36239906232524804</v>
      </c>
      <c r="O56" s="275">
        <f t="shared" si="1"/>
        <v>0.37135637481418765</v>
      </c>
      <c r="P56" s="275">
        <f t="shared" si="1"/>
        <v>0.38696312807563199</v>
      </c>
      <c r="Q56" s="275">
        <f t="shared" si="1"/>
        <v>0.36744834503173707</v>
      </c>
      <c r="R56" s="275">
        <f t="shared" si="1"/>
        <v>0.3855765436422377</v>
      </c>
      <c r="S56" s="47"/>
    </row>
    <row r="57" spans="2:19" x14ac:dyDescent="0.25">
      <c r="B57" s="273" t="s">
        <v>181</v>
      </c>
      <c r="C57" s="276">
        <f t="shared" ref="C57:R57" si="2">SUM(C8:C9)</f>
        <v>2789477</v>
      </c>
      <c r="D57" s="276">
        <f t="shared" si="2"/>
        <v>3389342</v>
      </c>
      <c r="E57" s="276">
        <f t="shared" si="2"/>
        <v>3640775</v>
      </c>
      <c r="F57" s="276">
        <f t="shared" si="2"/>
        <v>4342187</v>
      </c>
      <c r="G57" s="276">
        <f t="shared" si="2"/>
        <v>5234176</v>
      </c>
      <c r="H57" s="276">
        <f t="shared" si="2"/>
        <v>6052656</v>
      </c>
      <c r="I57" s="276">
        <f t="shared" si="2"/>
        <v>6561941</v>
      </c>
      <c r="J57" s="276">
        <f t="shared" si="2"/>
        <v>6958894</v>
      </c>
      <c r="K57" s="276">
        <f t="shared" si="2"/>
        <v>7568153</v>
      </c>
      <c r="L57" s="276">
        <f t="shared" si="2"/>
        <v>7426039</v>
      </c>
      <c r="M57" s="276">
        <f t="shared" si="2"/>
        <v>7877414</v>
      </c>
      <c r="N57" s="276">
        <f t="shared" si="2"/>
        <v>8438747</v>
      </c>
      <c r="O57" s="276">
        <f t="shared" si="2"/>
        <v>8423822</v>
      </c>
      <c r="P57" s="276">
        <f t="shared" si="2"/>
        <v>8272690</v>
      </c>
      <c r="Q57" s="276">
        <f t="shared" si="2"/>
        <v>8933555</v>
      </c>
      <c r="R57" s="276">
        <f t="shared" si="2"/>
        <v>8828924</v>
      </c>
      <c r="S57" s="47"/>
    </row>
    <row r="58" spans="2:19" x14ac:dyDescent="0.25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2:19" ht="15.75" customHeight="1" x14ac:dyDescent="0.3">
      <c r="B59" s="280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2:19" x14ac:dyDescent="0.25"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2:19" x14ac:dyDescent="0.25">
      <c r="B61" s="281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74" spans="2:19" ht="21.75" customHeight="1" x14ac:dyDescent="0.25"/>
    <row r="75" spans="2:19" ht="21.75" customHeight="1" x14ac:dyDescent="0.25"/>
    <row r="76" spans="2:19" ht="36" customHeight="1" x14ac:dyDescent="0.25">
      <c r="B76" s="490" t="s">
        <v>333</v>
      </c>
      <c r="C76" s="490"/>
      <c r="D76" s="490"/>
      <c r="E76" s="490"/>
      <c r="F76" s="490"/>
      <c r="G76" s="490"/>
      <c r="H76" s="490"/>
      <c r="I76" s="490"/>
      <c r="J76" s="490"/>
      <c r="K76" s="490"/>
      <c r="L76" s="490"/>
    </row>
    <row r="77" spans="2:19" x14ac:dyDescent="0.25"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</row>
    <row r="78" spans="2:19" x14ac:dyDescent="0.25">
      <c r="B78" s="47"/>
      <c r="C78" s="47">
        <v>2007</v>
      </c>
      <c r="D78" s="47">
        <v>2008</v>
      </c>
      <c r="E78" s="47">
        <v>2009</v>
      </c>
      <c r="F78" s="47">
        <v>2010</v>
      </c>
      <c r="G78" s="47">
        <v>2011</v>
      </c>
      <c r="H78" s="47">
        <v>2012</v>
      </c>
      <c r="I78" s="47">
        <v>2013</v>
      </c>
      <c r="J78" s="47">
        <v>2014</v>
      </c>
      <c r="K78" s="47">
        <v>2015</v>
      </c>
      <c r="L78" s="47">
        <v>2016</v>
      </c>
      <c r="M78" s="47">
        <v>2017</v>
      </c>
      <c r="N78" s="47">
        <v>2018</v>
      </c>
      <c r="O78" s="47">
        <v>2019</v>
      </c>
      <c r="P78" s="47">
        <v>2020</v>
      </c>
      <c r="Q78" s="47">
        <v>2021</v>
      </c>
      <c r="R78" s="47">
        <v>2022</v>
      </c>
      <c r="S78" s="47"/>
    </row>
    <row r="79" spans="2:19" x14ac:dyDescent="0.25">
      <c r="B79" s="277" t="str">
        <f>B16</f>
        <v>Gasto de consumo final público en salud</v>
      </c>
      <c r="C79" s="278">
        <f t="shared" ref="C79:R79" si="3">C16/C81</f>
        <v>0.39045240380185964</v>
      </c>
      <c r="D79" s="278">
        <f t="shared" si="3"/>
        <v>0.39185000475012655</v>
      </c>
      <c r="E79" s="278">
        <f t="shared" si="3"/>
        <v>0.41378843025266732</v>
      </c>
      <c r="F79" s="278">
        <f t="shared" si="3"/>
        <v>0.45093176001397894</v>
      </c>
      <c r="G79" s="278">
        <f t="shared" si="3"/>
        <v>0.4552069059535927</v>
      </c>
      <c r="H79" s="278">
        <f t="shared" si="3"/>
        <v>0.48546571809989458</v>
      </c>
      <c r="I79" s="278">
        <f t="shared" si="3"/>
        <v>0.53264957771487498</v>
      </c>
      <c r="J79" s="278">
        <f t="shared" si="3"/>
        <v>0.57123891416622319</v>
      </c>
      <c r="K79" s="278">
        <f t="shared" si="3"/>
        <v>0.53266580684734599</v>
      </c>
      <c r="L79" s="278">
        <f t="shared" si="3"/>
        <v>0.56414269258650773</v>
      </c>
      <c r="M79" s="278">
        <f t="shared" si="3"/>
        <v>0.56083329752502253</v>
      </c>
      <c r="N79" s="278">
        <f t="shared" si="3"/>
        <v>0.57599414146907357</v>
      </c>
      <c r="O79" s="278">
        <f t="shared" si="3"/>
        <v>0.57412026128216598</v>
      </c>
      <c r="P79" s="278">
        <f t="shared" si="3"/>
        <v>0.53668705398842509</v>
      </c>
      <c r="Q79" s="278">
        <f t="shared" si="3"/>
        <v>0.57397771961157795</v>
      </c>
      <c r="R79" s="278">
        <f t="shared" si="3"/>
        <v>0.56136453303193501</v>
      </c>
      <c r="S79" s="47"/>
    </row>
    <row r="80" spans="2:19" x14ac:dyDescent="0.25">
      <c r="B80" s="277" t="str">
        <f>B17</f>
        <v>Gasto de consumo final privado en salud</v>
      </c>
      <c r="C80" s="278">
        <f t="shared" ref="C80:R80" si="4">C17/C81</f>
        <v>0.60954759619814036</v>
      </c>
      <c r="D80" s="278">
        <f t="shared" si="4"/>
        <v>0.60814999524987345</v>
      </c>
      <c r="E80" s="278">
        <f t="shared" si="4"/>
        <v>0.58621156974733268</v>
      </c>
      <c r="F80" s="278">
        <f t="shared" si="4"/>
        <v>0.54906823998602106</v>
      </c>
      <c r="G80" s="278">
        <f t="shared" si="4"/>
        <v>0.5447930940464073</v>
      </c>
      <c r="H80" s="278">
        <f t="shared" si="4"/>
        <v>0.51453428190010542</v>
      </c>
      <c r="I80" s="278">
        <f t="shared" si="4"/>
        <v>0.46735042228512508</v>
      </c>
      <c r="J80" s="278">
        <f t="shared" si="4"/>
        <v>0.42876108583377676</v>
      </c>
      <c r="K80" s="278">
        <f t="shared" si="4"/>
        <v>0.46733419315265406</v>
      </c>
      <c r="L80" s="278">
        <f t="shared" si="4"/>
        <v>0.43585730741349227</v>
      </c>
      <c r="M80" s="278">
        <f t="shared" si="4"/>
        <v>0.43916670247497741</v>
      </c>
      <c r="N80" s="278">
        <f t="shared" si="4"/>
        <v>0.42400585853092643</v>
      </c>
      <c r="O80" s="278">
        <f t="shared" si="4"/>
        <v>0.42587973871783408</v>
      </c>
      <c r="P80" s="278">
        <f t="shared" si="4"/>
        <v>0.46331294601157497</v>
      </c>
      <c r="Q80" s="278">
        <f t="shared" si="4"/>
        <v>0.42602228038842199</v>
      </c>
      <c r="R80" s="278">
        <f t="shared" si="4"/>
        <v>0.43863546696806499</v>
      </c>
      <c r="S80" s="47"/>
    </row>
    <row r="81" spans="2:19" x14ac:dyDescent="0.25">
      <c r="B81" s="47" t="s">
        <v>187</v>
      </c>
      <c r="C81" s="279">
        <f>SUM(C16:C17)</f>
        <v>2789477</v>
      </c>
      <c r="D81" s="279">
        <f t="shared" ref="D81:R81" si="5">SUM(D16:D17)</f>
        <v>3273597</v>
      </c>
      <c r="E81" s="279">
        <f t="shared" si="5"/>
        <v>3394266</v>
      </c>
      <c r="F81" s="279">
        <f t="shared" si="5"/>
        <v>3891560</v>
      </c>
      <c r="G81" s="279">
        <f t="shared" si="5"/>
        <v>4562556</v>
      </c>
      <c r="H81" s="279">
        <f t="shared" si="5"/>
        <v>5042836</v>
      </c>
      <c r="I81" s="279">
        <f t="shared" si="5"/>
        <v>5197081</v>
      </c>
      <c r="J81" s="279">
        <f t="shared" si="5"/>
        <v>5316357</v>
      </c>
      <c r="K81" s="279">
        <f t="shared" si="5"/>
        <v>5686466</v>
      </c>
      <c r="L81" s="279">
        <f t="shared" si="5"/>
        <v>5339899</v>
      </c>
      <c r="M81" s="279">
        <f t="shared" si="5"/>
        <v>5375847</v>
      </c>
      <c r="N81" s="279">
        <f t="shared" si="5"/>
        <v>5453927</v>
      </c>
      <c r="O81" s="279">
        <f t="shared" si="5"/>
        <v>5573132</v>
      </c>
      <c r="P81" s="279">
        <f t="shared" si="5"/>
        <v>5086331</v>
      </c>
      <c r="Q81" s="279">
        <f t="shared" si="5"/>
        <v>5657352</v>
      </c>
      <c r="R81" s="279">
        <f t="shared" si="5"/>
        <v>5659841</v>
      </c>
      <c r="S81" s="47"/>
    </row>
    <row r="82" spans="2:19" x14ac:dyDescent="0.25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</row>
    <row r="83" spans="2:19" x14ac:dyDescent="0.25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</row>
    <row r="84" spans="2:19" x14ac:dyDescent="0.25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</row>
    <row r="99" spans="2:10" ht="15.75" customHeight="1" x14ac:dyDescent="0.3">
      <c r="B99" s="39" t="s">
        <v>402</v>
      </c>
      <c r="C99" s="272"/>
      <c r="D99" s="272"/>
      <c r="E99" s="272"/>
      <c r="F99" s="272"/>
      <c r="G99" s="17"/>
      <c r="H99" s="17"/>
      <c r="I99" s="17"/>
      <c r="J99" s="17"/>
    </row>
    <row r="100" spans="2:10" ht="15.75" customHeight="1" x14ac:dyDescent="0.3">
      <c r="B100" s="39" t="s">
        <v>404</v>
      </c>
      <c r="C100" s="17"/>
      <c r="D100" s="17"/>
      <c r="E100" s="17"/>
      <c r="F100" s="17"/>
      <c r="G100" s="17"/>
      <c r="H100" s="17"/>
      <c r="I100" s="17"/>
      <c r="J100" s="17"/>
    </row>
    <row r="101" spans="2:10" ht="17.25" customHeight="1" x14ac:dyDescent="0.25">
      <c r="B101" s="18" t="s">
        <v>14</v>
      </c>
      <c r="C101" s="32"/>
    </row>
    <row r="102" spans="2:10" ht="17.25" customHeight="1" x14ac:dyDescent="0.25">
      <c r="B102" s="18"/>
      <c r="C102" s="32"/>
    </row>
  </sheetData>
  <mergeCells count="6">
    <mergeCell ref="B76:L76"/>
    <mergeCell ref="B37:L37"/>
    <mergeCell ref="B4:Q4"/>
    <mergeCell ref="B3:Q3"/>
    <mergeCell ref="B22:L22"/>
    <mergeCell ref="B53:L53"/>
  </mergeCells>
  <hyperlinks>
    <hyperlink ref="B2" location="Indice!A1" display="Índice"/>
    <hyperlink ref="R2" location="'2.1.7'!A1" display="Siguiente"/>
    <hyperlink ref="Q2" location="'2.1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3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T12" sqref="T12"/>
    </sheetView>
  </sheetViews>
  <sheetFormatPr baseColWidth="10" defaultRowHeight="15" x14ac:dyDescent="0.25"/>
  <cols>
    <col min="1" max="1" width="5" customWidth="1"/>
    <col min="2" max="2" width="61.14062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149" t="s">
        <v>3</v>
      </c>
      <c r="Q2" s="37" t="s">
        <v>178</v>
      </c>
      <c r="R2" s="37" t="s">
        <v>179</v>
      </c>
    </row>
    <row r="3" spans="2:18" ht="33" customHeight="1" x14ac:dyDescent="0.25">
      <c r="B3" s="489" t="s">
        <v>150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91" t="s">
        <v>334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/>
    <row r="6" spans="2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3.75" customHeight="1" x14ac:dyDescent="0.25">
      <c r="B8" s="25" t="s">
        <v>545</v>
      </c>
      <c r="C8" s="26">
        <v>702166</v>
      </c>
      <c r="D8" s="26">
        <v>835025</v>
      </c>
      <c r="E8" s="26">
        <v>864191</v>
      </c>
      <c r="F8" s="26">
        <v>914885</v>
      </c>
      <c r="G8" s="26">
        <v>1064233</v>
      </c>
      <c r="H8" s="26">
        <v>1204540</v>
      </c>
      <c r="I8" s="26">
        <v>1082434</v>
      </c>
      <c r="J8" s="26">
        <v>868528</v>
      </c>
      <c r="K8" s="26">
        <v>1187110</v>
      </c>
      <c r="L8" s="26">
        <v>1150352</v>
      </c>
      <c r="M8" s="26">
        <v>1210788</v>
      </c>
      <c r="N8" s="26">
        <v>1293596</v>
      </c>
      <c r="O8" s="26">
        <v>1349074</v>
      </c>
      <c r="P8" s="26">
        <v>1314155</v>
      </c>
      <c r="Q8" s="26">
        <v>1377733</v>
      </c>
      <c r="R8" s="26">
        <v>1481854</v>
      </c>
    </row>
    <row r="9" spans="2:18" ht="33.75" customHeight="1" x14ac:dyDescent="0.25">
      <c r="B9" s="25" t="s">
        <v>546</v>
      </c>
      <c r="C9" s="26">
        <v>960419</v>
      </c>
      <c r="D9" s="26">
        <v>1157429</v>
      </c>
      <c r="E9" s="26">
        <v>1174714</v>
      </c>
      <c r="F9" s="26">
        <v>1323286</v>
      </c>
      <c r="G9" s="26">
        <v>1602620</v>
      </c>
      <c r="H9" s="26">
        <v>1673250</v>
      </c>
      <c r="I9" s="26">
        <v>1654354</v>
      </c>
      <c r="J9" s="26">
        <v>1700825</v>
      </c>
      <c r="K9" s="26">
        <v>1874139</v>
      </c>
      <c r="L9" s="26">
        <v>1611294</v>
      </c>
      <c r="M9" s="26">
        <v>1679151</v>
      </c>
      <c r="N9" s="26">
        <v>1619481</v>
      </c>
      <c r="O9" s="26">
        <v>1627809</v>
      </c>
      <c r="P9" s="26">
        <v>1739132</v>
      </c>
      <c r="Q9" s="26">
        <v>1762733</v>
      </c>
      <c r="R9" s="26">
        <v>1801265</v>
      </c>
    </row>
    <row r="10" spans="2:18" ht="33.75" customHeight="1" x14ac:dyDescent="0.25">
      <c r="B10" s="25" t="s">
        <v>419</v>
      </c>
      <c r="C10" s="26">
        <v>51007777</v>
      </c>
      <c r="D10" s="26">
        <v>61762635</v>
      </c>
      <c r="E10" s="26">
        <v>62519686</v>
      </c>
      <c r="F10" s="26">
        <v>69555367</v>
      </c>
      <c r="G10" s="26">
        <v>79276664</v>
      </c>
      <c r="H10" s="26">
        <v>87924544</v>
      </c>
      <c r="I10" s="26">
        <v>95129659</v>
      </c>
      <c r="J10" s="26">
        <v>101726331</v>
      </c>
      <c r="K10" s="26">
        <v>99290381</v>
      </c>
      <c r="L10" s="26">
        <v>99937696</v>
      </c>
      <c r="M10" s="26">
        <v>104295862</v>
      </c>
      <c r="N10" s="26">
        <v>107562008</v>
      </c>
      <c r="O10" s="26">
        <v>108108009</v>
      </c>
      <c r="P10" s="26">
        <v>99291124</v>
      </c>
      <c r="Q10" s="26">
        <v>106165866</v>
      </c>
      <c r="R10" s="26">
        <v>115049476</v>
      </c>
    </row>
    <row r="11" spans="2:18" ht="33.75" customHeight="1" x14ac:dyDescent="0.25">
      <c r="B11" s="27" t="s">
        <v>547</v>
      </c>
      <c r="C11" s="28">
        <v>1.3765861625375299E-2</v>
      </c>
      <c r="D11" s="28">
        <v>1.35199056840758E-2</v>
      </c>
      <c r="E11" s="28">
        <v>1.3822702180558E-2</v>
      </c>
      <c r="F11" s="28">
        <v>1.31533343789272E-2</v>
      </c>
      <c r="G11" s="28">
        <v>1.34242909111312E-2</v>
      </c>
      <c r="H11" s="28">
        <v>1.3699701416705699E-2</v>
      </c>
      <c r="I11" s="28">
        <v>1.13785123522833E-2</v>
      </c>
      <c r="J11" s="28">
        <v>8.5378877962284903E-3</v>
      </c>
      <c r="K11" s="28">
        <v>1.19559416334599E-2</v>
      </c>
      <c r="L11" s="28">
        <v>1.15106916213077E-2</v>
      </c>
      <c r="M11" s="28">
        <v>1.16091662390211E-2</v>
      </c>
      <c r="N11" s="28">
        <v>1.2026514045740001E-2</v>
      </c>
      <c r="O11" s="28">
        <v>1.2478945940073699E-2</v>
      </c>
      <c r="P11" s="28">
        <v>1.32353723783004E-2</v>
      </c>
      <c r="Q11" s="28">
        <v>1.29771747917546E-2</v>
      </c>
      <c r="R11" s="28">
        <v>1.2880145581888601E-2</v>
      </c>
    </row>
    <row r="12" spans="2:18" ht="33.75" customHeight="1" x14ac:dyDescent="0.25">
      <c r="B12" s="27" t="s">
        <v>548</v>
      </c>
      <c r="C12" s="28">
        <v>1.88288738793694E-2</v>
      </c>
      <c r="D12" s="28">
        <v>1.8739954990586099E-2</v>
      </c>
      <c r="E12" s="28">
        <v>1.8789505756634801E-2</v>
      </c>
      <c r="F12" s="28">
        <v>1.90249301682212E-2</v>
      </c>
      <c r="G12" s="28">
        <v>2.0215532782761898E-2</v>
      </c>
      <c r="H12" s="28">
        <v>1.9030522353348799E-2</v>
      </c>
      <c r="I12" s="28">
        <v>1.7390517504115102E-2</v>
      </c>
      <c r="J12" s="28">
        <v>1.6719614118393799E-2</v>
      </c>
      <c r="K12" s="28">
        <v>1.8875332948918799E-2</v>
      </c>
      <c r="L12" s="28">
        <v>1.6122985264739299E-2</v>
      </c>
      <c r="M12" s="28">
        <v>1.60998813164802E-2</v>
      </c>
      <c r="N12" s="28">
        <v>1.50562548069947E-2</v>
      </c>
      <c r="O12" s="28">
        <v>1.5057247053731199E-2</v>
      </c>
      <c r="P12" s="28">
        <v>1.75154830556657E-2</v>
      </c>
      <c r="Q12" s="28">
        <v>1.6603575766998401E-2</v>
      </c>
      <c r="R12" s="28">
        <v>1.5656438104941901E-2</v>
      </c>
    </row>
    <row r="13" spans="2:18" ht="33.75" customHeight="1" x14ac:dyDescent="0.25">
      <c r="B13" s="27" t="s">
        <v>549</v>
      </c>
      <c r="C13" s="28">
        <v>3.2594735504744697E-2</v>
      </c>
      <c r="D13" s="28">
        <v>3.2259860674662001E-2</v>
      </c>
      <c r="E13" s="28">
        <v>3.26122079371928E-2</v>
      </c>
      <c r="F13" s="28">
        <v>3.2178264547148498E-2</v>
      </c>
      <c r="G13" s="28">
        <v>3.3639823693893102E-2</v>
      </c>
      <c r="H13" s="28">
        <v>3.2730223770054502E-2</v>
      </c>
      <c r="I13" s="28">
        <v>2.8769029856398402E-2</v>
      </c>
      <c r="J13" s="28">
        <v>2.52575019146223E-2</v>
      </c>
      <c r="K13" s="28">
        <v>3.08312745823787E-2</v>
      </c>
      <c r="L13" s="28">
        <v>2.76336768860471E-2</v>
      </c>
      <c r="M13" s="28">
        <v>2.7709047555501298E-2</v>
      </c>
      <c r="N13" s="28">
        <v>2.7082768852734699E-2</v>
      </c>
      <c r="O13" s="28">
        <v>2.75361929938049E-2</v>
      </c>
      <c r="P13" s="28">
        <v>3.07508554339661E-2</v>
      </c>
      <c r="Q13" s="28">
        <v>2.9580750558753002E-2</v>
      </c>
      <c r="R13" s="28">
        <v>2.85365836868305E-2</v>
      </c>
    </row>
    <row r="14" spans="2:18" ht="33" customHeight="1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2:18" ht="33" customHeight="1" x14ac:dyDescent="0.25">
      <c r="B15" s="20" t="s">
        <v>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8" ht="33" customHeight="1" x14ac:dyDescent="0.25">
      <c r="B16" s="31" t="s">
        <v>4</v>
      </c>
      <c r="C16" s="31">
        <v>2007</v>
      </c>
      <c r="D16" s="31">
        <v>2008</v>
      </c>
      <c r="E16" s="31">
        <v>2009</v>
      </c>
      <c r="F16" s="31">
        <v>2010</v>
      </c>
      <c r="G16" s="31">
        <v>2011</v>
      </c>
      <c r="H16" s="31">
        <v>2012</v>
      </c>
      <c r="I16" s="31">
        <v>2013</v>
      </c>
      <c r="J16" s="31">
        <v>2014</v>
      </c>
      <c r="K16" s="31">
        <v>2015</v>
      </c>
      <c r="L16" s="31">
        <v>2016</v>
      </c>
      <c r="M16" s="31">
        <v>2017</v>
      </c>
      <c r="N16" s="31">
        <v>2018</v>
      </c>
      <c r="O16" s="31">
        <v>2019</v>
      </c>
      <c r="P16" s="31">
        <v>2020</v>
      </c>
      <c r="Q16" s="31">
        <v>2021</v>
      </c>
      <c r="R16" s="31">
        <v>2022</v>
      </c>
    </row>
    <row r="17" spans="2:18" ht="33.75" customHeight="1" x14ac:dyDescent="0.25">
      <c r="B17" s="25" t="s">
        <v>545</v>
      </c>
      <c r="C17" s="26">
        <v>702166</v>
      </c>
      <c r="D17" s="26">
        <v>789739</v>
      </c>
      <c r="E17" s="26">
        <v>764688</v>
      </c>
      <c r="F17" s="26">
        <v>763590</v>
      </c>
      <c r="G17" s="26">
        <v>852141</v>
      </c>
      <c r="H17" s="26">
        <v>918339</v>
      </c>
      <c r="I17" s="26">
        <v>785308</v>
      </c>
      <c r="J17" s="26">
        <v>593414</v>
      </c>
      <c r="K17" s="26">
        <v>791804</v>
      </c>
      <c r="L17" s="26">
        <v>734254</v>
      </c>
      <c r="M17" s="26">
        <v>750204</v>
      </c>
      <c r="N17" s="26">
        <v>769595</v>
      </c>
      <c r="O17" s="26">
        <v>825689</v>
      </c>
      <c r="P17" s="26">
        <v>766002</v>
      </c>
      <c r="Q17" s="26">
        <v>828457</v>
      </c>
      <c r="R17" s="26">
        <v>904365</v>
      </c>
    </row>
    <row r="18" spans="2:18" ht="33.75" customHeight="1" x14ac:dyDescent="0.25">
      <c r="B18" s="25" t="s">
        <v>546</v>
      </c>
      <c r="C18" s="26">
        <v>960419</v>
      </c>
      <c r="D18" s="26">
        <v>1151529</v>
      </c>
      <c r="E18" s="26">
        <v>1167412</v>
      </c>
      <c r="F18" s="26">
        <v>1313985</v>
      </c>
      <c r="G18" s="26">
        <v>1573601</v>
      </c>
      <c r="H18" s="26">
        <v>1612754</v>
      </c>
      <c r="I18" s="26">
        <v>1572058</v>
      </c>
      <c r="J18" s="26">
        <v>1606471</v>
      </c>
      <c r="K18" s="26">
        <v>1771971</v>
      </c>
      <c r="L18" s="26">
        <v>1501598</v>
      </c>
      <c r="M18" s="26">
        <v>1520961</v>
      </c>
      <c r="N18" s="26">
        <v>1451531</v>
      </c>
      <c r="O18" s="26">
        <v>1448934</v>
      </c>
      <c r="P18" s="26">
        <v>1504872</v>
      </c>
      <c r="Q18" s="26">
        <v>1494804</v>
      </c>
      <c r="R18" s="26">
        <v>1503058</v>
      </c>
    </row>
    <row r="19" spans="2:18" ht="33.75" customHeight="1" x14ac:dyDescent="0.25">
      <c r="B19" s="25" t="s">
        <v>419</v>
      </c>
      <c r="C19" s="26">
        <v>51007777</v>
      </c>
      <c r="D19" s="26">
        <v>54250408</v>
      </c>
      <c r="E19" s="26">
        <v>54557732</v>
      </c>
      <c r="F19" s="26">
        <v>56481055</v>
      </c>
      <c r="G19" s="26">
        <v>60925064</v>
      </c>
      <c r="H19" s="26">
        <v>64362433</v>
      </c>
      <c r="I19" s="26">
        <v>67546128</v>
      </c>
      <c r="J19" s="26">
        <v>70105362</v>
      </c>
      <c r="K19" s="26">
        <v>70174677</v>
      </c>
      <c r="L19" s="26">
        <v>69314066</v>
      </c>
      <c r="M19" s="26">
        <v>70955691</v>
      </c>
      <c r="N19" s="26">
        <v>71870517</v>
      </c>
      <c r="O19" s="26">
        <v>71879217</v>
      </c>
      <c r="P19" s="26">
        <v>66281546</v>
      </c>
      <c r="Q19" s="26">
        <v>69088736</v>
      </c>
      <c r="R19" s="26">
        <v>71125243</v>
      </c>
    </row>
    <row r="20" spans="2:18" ht="33.75" customHeight="1" x14ac:dyDescent="0.25">
      <c r="B20" s="27" t="s">
        <v>547</v>
      </c>
      <c r="C20" s="28">
        <v>1.3765861625375299E-2</v>
      </c>
      <c r="D20" s="28">
        <v>1.4557291440093901E-2</v>
      </c>
      <c r="E20" s="28">
        <v>1.4016125157108801E-2</v>
      </c>
      <c r="F20" s="28">
        <v>1.3519400443210599E-2</v>
      </c>
      <c r="G20" s="28">
        <v>1.39867066861021E-2</v>
      </c>
      <c r="H20" s="28">
        <v>1.4268245577354099E-2</v>
      </c>
      <c r="I20" s="28">
        <v>1.1626247473430299E-2</v>
      </c>
      <c r="J20" s="28">
        <v>8.4646021797876204E-3</v>
      </c>
      <c r="K20" s="28">
        <v>1.1283329455153699E-2</v>
      </c>
      <c r="L20" s="28">
        <v>1.05931456971519E-2</v>
      </c>
      <c r="M20" s="28">
        <v>1.05728517251703E-2</v>
      </c>
      <c r="N20" s="28">
        <v>1.0708076581667E-2</v>
      </c>
      <c r="O20" s="28">
        <v>1.14871729890992E-2</v>
      </c>
      <c r="P20" s="28">
        <v>1.1556791388058501E-2</v>
      </c>
      <c r="Q20" s="28">
        <v>1.1991202154863601E-2</v>
      </c>
      <c r="R20" s="28">
        <v>1.27151059434693E-2</v>
      </c>
    </row>
    <row r="21" spans="2:18" ht="33.75" customHeight="1" x14ac:dyDescent="0.25">
      <c r="B21" s="27" t="s">
        <v>548</v>
      </c>
      <c r="C21" s="28">
        <v>1.88288738793694E-2</v>
      </c>
      <c r="D21" s="28">
        <v>2.12261813772903E-2</v>
      </c>
      <c r="E21" s="28">
        <v>2.1397736988040501E-2</v>
      </c>
      <c r="F21" s="28">
        <v>2.3264172384882001E-2</v>
      </c>
      <c r="G21" s="28">
        <v>2.5828466917983E-2</v>
      </c>
      <c r="H21" s="28">
        <v>2.5057380910382902E-2</v>
      </c>
      <c r="I21" s="28">
        <v>2.32738433208192E-2</v>
      </c>
      <c r="J21" s="28">
        <v>2.2915094568658E-2</v>
      </c>
      <c r="K21" s="28">
        <v>2.52508607912795E-2</v>
      </c>
      <c r="L21" s="28">
        <v>2.1663683674248702E-2</v>
      </c>
      <c r="M21" s="28">
        <v>2.14353630915947E-2</v>
      </c>
      <c r="N21" s="28">
        <v>2.0196473611008001E-2</v>
      </c>
      <c r="O21" s="28">
        <v>2.01578990489003E-2</v>
      </c>
      <c r="P21" s="28">
        <v>2.27042380695224E-2</v>
      </c>
      <c r="Q21" s="28">
        <v>2.1636001561817501E-2</v>
      </c>
      <c r="R21" s="28">
        <v>2.1132553459255E-2</v>
      </c>
    </row>
    <row r="22" spans="2:18" ht="33.75" customHeight="1" x14ac:dyDescent="0.25">
      <c r="B22" s="282" t="s">
        <v>549</v>
      </c>
      <c r="C22" s="283">
        <v>3.2594735504744697E-2</v>
      </c>
      <c r="D22" s="283">
        <v>3.5783472817384199E-2</v>
      </c>
      <c r="E22" s="283">
        <v>3.54138621451493E-2</v>
      </c>
      <c r="F22" s="283">
        <v>3.6783572828092498E-2</v>
      </c>
      <c r="G22" s="283">
        <v>3.9815173604085201E-2</v>
      </c>
      <c r="H22" s="283">
        <v>3.9325626487736999E-2</v>
      </c>
      <c r="I22" s="283">
        <v>3.4900090794249501E-2</v>
      </c>
      <c r="J22" s="283">
        <v>3.1379696748445603E-2</v>
      </c>
      <c r="K22" s="283">
        <v>3.6534190246433201E-2</v>
      </c>
      <c r="L22" s="283">
        <v>3.2256829371400599E-2</v>
      </c>
      <c r="M22" s="283">
        <v>3.2008214816765003E-2</v>
      </c>
      <c r="N22" s="283">
        <v>3.0904550192675E-2</v>
      </c>
      <c r="O22" s="283">
        <v>3.1645072037999503E-2</v>
      </c>
      <c r="P22" s="283">
        <v>3.4261029457580798E-2</v>
      </c>
      <c r="Q22" s="283">
        <v>3.3627203716681098E-2</v>
      </c>
      <c r="R22" s="283">
        <v>3.3847659402724301E-2</v>
      </c>
    </row>
    <row r="23" spans="2:18" ht="33.75" customHeight="1" x14ac:dyDescent="0.25">
      <c r="B23" s="284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</row>
    <row r="24" spans="2:18" ht="33" customHeight="1" x14ac:dyDescent="0.25">
      <c r="B24" s="24" t="s">
        <v>335</v>
      </c>
      <c r="C24" s="17"/>
      <c r="D24" s="17"/>
      <c r="E24" s="17"/>
      <c r="F24" s="17"/>
      <c r="G24" s="17"/>
      <c r="H24" s="17"/>
      <c r="I24" s="17"/>
      <c r="J24" s="17"/>
    </row>
    <row r="25" spans="2:18" ht="33.75" customHeight="1" x14ac:dyDescent="0.25">
      <c r="B25" s="284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5"/>
      <c r="P25" s="285"/>
      <c r="Q25" s="285"/>
    </row>
    <row r="26" spans="2:18" ht="33.75" customHeight="1" x14ac:dyDescent="0.25">
      <c r="B26" s="284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5"/>
      <c r="P26" s="285"/>
      <c r="Q26" s="285"/>
    </row>
    <row r="27" spans="2:18" ht="33.75" customHeight="1" x14ac:dyDescent="0.25">
      <c r="B27" s="28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5"/>
      <c r="P27" s="285"/>
      <c r="Q27" s="285"/>
    </row>
    <row r="28" spans="2:18" ht="33.75" customHeight="1" x14ac:dyDescent="0.25">
      <c r="B28" s="284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5"/>
      <c r="P28" s="285"/>
      <c r="Q28" s="285"/>
    </row>
    <row r="29" spans="2:18" ht="33.75" customHeight="1" x14ac:dyDescent="0.25">
      <c r="B29" s="284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</row>
    <row r="30" spans="2:18" ht="33.75" customHeight="1" x14ac:dyDescent="0.25">
      <c r="B30" s="284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</row>
    <row r="31" spans="2:18" ht="33.75" customHeight="1" x14ac:dyDescent="0.25">
      <c r="B31" s="284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5"/>
    </row>
    <row r="32" spans="2:18" ht="33.75" customHeight="1" x14ac:dyDescent="0.25">
      <c r="B32" s="284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85"/>
      <c r="P32" s="285"/>
      <c r="Q32" s="285"/>
    </row>
    <row r="33" spans="2:17" ht="33.75" customHeight="1" x14ac:dyDescent="0.25">
      <c r="B33" s="284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</row>
    <row r="34" spans="2:17" ht="33.75" customHeight="1" x14ac:dyDescent="0.25">
      <c r="B34" s="284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</row>
    <row r="35" spans="2:17" ht="33.75" customHeight="1" x14ac:dyDescent="0.25">
      <c r="B35" s="284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</row>
    <row r="36" spans="2:17" ht="33.75" customHeight="1" x14ac:dyDescent="0.25">
      <c r="B36" s="284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</row>
    <row r="37" spans="2:17" ht="33.75" customHeight="1" x14ac:dyDescent="0.25">
      <c r="B37" s="284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5"/>
    </row>
    <row r="38" spans="2:17" ht="33.75" customHeight="1" x14ac:dyDescent="0.25">
      <c r="B38" s="284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</row>
    <row r="39" spans="2:17" ht="33.75" customHeight="1" x14ac:dyDescent="0.25">
      <c r="B39" s="284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5"/>
    </row>
    <row r="40" spans="2:17" ht="33" customHeight="1" x14ac:dyDescent="0.25">
      <c r="B40" s="24" t="s">
        <v>336</v>
      </c>
      <c r="C40" s="17"/>
      <c r="D40" s="17"/>
      <c r="E40" s="17"/>
      <c r="F40" s="17"/>
      <c r="G40" s="17"/>
      <c r="H40" s="17"/>
      <c r="I40" s="17"/>
      <c r="J40" s="17"/>
    </row>
    <row r="41" spans="2:17" ht="33" customHeight="1" x14ac:dyDescent="0.25">
      <c r="B41" s="16"/>
      <c r="C41" s="17"/>
      <c r="D41" s="17"/>
      <c r="E41" s="17"/>
      <c r="F41" s="17"/>
      <c r="G41" s="17"/>
      <c r="H41" s="17"/>
      <c r="I41" s="17"/>
      <c r="J41" s="17"/>
    </row>
    <row r="42" spans="2:17" ht="33" customHeight="1" x14ac:dyDescent="0.25">
      <c r="B42" s="16"/>
      <c r="C42" s="17"/>
      <c r="D42" s="17"/>
      <c r="E42" s="17"/>
      <c r="F42" s="17"/>
      <c r="G42" s="17"/>
      <c r="H42" s="17"/>
      <c r="I42" s="17"/>
      <c r="J42" s="17"/>
    </row>
    <row r="43" spans="2:17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2:17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</row>
    <row r="45" spans="2:17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2:17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2:17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2:17" ht="33" customHeight="1" x14ac:dyDescent="0.25">
      <c r="B48" s="16"/>
      <c r="C48" s="17"/>
      <c r="D48" s="17"/>
      <c r="E48" s="17"/>
      <c r="F48" s="17"/>
      <c r="G48" s="17"/>
      <c r="H48" s="17"/>
      <c r="I48" s="17"/>
      <c r="J48" s="17"/>
    </row>
    <row r="49" spans="2:10" ht="33" customHeight="1" x14ac:dyDescent="0.25">
      <c r="B49" s="16"/>
      <c r="C49" s="17"/>
      <c r="D49" s="17"/>
      <c r="E49" s="17"/>
      <c r="F49" s="17"/>
      <c r="G49" s="17"/>
      <c r="H49" s="17"/>
      <c r="I49" s="17"/>
      <c r="J49" s="17"/>
    </row>
    <row r="50" spans="2:10" ht="33" customHeight="1" x14ac:dyDescent="0.25">
      <c r="B50" s="16"/>
      <c r="C50" s="17"/>
      <c r="D50" s="17"/>
      <c r="E50" s="17"/>
      <c r="F50" s="17"/>
      <c r="G50" s="17"/>
      <c r="H50" s="17"/>
      <c r="I50" s="17"/>
      <c r="J50" s="17"/>
    </row>
    <row r="51" spans="2:10" ht="33" customHeight="1" x14ac:dyDescent="0.25">
      <c r="B51" s="16"/>
      <c r="C51" s="17"/>
      <c r="D51" s="17"/>
      <c r="E51" s="17"/>
      <c r="F51" s="17"/>
      <c r="G51" s="17"/>
      <c r="H51" s="17"/>
      <c r="I51" s="17"/>
      <c r="J51" s="17"/>
    </row>
    <row r="52" spans="2:10" ht="33" customHeight="1" x14ac:dyDescent="0.25">
      <c r="B52" s="16"/>
      <c r="C52" s="17"/>
      <c r="D52" s="17"/>
      <c r="E52" s="17"/>
      <c r="F52" s="17"/>
      <c r="G52" s="17"/>
      <c r="H52" s="17"/>
      <c r="I52" s="17"/>
      <c r="J52" s="17"/>
    </row>
    <row r="53" spans="2:10" ht="33" customHeight="1" x14ac:dyDescent="0.25">
      <c r="B53" s="16"/>
      <c r="C53" s="17"/>
      <c r="D53" s="17"/>
      <c r="E53" s="17"/>
      <c r="F53" s="17"/>
      <c r="G53" s="17"/>
      <c r="H53" s="17"/>
      <c r="I53" s="17"/>
      <c r="J53" s="17"/>
    </row>
    <row r="54" spans="2:10" ht="33" customHeight="1" x14ac:dyDescent="0.25">
      <c r="B54" s="16"/>
      <c r="C54" s="17"/>
      <c r="D54" s="17"/>
      <c r="E54" s="17"/>
      <c r="F54" s="17"/>
      <c r="G54" s="17"/>
      <c r="H54" s="17"/>
      <c r="I54" s="17"/>
      <c r="J54" s="17"/>
    </row>
    <row r="55" spans="2:10" ht="33" customHeight="1" x14ac:dyDescent="0.25">
      <c r="B55" s="16"/>
      <c r="C55" s="17"/>
      <c r="D55" s="17"/>
      <c r="E55" s="17"/>
      <c r="F55" s="17"/>
      <c r="G55" s="17"/>
      <c r="H55" s="17"/>
      <c r="I55" s="17"/>
      <c r="J55" s="17"/>
    </row>
    <row r="56" spans="2:10" ht="15" customHeight="1" x14ac:dyDescent="0.3">
      <c r="B56" s="39" t="s">
        <v>401</v>
      </c>
      <c r="C56" s="32"/>
    </row>
    <row r="57" spans="2:10" ht="17.25" customHeight="1" x14ac:dyDescent="0.3">
      <c r="B57" s="39" t="s">
        <v>404</v>
      </c>
      <c r="C57" s="32"/>
    </row>
    <row r="58" spans="2:10" ht="15" customHeight="1" x14ac:dyDescent="0.25">
      <c r="B58" s="199" t="s">
        <v>14</v>
      </c>
    </row>
    <row r="63" spans="2:10" x14ac:dyDescent="0.25">
      <c r="B63" s="18"/>
    </row>
  </sheetData>
  <mergeCells count="2">
    <mergeCell ref="B3:Q3"/>
    <mergeCell ref="B4:Q4"/>
  </mergeCells>
  <hyperlinks>
    <hyperlink ref="B2" location="Indice!A1" display="Índice"/>
    <hyperlink ref="R2" location="'2.1.8'!A1" display="Siguiente"/>
    <hyperlink ref="Q2" location="'2.1.6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3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51.570312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149" t="s">
        <v>3</v>
      </c>
      <c r="Q2" s="37" t="s">
        <v>178</v>
      </c>
      <c r="R2" s="37" t="s">
        <v>179</v>
      </c>
    </row>
    <row r="3" spans="2:18" ht="33" customHeight="1" x14ac:dyDescent="0.25">
      <c r="B3" s="489" t="s">
        <v>151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60.75" customHeight="1" x14ac:dyDescent="0.25">
      <c r="B4" s="491" t="s">
        <v>337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/>
    <row r="6" spans="2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6" customHeight="1" x14ac:dyDescent="0.25">
      <c r="B8" s="286" t="s">
        <v>550</v>
      </c>
      <c r="C8" s="26">
        <v>1534883</v>
      </c>
      <c r="D8" s="26">
        <v>1851148</v>
      </c>
      <c r="E8" s="26">
        <v>1894313</v>
      </c>
      <c r="F8" s="26">
        <v>2062835</v>
      </c>
      <c r="G8" s="26">
        <v>2437650</v>
      </c>
      <c r="H8" s="26">
        <v>2618004</v>
      </c>
      <c r="I8" s="26">
        <v>2509528</v>
      </c>
      <c r="J8" s="26">
        <v>2319397</v>
      </c>
      <c r="K8" s="26">
        <v>2739885</v>
      </c>
      <c r="L8" s="26">
        <v>2453339</v>
      </c>
      <c r="M8" s="26">
        <v>2582908</v>
      </c>
      <c r="N8" s="26">
        <v>2581381</v>
      </c>
      <c r="O8" s="26">
        <v>2626061</v>
      </c>
      <c r="P8" s="26">
        <v>2648153</v>
      </c>
      <c r="Q8" s="26">
        <v>2778098</v>
      </c>
      <c r="R8" s="26">
        <v>2877092</v>
      </c>
    </row>
    <row r="9" spans="2:18" ht="36" customHeight="1" x14ac:dyDescent="0.25">
      <c r="B9" s="286" t="s">
        <v>551</v>
      </c>
      <c r="C9" s="26">
        <v>2789477</v>
      </c>
      <c r="D9" s="26">
        <v>3389342</v>
      </c>
      <c r="E9" s="26">
        <v>3640775</v>
      </c>
      <c r="F9" s="26">
        <v>4342187</v>
      </c>
      <c r="G9" s="26">
        <v>5234176</v>
      </c>
      <c r="H9" s="26">
        <v>6052656</v>
      </c>
      <c r="I9" s="26">
        <v>6561941</v>
      </c>
      <c r="J9" s="26">
        <v>6958894</v>
      </c>
      <c r="K9" s="26">
        <v>7568153</v>
      </c>
      <c r="L9" s="26">
        <v>7426039</v>
      </c>
      <c r="M9" s="26">
        <v>7877414</v>
      </c>
      <c r="N9" s="26">
        <v>8438747</v>
      </c>
      <c r="O9" s="26">
        <v>8423822</v>
      </c>
      <c r="P9" s="26">
        <v>8272690</v>
      </c>
      <c r="Q9" s="26">
        <v>8933555</v>
      </c>
      <c r="R9" s="26">
        <v>8828924</v>
      </c>
    </row>
    <row r="10" spans="2:18" ht="48" customHeight="1" x14ac:dyDescent="0.25">
      <c r="B10" s="287" t="s">
        <v>552</v>
      </c>
      <c r="C10" s="28">
        <v>0.55024042141232898</v>
      </c>
      <c r="D10" s="28">
        <v>0.54616736817942801</v>
      </c>
      <c r="E10" s="28">
        <v>0.52030488014227705</v>
      </c>
      <c r="F10" s="28">
        <v>0.47506820871602301</v>
      </c>
      <c r="G10" s="28">
        <v>0.46571800413283798</v>
      </c>
      <c r="H10" s="28">
        <v>0.43253804610736202</v>
      </c>
      <c r="I10" s="28">
        <v>0.38243684300117903</v>
      </c>
      <c r="J10" s="28">
        <v>0.33329965939989897</v>
      </c>
      <c r="K10" s="28">
        <v>0.36202822538075002</v>
      </c>
      <c r="L10" s="28">
        <v>0.33036979741151401</v>
      </c>
      <c r="M10" s="28">
        <v>0.32788780683610103</v>
      </c>
      <c r="N10" s="28">
        <v>0.30589624265308601</v>
      </c>
      <c r="O10" s="28">
        <v>0.31174222342305002</v>
      </c>
      <c r="P10" s="28">
        <v>0.32010784883756099</v>
      </c>
      <c r="Q10" s="28">
        <v>0.310973403085334</v>
      </c>
      <c r="R10" s="28">
        <v>0.32587119336399301</v>
      </c>
    </row>
    <row r="11" spans="2:18" ht="33" customHeight="1" x14ac:dyDescent="0.25">
      <c r="B11" s="16"/>
      <c r="C11" s="17"/>
      <c r="D11" s="17"/>
      <c r="E11" s="17"/>
      <c r="F11" s="17"/>
      <c r="G11" s="17"/>
      <c r="H11" s="17"/>
      <c r="I11" s="17"/>
      <c r="J11" s="17"/>
    </row>
    <row r="12" spans="2:18" ht="33" customHeight="1" x14ac:dyDescent="0.25">
      <c r="B12" s="490" t="s">
        <v>338</v>
      </c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</row>
    <row r="13" spans="2:18" ht="33" customHeight="1" x14ac:dyDescent="0.25">
      <c r="B13" s="16"/>
      <c r="C13" s="17"/>
      <c r="D13" s="17"/>
      <c r="E13" s="17"/>
      <c r="F13" s="17"/>
      <c r="G13" s="17"/>
      <c r="H13" s="17"/>
      <c r="I13" s="17"/>
      <c r="J13" s="17"/>
    </row>
    <row r="14" spans="2:18" ht="33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</row>
    <row r="15" spans="2:18" ht="33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</row>
    <row r="16" spans="2:18" ht="33" customHeight="1" x14ac:dyDescent="0.25">
      <c r="B16" s="16"/>
      <c r="C16" s="17"/>
      <c r="D16" s="17"/>
      <c r="E16" s="17"/>
      <c r="F16" s="17"/>
      <c r="G16" s="17"/>
      <c r="H16" s="17"/>
      <c r="I16" s="17"/>
      <c r="J16" s="17"/>
    </row>
    <row r="17" spans="2:10" ht="33" customHeight="1" x14ac:dyDescent="0.25">
      <c r="B17" s="16"/>
      <c r="C17" s="17"/>
      <c r="D17" s="17"/>
      <c r="E17" s="17"/>
      <c r="F17" s="17"/>
      <c r="G17" s="17"/>
      <c r="H17" s="17"/>
      <c r="I17" s="17"/>
      <c r="J17" s="17"/>
    </row>
    <row r="18" spans="2:10" ht="33" customHeight="1" x14ac:dyDescent="0.25">
      <c r="B18" s="16"/>
      <c r="C18" s="17"/>
      <c r="D18" s="17"/>
      <c r="E18" s="17"/>
      <c r="F18" s="17"/>
      <c r="G18" s="17"/>
      <c r="H18" s="17"/>
      <c r="I18" s="17"/>
      <c r="J18" s="17"/>
    </row>
    <row r="19" spans="2:10" ht="33" customHeight="1" x14ac:dyDescent="0.25">
      <c r="B19" s="16"/>
      <c r="C19" s="17"/>
      <c r="D19" s="17"/>
      <c r="E19" s="17"/>
      <c r="F19" s="17"/>
      <c r="G19" s="17"/>
      <c r="H19" s="17"/>
      <c r="I19" s="17"/>
      <c r="J19" s="17"/>
    </row>
    <row r="20" spans="2:10" ht="33" customHeight="1" x14ac:dyDescent="0.25">
      <c r="B20" s="16"/>
      <c r="C20" s="17"/>
      <c r="D20" s="17"/>
      <c r="E20" s="17"/>
      <c r="F20" s="17"/>
      <c r="G20" s="17"/>
      <c r="H20" s="17"/>
      <c r="I20" s="17"/>
      <c r="J20" s="17"/>
    </row>
    <row r="21" spans="2:10" ht="33" customHeight="1" x14ac:dyDescent="0.25">
      <c r="B21" s="16"/>
      <c r="C21" s="17"/>
      <c r="D21" s="17"/>
      <c r="E21" s="17"/>
      <c r="F21" s="17"/>
      <c r="G21" s="17"/>
      <c r="H21" s="17"/>
      <c r="I21" s="17"/>
      <c r="J21" s="17"/>
    </row>
    <row r="22" spans="2:10" ht="33" customHeight="1" x14ac:dyDescent="0.25">
      <c r="B22" s="16"/>
      <c r="C22" s="17"/>
      <c r="D22" s="17"/>
      <c r="E22" s="17"/>
      <c r="F22" s="17"/>
      <c r="G22" s="17"/>
      <c r="H22" s="17"/>
      <c r="I22" s="17"/>
      <c r="J22" s="17"/>
    </row>
    <row r="23" spans="2:10" ht="33" customHeight="1" x14ac:dyDescent="0.25">
      <c r="B23" s="16"/>
      <c r="C23" s="17"/>
      <c r="D23" s="17"/>
      <c r="E23" s="17"/>
      <c r="F23" s="17"/>
      <c r="G23" s="17"/>
      <c r="H23" s="17"/>
      <c r="I23" s="17"/>
      <c r="J23" s="17"/>
    </row>
    <row r="24" spans="2:10" ht="33" customHeight="1" x14ac:dyDescent="0.25">
      <c r="B24" s="16"/>
      <c r="C24" s="17"/>
      <c r="D24" s="17"/>
      <c r="E24" s="17"/>
      <c r="F24" s="17"/>
      <c r="G24" s="17"/>
      <c r="H24" s="17"/>
      <c r="I24" s="17"/>
      <c r="J24" s="17"/>
    </row>
    <row r="25" spans="2:10" ht="33" customHeight="1" x14ac:dyDescent="0.25">
      <c r="B25" s="16"/>
      <c r="C25" s="17"/>
      <c r="D25" s="17"/>
      <c r="E25" s="17"/>
      <c r="F25" s="17"/>
      <c r="G25" s="17"/>
      <c r="H25" s="17"/>
      <c r="I25" s="17"/>
      <c r="J25" s="17"/>
    </row>
    <row r="26" spans="2:10" ht="33" customHeight="1" x14ac:dyDescent="0.25">
      <c r="B26" s="16"/>
      <c r="C26" s="17"/>
      <c r="D26" s="17"/>
      <c r="E26" s="17"/>
      <c r="F26" s="17"/>
      <c r="G26" s="17"/>
      <c r="H26" s="17"/>
      <c r="I26" s="17"/>
      <c r="J26" s="17"/>
    </row>
    <row r="27" spans="2:10" ht="33" customHeight="1" x14ac:dyDescent="0.25">
      <c r="B27" s="16"/>
      <c r="C27" s="17"/>
      <c r="D27" s="17"/>
      <c r="E27" s="17"/>
      <c r="F27" s="17"/>
      <c r="G27" s="17"/>
      <c r="H27" s="17"/>
      <c r="I27" s="17"/>
      <c r="J27" s="17"/>
    </row>
    <row r="28" spans="2:10" ht="17.25" customHeight="1" x14ac:dyDescent="0.3">
      <c r="B28" s="39" t="s">
        <v>404</v>
      </c>
      <c r="C28" s="32"/>
    </row>
    <row r="29" spans="2:10" ht="15" customHeight="1" x14ac:dyDescent="0.25">
      <c r="B29" s="18" t="s">
        <v>14</v>
      </c>
      <c r="C29" s="32"/>
    </row>
    <row r="30" spans="2:10" ht="15" customHeight="1" x14ac:dyDescent="0.25">
      <c r="C30" s="32"/>
    </row>
    <row r="31" spans="2:10" ht="15" customHeight="1" x14ac:dyDescent="0.25">
      <c r="C31" s="32"/>
    </row>
    <row r="32" spans="2:10" ht="15" customHeight="1" x14ac:dyDescent="0.25">
      <c r="C32" s="32"/>
    </row>
    <row r="33" spans="3:3" ht="15" customHeight="1" x14ac:dyDescent="0.25">
      <c r="C33" s="32"/>
    </row>
  </sheetData>
  <mergeCells count="3">
    <mergeCell ref="B12:N12"/>
    <mergeCell ref="B4:Q4"/>
    <mergeCell ref="B3:Q3"/>
  </mergeCells>
  <hyperlinks>
    <hyperlink ref="B2" location="Indice!A1" display="Índice"/>
    <hyperlink ref="R2" location="'2.1.9'!A1" display="Siguiente"/>
    <hyperlink ref="Q2" location="'2.1.7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9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T16" sqref="T16"/>
    </sheetView>
  </sheetViews>
  <sheetFormatPr baseColWidth="10" defaultRowHeight="15" x14ac:dyDescent="0.25"/>
  <cols>
    <col min="1" max="1" width="5" customWidth="1"/>
    <col min="2" max="2" width="54.140625" customWidth="1"/>
    <col min="3" max="18" width="15.85546875" customWidth="1"/>
    <col min="19" max="20" width="15.7109375" customWidth="1"/>
  </cols>
  <sheetData>
    <row r="1" spans="2:18" ht="78" customHeight="1" x14ac:dyDescent="0.25">
      <c r="J1" s="290"/>
    </row>
    <row r="2" spans="2:18" ht="33" customHeight="1" x14ac:dyDescent="0.35">
      <c r="B2" s="38" t="s">
        <v>3</v>
      </c>
      <c r="J2" s="298"/>
      <c r="Q2" s="37" t="s">
        <v>178</v>
      </c>
      <c r="R2" s="37" t="s">
        <v>179</v>
      </c>
    </row>
    <row r="3" spans="2:18" ht="33" customHeight="1" x14ac:dyDescent="0.25">
      <c r="B3" s="489" t="s">
        <v>152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88" t="s">
        <v>339</v>
      </c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</row>
    <row r="5" spans="2:18" ht="33" customHeight="1" x14ac:dyDescent="0.25"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</row>
    <row r="6" spans="2:18" ht="33" customHeight="1" x14ac:dyDescent="0.25">
      <c r="B6" s="291" t="s">
        <v>0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1"/>
      <c r="N6" s="21"/>
      <c r="O6" s="21"/>
      <c r="P6" s="21"/>
      <c r="Q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9.75" customHeight="1" x14ac:dyDescent="0.25">
      <c r="B8" s="301" t="s">
        <v>553</v>
      </c>
      <c r="C8" s="140">
        <v>1662585</v>
      </c>
      <c r="D8" s="140">
        <v>1992454</v>
      </c>
      <c r="E8" s="140">
        <v>2038905</v>
      </c>
      <c r="F8" s="140">
        <v>2238171</v>
      </c>
      <c r="G8" s="140">
        <v>2666853</v>
      </c>
      <c r="H8" s="140">
        <v>2877790</v>
      </c>
      <c r="I8" s="140">
        <v>2736788</v>
      </c>
      <c r="J8" s="140">
        <v>2569353</v>
      </c>
      <c r="K8" s="140">
        <v>3061249</v>
      </c>
      <c r="L8" s="140">
        <v>2761646</v>
      </c>
      <c r="M8" s="140">
        <v>2889939</v>
      </c>
      <c r="N8" s="140">
        <v>2913077</v>
      </c>
      <c r="O8" s="140">
        <v>2976883</v>
      </c>
      <c r="P8" s="140">
        <v>3053287</v>
      </c>
      <c r="Q8" s="140">
        <v>3140466</v>
      </c>
      <c r="R8" s="26">
        <v>3283119</v>
      </c>
    </row>
    <row r="9" spans="2:18" ht="39.75" customHeight="1" x14ac:dyDescent="0.25">
      <c r="B9" s="301" t="s">
        <v>554</v>
      </c>
      <c r="C9" s="140">
        <v>2573533</v>
      </c>
      <c r="D9" s="140">
        <v>3139084</v>
      </c>
      <c r="E9" s="140">
        <v>3393315</v>
      </c>
      <c r="F9" s="140">
        <v>4056896</v>
      </c>
      <c r="G9" s="140">
        <v>4880034</v>
      </c>
      <c r="H9" s="140">
        <v>5682603</v>
      </c>
      <c r="I9" s="140">
        <v>6138191</v>
      </c>
      <c r="J9" s="140">
        <v>6597968</v>
      </c>
      <c r="K9" s="140">
        <v>7232812</v>
      </c>
      <c r="L9" s="140">
        <v>7113179</v>
      </c>
      <c r="M9" s="140">
        <v>7532645</v>
      </c>
      <c r="N9" s="140">
        <v>8114477</v>
      </c>
      <c r="O9" s="140">
        <v>8146861</v>
      </c>
      <c r="P9" s="140">
        <v>7981561</v>
      </c>
      <c r="Q9" s="140">
        <v>8288668</v>
      </c>
      <c r="R9" s="26">
        <v>8543203</v>
      </c>
    </row>
    <row r="10" spans="2:18" ht="39.75" customHeight="1" x14ac:dyDescent="0.25">
      <c r="B10" s="300" t="s">
        <v>555</v>
      </c>
      <c r="C10" s="302">
        <v>1.5479106331405601</v>
      </c>
      <c r="D10" s="302">
        <v>1.57548630984705</v>
      </c>
      <c r="E10" s="302">
        <v>1.66428303427575</v>
      </c>
      <c r="F10" s="302">
        <v>1.8125943013290799</v>
      </c>
      <c r="G10" s="302">
        <v>1.82988488679354</v>
      </c>
      <c r="H10" s="302">
        <v>1.97464130461222</v>
      </c>
      <c r="I10" s="302">
        <v>2.2428448970106598</v>
      </c>
      <c r="J10" s="302">
        <v>2.5679492074463899</v>
      </c>
      <c r="K10" s="302">
        <v>2.3626996693179798</v>
      </c>
      <c r="L10" s="302">
        <v>2.5757026787647699</v>
      </c>
      <c r="M10" s="302">
        <v>2.60650657332214</v>
      </c>
      <c r="N10" s="302">
        <v>2.7855346769069298</v>
      </c>
      <c r="O10" s="302">
        <v>2.7367084967733</v>
      </c>
      <c r="P10" s="302">
        <v>2.6140880303751302</v>
      </c>
      <c r="Q10" s="302">
        <v>2.6393114907150701</v>
      </c>
      <c r="R10" s="299">
        <v>2.60216062835371</v>
      </c>
    </row>
    <row r="11" spans="2:18" ht="33" customHeight="1" x14ac:dyDescent="0.25">
      <c r="B11" s="293"/>
      <c r="C11" s="293"/>
      <c r="D11" s="293"/>
      <c r="E11" s="293"/>
      <c r="F11" s="293"/>
      <c r="G11" s="293"/>
      <c r="H11" s="293"/>
      <c r="I11" s="293"/>
      <c r="J11" s="293"/>
      <c r="K11" s="21"/>
      <c r="L11" s="21"/>
      <c r="M11" s="21"/>
      <c r="N11" s="21"/>
      <c r="O11" s="21"/>
      <c r="P11" s="21"/>
      <c r="Q11" s="21"/>
    </row>
    <row r="12" spans="2:18" ht="33" customHeight="1" x14ac:dyDescent="0.25">
      <c r="B12" s="291" t="s">
        <v>1</v>
      </c>
      <c r="C12" s="294"/>
      <c r="D12" s="294"/>
      <c r="E12" s="294"/>
      <c r="F12" s="294"/>
      <c r="G12" s="292"/>
      <c r="H12" s="292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8" ht="40.5" customHeight="1" x14ac:dyDescent="0.25">
      <c r="B14" s="301" t="s">
        <v>553</v>
      </c>
      <c r="C14" s="140">
        <v>1662585</v>
      </c>
      <c r="D14" s="140">
        <v>1941268</v>
      </c>
      <c r="E14" s="140">
        <v>1932100</v>
      </c>
      <c r="F14" s="140">
        <v>2077575</v>
      </c>
      <c r="G14" s="140">
        <v>2425742</v>
      </c>
      <c r="H14" s="140">
        <v>2531093</v>
      </c>
      <c r="I14" s="140">
        <v>2357366</v>
      </c>
      <c r="J14" s="140">
        <v>2199885</v>
      </c>
      <c r="K14" s="140">
        <v>2563775</v>
      </c>
      <c r="L14" s="140">
        <v>2235852</v>
      </c>
      <c r="M14" s="140">
        <v>2271165</v>
      </c>
      <c r="N14" s="140">
        <v>2221126</v>
      </c>
      <c r="O14" s="140">
        <v>2274623</v>
      </c>
      <c r="P14" s="140">
        <v>2270874</v>
      </c>
      <c r="Q14" s="140">
        <v>2323261</v>
      </c>
      <c r="R14" s="26">
        <v>2407423</v>
      </c>
    </row>
    <row r="15" spans="2:18" ht="40.5" customHeight="1" x14ac:dyDescent="0.25">
      <c r="B15" s="301" t="s">
        <v>554</v>
      </c>
      <c r="C15" s="140">
        <v>2573533</v>
      </c>
      <c r="D15" s="140">
        <v>3031005</v>
      </c>
      <c r="E15" s="140">
        <v>3162019</v>
      </c>
      <c r="F15" s="140">
        <v>3633418</v>
      </c>
      <c r="G15" s="140">
        <v>4251932</v>
      </c>
      <c r="H15" s="140">
        <v>4732171</v>
      </c>
      <c r="I15" s="140">
        <v>4856328</v>
      </c>
      <c r="J15" s="140">
        <v>5035999</v>
      </c>
      <c r="K15" s="140">
        <v>5433231</v>
      </c>
      <c r="L15" s="140">
        <v>5110107</v>
      </c>
      <c r="M15" s="140">
        <v>5127947</v>
      </c>
      <c r="N15" s="140">
        <v>5223919</v>
      </c>
      <c r="O15" s="140">
        <v>5379529</v>
      </c>
      <c r="P15" s="140">
        <v>4888333</v>
      </c>
      <c r="Q15" s="140">
        <v>5228794</v>
      </c>
      <c r="R15" s="26">
        <v>5473275</v>
      </c>
    </row>
    <row r="16" spans="2:18" ht="40.5" customHeight="1" x14ac:dyDescent="0.25">
      <c r="B16" s="300" t="s">
        <v>555</v>
      </c>
      <c r="C16" s="302">
        <v>1.5479106331405601</v>
      </c>
      <c r="D16" s="302">
        <v>1.5613531980128501</v>
      </c>
      <c r="E16" s="302">
        <v>1.63657108845298</v>
      </c>
      <c r="F16" s="302">
        <v>1.74887452919871</v>
      </c>
      <c r="G16" s="302">
        <v>1.7528376884268799</v>
      </c>
      <c r="H16" s="302">
        <v>1.8696156166525699</v>
      </c>
      <c r="I16" s="302">
        <v>2.0600653441171199</v>
      </c>
      <c r="J16" s="302">
        <v>2.28921011780161</v>
      </c>
      <c r="K16" s="302">
        <v>2.1192308217374798</v>
      </c>
      <c r="L16" s="302">
        <v>2.2855300798084999</v>
      </c>
      <c r="M16" s="302">
        <v>2.2578487252137101</v>
      </c>
      <c r="N16" s="302">
        <v>2.3519237539878399</v>
      </c>
      <c r="O16" s="302">
        <v>2.36502004947633</v>
      </c>
      <c r="P16" s="302">
        <v>2.1526218539645998</v>
      </c>
      <c r="Q16" s="302">
        <v>2.2506270281298599</v>
      </c>
      <c r="R16" s="299">
        <v>2.2734995054878202</v>
      </c>
    </row>
    <row r="17" spans="2:17" ht="40.5" customHeight="1" x14ac:dyDescent="0.25">
      <c r="B17" s="296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</row>
    <row r="18" spans="2:17" ht="33" customHeight="1" x14ac:dyDescent="0.25">
      <c r="B18" s="295" t="s">
        <v>340</v>
      </c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</row>
    <row r="19" spans="2:17" ht="40.5" customHeight="1" x14ac:dyDescent="0.25">
      <c r="B19" s="296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</row>
    <row r="20" spans="2:17" ht="40.5" customHeight="1" x14ac:dyDescent="0.25">
      <c r="B20" s="296"/>
      <c r="C20" s="297"/>
      <c r="D20" s="297"/>
      <c r="E20" s="297"/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</row>
    <row r="21" spans="2:17" ht="40.5" customHeight="1" x14ac:dyDescent="0.25">
      <c r="B21" s="296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</row>
    <row r="22" spans="2:17" ht="40.5" customHeight="1" x14ac:dyDescent="0.25">
      <c r="B22" s="296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</row>
    <row r="23" spans="2:17" ht="40.5" customHeight="1" x14ac:dyDescent="0.25">
      <c r="B23" s="296"/>
      <c r="C23" s="297"/>
      <c r="D23" s="297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</row>
    <row r="24" spans="2:17" ht="40.5" customHeight="1" x14ac:dyDescent="0.25">
      <c r="B24" s="296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</row>
    <row r="25" spans="2:17" ht="40.5" customHeight="1" x14ac:dyDescent="0.25">
      <c r="B25" s="296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</row>
    <row r="26" spans="2:17" ht="40.5" customHeight="1" x14ac:dyDescent="0.25">
      <c r="B26" s="296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</row>
    <row r="27" spans="2:17" ht="40.5" customHeight="1" x14ac:dyDescent="0.25">
      <c r="B27" s="296"/>
      <c r="C27" s="297"/>
      <c r="D27" s="297"/>
      <c r="E27" s="297"/>
      <c r="F27" s="297"/>
      <c r="G27" s="297"/>
      <c r="H27" s="297"/>
      <c r="I27" s="297"/>
      <c r="J27" s="297"/>
      <c r="K27" s="297"/>
      <c r="L27" s="297"/>
      <c r="M27" s="297"/>
      <c r="N27" s="297"/>
      <c r="O27" s="297"/>
      <c r="P27" s="297"/>
      <c r="Q27" s="297"/>
    </row>
    <row r="28" spans="2:17" ht="40.5" customHeight="1" x14ac:dyDescent="0.25">
      <c r="B28" s="296"/>
      <c r="C28" s="297"/>
      <c r="D28" s="297"/>
      <c r="E28" s="297"/>
      <c r="F28" s="297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</row>
    <row r="29" spans="2:17" ht="40.5" customHeight="1" x14ac:dyDescent="0.25">
      <c r="B29" s="296"/>
      <c r="C29" s="297"/>
      <c r="D29" s="297"/>
      <c r="E29" s="297"/>
      <c r="F29" s="297"/>
      <c r="G29" s="297"/>
      <c r="H29" s="297"/>
      <c r="I29" s="297"/>
      <c r="J29" s="297"/>
      <c r="K29" s="297"/>
      <c r="L29" s="297"/>
      <c r="M29" s="297"/>
      <c r="N29" s="297"/>
      <c r="O29" s="297"/>
      <c r="P29" s="297"/>
      <c r="Q29" s="297"/>
    </row>
    <row r="30" spans="2:17" ht="33" customHeight="1" x14ac:dyDescent="0.25">
      <c r="B30" s="295" t="s">
        <v>341</v>
      </c>
      <c r="C30" s="288"/>
      <c r="D30" s="288"/>
      <c r="E30" s="288"/>
      <c r="F30" s="288"/>
      <c r="G30" s="288"/>
      <c r="H30" s="288"/>
      <c r="I30" s="288"/>
      <c r="J30" s="288"/>
      <c r="K30" s="288"/>
      <c r="L30" s="288"/>
      <c r="M30" s="288"/>
      <c r="N30" s="288"/>
    </row>
    <row r="31" spans="2:17" ht="33" customHeight="1" x14ac:dyDescent="0.25"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</row>
    <row r="32" spans="2:17" ht="33" customHeight="1" x14ac:dyDescent="0.25"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</row>
    <row r="33" spans="2:12" ht="33" customHeight="1" x14ac:dyDescent="0.25"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</row>
    <row r="34" spans="2:12" ht="33" customHeight="1" x14ac:dyDescent="0.25"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</row>
    <row r="35" spans="2:12" ht="33" customHeight="1" x14ac:dyDescent="0.25">
      <c r="B35" s="289"/>
      <c r="C35" s="289"/>
      <c r="D35" s="289"/>
      <c r="E35" s="289"/>
      <c r="F35" s="289"/>
      <c r="G35" s="289"/>
      <c r="H35" s="289"/>
      <c r="I35" s="289"/>
      <c r="J35" s="289"/>
      <c r="K35" s="289"/>
      <c r="L35" s="289"/>
    </row>
    <row r="36" spans="2:12" ht="33" customHeight="1" x14ac:dyDescent="0.25"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</row>
    <row r="37" spans="2:12" ht="33" customHeight="1" x14ac:dyDescent="0.25">
      <c r="B37" s="289"/>
      <c r="C37" s="289"/>
      <c r="D37" s="289"/>
      <c r="E37" s="289"/>
      <c r="F37" s="289"/>
      <c r="G37" s="289"/>
      <c r="H37" s="289"/>
      <c r="I37" s="289"/>
      <c r="J37" s="289"/>
      <c r="K37" s="289"/>
      <c r="L37" s="289"/>
    </row>
    <row r="38" spans="2:12" ht="33" customHeight="1" x14ac:dyDescent="0.25"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</row>
    <row r="39" spans="2:12" ht="33" customHeight="1" x14ac:dyDescent="0.25"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</row>
    <row r="40" spans="2:12" ht="33" customHeight="1" x14ac:dyDescent="0.25"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</row>
    <row r="41" spans="2:12" ht="33" customHeight="1" x14ac:dyDescent="0.25"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</row>
    <row r="42" spans="2:12" ht="33" customHeight="1" x14ac:dyDescent="0.25"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</row>
    <row r="43" spans="2:12" ht="33" customHeight="1" x14ac:dyDescent="0.25"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</row>
    <row r="44" spans="2:12" ht="33" customHeight="1" x14ac:dyDescent="0.25"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</row>
    <row r="45" spans="2:12" ht="15.75" customHeight="1" x14ac:dyDescent="0.3">
      <c r="B45" s="126" t="s">
        <v>274</v>
      </c>
      <c r="C45" s="289"/>
      <c r="D45" s="289"/>
      <c r="E45" s="289"/>
      <c r="F45" s="289"/>
      <c r="G45" s="289"/>
      <c r="H45" s="289"/>
      <c r="I45" s="289"/>
      <c r="J45" s="289"/>
      <c r="K45" s="289"/>
      <c r="L45" s="289"/>
    </row>
    <row r="46" spans="2:12" ht="15" customHeight="1" x14ac:dyDescent="0.3">
      <c r="B46" s="126" t="s">
        <v>15</v>
      </c>
      <c r="C46" s="289"/>
      <c r="D46" s="289"/>
      <c r="E46" s="289"/>
      <c r="F46" s="289"/>
      <c r="G46" s="289"/>
      <c r="H46" s="289"/>
      <c r="I46" s="289"/>
      <c r="J46" s="289"/>
      <c r="K46" s="289"/>
      <c r="L46" s="289"/>
    </row>
    <row r="47" spans="2:12" ht="15" customHeight="1" x14ac:dyDescent="0.25">
      <c r="B47" s="18"/>
      <c r="C47" s="289"/>
      <c r="D47" s="289"/>
      <c r="E47" s="289"/>
      <c r="F47" s="289"/>
      <c r="G47" s="289"/>
      <c r="H47" s="289"/>
      <c r="I47" s="289"/>
      <c r="J47" s="289"/>
      <c r="K47" s="289"/>
      <c r="L47" s="289"/>
    </row>
    <row r="48" spans="2:12" ht="15" customHeight="1" x14ac:dyDescent="0.25">
      <c r="B48" s="18"/>
      <c r="C48" s="289"/>
      <c r="D48" s="289"/>
      <c r="E48" s="289"/>
      <c r="F48" s="289"/>
      <c r="G48" s="289"/>
      <c r="H48" s="289"/>
      <c r="I48" s="289"/>
      <c r="J48" s="289"/>
      <c r="K48" s="289"/>
      <c r="L48" s="289"/>
    </row>
    <row r="49" spans="2:12" ht="15" customHeight="1" x14ac:dyDescent="0.25">
      <c r="B49" s="80"/>
      <c r="C49" s="289"/>
      <c r="D49" s="289"/>
      <c r="E49" s="289"/>
      <c r="F49" s="289"/>
      <c r="G49" s="289"/>
      <c r="H49" s="289"/>
      <c r="I49" s="289"/>
      <c r="J49" s="289"/>
      <c r="K49" s="289"/>
      <c r="L49" s="289"/>
    </row>
  </sheetData>
  <mergeCells count="2">
    <mergeCell ref="B4:Q4"/>
    <mergeCell ref="B3:Q3"/>
  </mergeCells>
  <hyperlinks>
    <hyperlink ref="B2" location="Indice!A1" display="Índice"/>
    <hyperlink ref="R2" location="'2.1.10'!A1" display="Siguiente"/>
    <hyperlink ref="Q2" location="'2.1.8'!A1" display="Anterior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8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52.2851562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149" t="s">
        <v>3</v>
      </c>
      <c r="Q2" s="37" t="s">
        <v>178</v>
      </c>
      <c r="R2" s="37" t="s">
        <v>179</v>
      </c>
    </row>
    <row r="3" spans="2:18" ht="33" customHeight="1" x14ac:dyDescent="0.25">
      <c r="B3" s="489" t="s">
        <v>153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91" t="s">
        <v>342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/>
    <row r="6" spans="2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3" customHeight="1" x14ac:dyDescent="0.25">
      <c r="B8" s="225" t="s">
        <v>556</v>
      </c>
      <c r="C8" s="26">
        <v>2573533</v>
      </c>
      <c r="D8" s="26">
        <v>3139084</v>
      </c>
      <c r="E8" s="26">
        <v>3393315</v>
      </c>
      <c r="F8" s="26">
        <v>4056896</v>
      </c>
      <c r="G8" s="26">
        <v>4880034</v>
      </c>
      <c r="H8" s="26">
        <v>5682603</v>
      </c>
      <c r="I8" s="26">
        <v>6138191</v>
      </c>
      <c r="J8" s="26">
        <v>6597968</v>
      </c>
      <c r="K8" s="26">
        <v>7232812</v>
      </c>
      <c r="L8" s="26">
        <v>7113179</v>
      </c>
      <c r="M8" s="26">
        <v>7532645</v>
      </c>
      <c r="N8" s="26">
        <v>8114477</v>
      </c>
      <c r="O8" s="26">
        <v>8146861</v>
      </c>
      <c r="P8" s="26">
        <v>7981561</v>
      </c>
      <c r="Q8" s="26">
        <v>8288668</v>
      </c>
      <c r="R8" s="26">
        <v>8543203</v>
      </c>
    </row>
    <row r="9" spans="2:18" ht="33" customHeight="1" x14ac:dyDescent="0.25">
      <c r="B9" s="225" t="s">
        <v>557</v>
      </c>
      <c r="C9" s="26">
        <v>215944</v>
      </c>
      <c r="D9" s="26">
        <v>250258</v>
      </c>
      <c r="E9" s="26">
        <v>247460</v>
      </c>
      <c r="F9" s="26">
        <v>285291</v>
      </c>
      <c r="G9" s="26">
        <v>354142</v>
      </c>
      <c r="H9" s="26">
        <v>370053</v>
      </c>
      <c r="I9" s="26">
        <v>423750</v>
      </c>
      <c r="J9" s="26">
        <v>360926</v>
      </c>
      <c r="K9" s="26">
        <v>335341</v>
      </c>
      <c r="L9" s="26">
        <v>312860</v>
      </c>
      <c r="M9" s="26">
        <v>344769</v>
      </c>
      <c r="N9" s="26">
        <v>324270</v>
      </c>
      <c r="O9" s="26">
        <v>276961</v>
      </c>
      <c r="P9" s="26">
        <v>291129</v>
      </c>
      <c r="Q9" s="26">
        <v>644887</v>
      </c>
      <c r="R9" s="26">
        <v>285721</v>
      </c>
    </row>
    <row r="10" spans="2:18" ht="33" customHeight="1" x14ac:dyDescent="0.25">
      <c r="B10" s="226" t="s">
        <v>558</v>
      </c>
      <c r="C10" s="50">
        <v>2789477</v>
      </c>
      <c r="D10" s="50">
        <v>3389342</v>
      </c>
      <c r="E10" s="50">
        <v>3640775</v>
      </c>
      <c r="F10" s="50">
        <v>4342187</v>
      </c>
      <c r="G10" s="50">
        <v>5234176</v>
      </c>
      <c r="H10" s="50">
        <v>6052656</v>
      </c>
      <c r="I10" s="50">
        <v>6561941</v>
      </c>
      <c r="J10" s="50">
        <v>6958894</v>
      </c>
      <c r="K10" s="50">
        <v>7568153</v>
      </c>
      <c r="L10" s="50">
        <v>7426039</v>
      </c>
      <c r="M10" s="50">
        <v>7877414</v>
      </c>
      <c r="N10" s="50">
        <v>8438747</v>
      </c>
      <c r="O10" s="50">
        <v>8423822</v>
      </c>
      <c r="P10" s="50">
        <v>8272690</v>
      </c>
      <c r="Q10" s="50">
        <v>8933555</v>
      </c>
      <c r="R10" s="50">
        <v>8828924</v>
      </c>
    </row>
    <row r="11" spans="2:18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</row>
    <row r="12" spans="2:18" ht="33" customHeight="1" x14ac:dyDescent="0.25">
      <c r="B12" s="20" t="s">
        <v>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8" ht="33" customHeight="1" x14ac:dyDescent="0.25">
      <c r="B14" s="225" t="s">
        <v>556</v>
      </c>
      <c r="C14" s="26">
        <v>2573533</v>
      </c>
      <c r="D14" s="26">
        <v>3031005</v>
      </c>
      <c r="E14" s="26">
        <v>3162019</v>
      </c>
      <c r="F14" s="26">
        <v>3633418</v>
      </c>
      <c r="G14" s="26">
        <v>4251932</v>
      </c>
      <c r="H14" s="26">
        <v>4732171</v>
      </c>
      <c r="I14" s="26">
        <v>4856328</v>
      </c>
      <c r="J14" s="26">
        <v>5035999</v>
      </c>
      <c r="K14" s="26">
        <v>5433231</v>
      </c>
      <c r="L14" s="26">
        <v>5110107</v>
      </c>
      <c r="M14" s="26">
        <v>5127947</v>
      </c>
      <c r="N14" s="26">
        <v>5223919</v>
      </c>
      <c r="O14" s="26">
        <v>5379529</v>
      </c>
      <c r="P14" s="26">
        <v>4888333</v>
      </c>
      <c r="Q14" s="26">
        <v>5228794</v>
      </c>
      <c r="R14" s="26">
        <v>5473275</v>
      </c>
    </row>
    <row r="15" spans="2:18" ht="33" customHeight="1" x14ac:dyDescent="0.25">
      <c r="B15" s="225" t="s">
        <v>557</v>
      </c>
      <c r="C15" s="26">
        <v>215944</v>
      </c>
      <c r="D15" s="26">
        <v>242592</v>
      </c>
      <c r="E15" s="26">
        <v>232247</v>
      </c>
      <c r="F15" s="26">
        <v>258142</v>
      </c>
      <c r="G15" s="26">
        <v>310624</v>
      </c>
      <c r="H15" s="26">
        <v>310665</v>
      </c>
      <c r="I15" s="26">
        <v>340753</v>
      </c>
      <c r="J15" s="26">
        <v>280358</v>
      </c>
      <c r="K15" s="26">
        <v>253235</v>
      </c>
      <c r="L15" s="26">
        <v>229792</v>
      </c>
      <c r="M15" s="26">
        <v>247900</v>
      </c>
      <c r="N15" s="26">
        <v>230008</v>
      </c>
      <c r="O15" s="26">
        <v>193603</v>
      </c>
      <c r="P15" s="26">
        <v>197998</v>
      </c>
      <c r="Q15" s="26">
        <v>428558</v>
      </c>
      <c r="R15" s="26">
        <v>186566</v>
      </c>
    </row>
    <row r="16" spans="2:18" ht="33" customHeight="1" x14ac:dyDescent="0.25">
      <c r="B16" s="226" t="s">
        <v>558</v>
      </c>
      <c r="C16" s="50">
        <v>2789477</v>
      </c>
      <c r="D16" s="50">
        <v>3273597</v>
      </c>
      <c r="E16" s="50">
        <v>3394266</v>
      </c>
      <c r="F16" s="50">
        <v>3891560</v>
      </c>
      <c r="G16" s="50">
        <v>4562556</v>
      </c>
      <c r="H16" s="50">
        <v>5042836</v>
      </c>
      <c r="I16" s="50">
        <v>5197081</v>
      </c>
      <c r="J16" s="50">
        <v>5316357</v>
      </c>
      <c r="K16" s="50">
        <v>5686466</v>
      </c>
      <c r="L16" s="50">
        <v>5339899</v>
      </c>
      <c r="M16" s="50">
        <v>5375847</v>
      </c>
      <c r="N16" s="50">
        <v>5453927</v>
      </c>
      <c r="O16" s="50">
        <v>5573132</v>
      </c>
      <c r="P16" s="50">
        <v>5086331</v>
      </c>
      <c r="Q16" s="50">
        <v>5657352</v>
      </c>
      <c r="R16" s="50">
        <v>5659841</v>
      </c>
    </row>
    <row r="17" spans="2:17" ht="33" customHeight="1" x14ac:dyDescent="0.25">
      <c r="B17" s="227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7" ht="33" customHeight="1" x14ac:dyDescent="0.25">
      <c r="B18" s="509" t="s">
        <v>343</v>
      </c>
      <c r="C18" s="509"/>
      <c r="D18" s="509"/>
      <c r="E18" s="509"/>
      <c r="F18" s="509"/>
      <c r="G18" s="509"/>
      <c r="H18" s="509"/>
      <c r="I18" s="509"/>
      <c r="J18" s="509"/>
    </row>
    <row r="19" spans="2:17" ht="33" customHeight="1" x14ac:dyDescent="0.25">
      <c r="B19" s="181"/>
      <c r="C19" s="57"/>
      <c r="D19" s="57"/>
      <c r="E19" s="57"/>
      <c r="F19" s="57"/>
      <c r="G19" s="57"/>
      <c r="H19" s="45"/>
      <c r="I19" s="41"/>
      <c r="J19" s="41"/>
      <c r="K19" s="41"/>
      <c r="L19" s="41"/>
      <c r="M19" s="41"/>
      <c r="N19" s="41"/>
      <c r="O19" s="41"/>
      <c r="P19" s="41"/>
      <c r="Q19" s="41"/>
    </row>
    <row r="20" spans="2:17" ht="33" customHeight="1" x14ac:dyDescent="0.25">
      <c r="B20" s="311"/>
      <c r="C20" s="311"/>
      <c r="D20" s="311"/>
      <c r="E20" s="311"/>
      <c r="F20" s="312"/>
      <c r="G20" s="57"/>
      <c r="H20" s="45"/>
      <c r="I20" s="41"/>
      <c r="J20" s="41"/>
      <c r="K20" s="41"/>
      <c r="L20" s="41"/>
      <c r="M20" s="41"/>
      <c r="N20" s="41"/>
      <c r="O20" s="41"/>
      <c r="P20" s="41"/>
      <c r="Q20" s="41"/>
    </row>
    <row r="21" spans="2:17" ht="33" customHeight="1" x14ac:dyDescent="0.25">
      <c r="B21" s="311"/>
      <c r="C21" s="313">
        <f>Q7</f>
        <v>2021</v>
      </c>
      <c r="D21" s="313">
        <f>R7</f>
        <v>2022</v>
      </c>
      <c r="E21" s="313">
        <f>+C21</f>
        <v>2021</v>
      </c>
      <c r="F21" s="313">
        <f>+D21</f>
        <v>2022</v>
      </c>
      <c r="G21" s="105"/>
      <c r="H21" s="45"/>
      <c r="I21" s="41"/>
      <c r="J21" s="41"/>
      <c r="K21" s="41"/>
      <c r="L21" s="41"/>
      <c r="M21" s="41"/>
      <c r="N21" s="41"/>
      <c r="O21" s="41"/>
      <c r="P21" s="41"/>
      <c r="Q21" s="41"/>
    </row>
    <row r="22" spans="2:17" ht="33" customHeight="1" x14ac:dyDescent="0.25">
      <c r="B22" s="55" t="str">
        <f>+B8</f>
        <v xml:space="preserve">Consumo final efectivo de los hogares en salud </v>
      </c>
      <c r="C22" s="314">
        <f t="shared" ref="C22:D24" si="0">+Q8</f>
        <v>8288668</v>
      </c>
      <c r="D22" s="314">
        <f t="shared" si="0"/>
        <v>8543203</v>
      </c>
      <c r="E22" s="56">
        <f>C22/$C$24</f>
        <v>0.92781294792498614</v>
      </c>
      <c r="F22" s="56">
        <f>D22/$D$24</f>
        <v>0.96763807231775922</v>
      </c>
      <c r="G22" s="105"/>
      <c r="H22" s="45"/>
      <c r="I22" s="41"/>
      <c r="J22" s="41"/>
      <c r="K22" s="41"/>
      <c r="L22" s="41"/>
      <c r="M22" s="41"/>
      <c r="N22" s="41"/>
      <c r="O22" s="41"/>
      <c r="P22" s="41"/>
      <c r="Q22" s="41"/>
    </row>
    <row r="23" spans="2:17" ht="33" customHeight="1" x14ac:dyDescent="0.25">
      <c r="B23" s="55" t="str">
        <f>+B9</f>
        <v xml:space="preserve">Consumo final efectivo del gobierno en salud </v>
      </c>
      <c r="C23" s="314">
        <f t="shared" si="0"/>
        <v>644887</v>
      </c>
      <c r="D23" s="314">
        <f t="shared" si="0"/>
        <v>285721</v>
      </c>
      <c r="E23" s="56">
        <f>C23/$C$24</f>
        <v>7.2187052075013816E-2</v>
      </c>
      <c r="F23" s="56">
        <f>D23/$D$24</f>
        <v>3.2361927682240783E-2</v>
      </c>
      <c r="G23" s="105"/>
      <c r="H23" s="45"/>
      <c r="I23" s="41"/>
      <c r="J23" s="41"/>
      <c r="K23" s="41"/>
      <c r="L23" s="41"/>
      <c r="M23" s="41"/>
      <c r="N23" s="41"/>
      <c r="O23" s="41"/>
      <c r="P23" s="41"/>
      <c r="Q23" s="41"/>
    </row>
    <row r="24" spans="2:17" ht="33" customHeight="1" x14ac:dyDescent="0.25">
      <c r="B24" s="311" t="s">
        <v>6</v>
      </c>
      <c r="C24" s="314">
        <f t="shared" si="0"/>
        <v>8933555</v>
      </c>
      <c r="D24" s="314">
        <f t="shared" si="0"/>
        <v>8828924</v>
      </c>
      <c r="E24" s="56">
        <f>SUM(E22:E23)</f>
        <v>1</v>
      </c>
      <c r="F24" s="56">
        <f>SUM(F22:F23)</f>
        <v>1</v>
      </c>
      <c r="G24" s="105"/>
      <c r="H24" s="45"/>
      <c r="I24" s="41"/>
      <c r="J24" s="41"/>
      <c r="K24" s="41"/>
      <c r="L24" s="41"/>
      <c r="M24" s="41"/>
      <c r="N24" s="41"/>
      <c r="O24" s="41"/>
      <c r="P24" s="41"/>
      <c r="Q24" s="41"/>
    </row>
    <row r="25" spans="2:17" ht="33" customHeight="1" x14ac:dyDescent="0.25">
      <c r="B25" s="181"/>
      <c r="C25" s="171">
        <f>+C24-Q10</f>
        <v>0</v>
      </c>
      <c r="D25" s="171">
        <f>+D24-R10</f>
        <v>0</v>
      </c>
      <c r="E25" s="57"/>
      <c r="F25" s="57"/>
      <c r="G25" s="57"/>
      <c r="H25" s="45"/>
      <c r="I25" s="41"/>
      <c r="J25" s="41"/>
      <c r="K25" s="41"/>
      <c r="L25" s="41"/>
      <c r="M25" s="41"/>
      <c r="N25" s="41"/>
      <c r="O25" s="41"/>
      <c r="P25" s="41"/>
      <c r="Q25" s="41"/>
    </row>
    <row r="26" spans="2:17" ht="33" customHeight="1" x14ac:dyDescent="0.25">
      <c r="B26" s="309"/>
      <c r="C26" s="49"/>
      <c r="D26" s="49"/>
      <c r="E26" s="49"/>
      <c r="F26" s="49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7" ht="33" customHeight="1" x14ac:dyDescent="0.25">
      <c r="B27" s="227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7" ht="33" customHeight="1" x14ac:dyDescent="0.25">
      <c r="B28" s="22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7" ht="33" customHeight="1" x14ac:dyDescent="0.25">
      <c r="B29" s="227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7" ht="33" customHeight="1" x14ac:dyDescent="0.25">
      <c r="B30" s="227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7" ht="33" customHeight="1" x14ac:dyDescent="0.25">
      <c r="B31" s="509" t="s">
        <v>344</v>
      </c>
      <c r="C31" s="509"/>
      <c r="D31" s="509"/>
      <c r="E31" s="509"/>
      <c r="F31" s="509"/>
      <c r="G31" s="509"/>
      <c r="H31" s="509"/>
      <c r="I31" s="509"/>
      <c r="J31" s="509"/>
    </row>
    <row r="32" spans="2:17" ht="33" customHeight="1" x14ac:dyDescent="0.25">
      <c r="B32" s="123"/>
      <c r="C32" s="45"/>
      <c r="D32" s="45"/>
      <c r="E32" s="45"/>
      <c r="F32" s="45"/>
      <c r="G32" s="45"/>
      <c r="H32" s="45"/>
      <c r="I32" s="45"/>
      <c r="J32" s="17"/>
    </row>
    <row r="33" spans="2:11" ht="33" customHeight="1" x14ac:dyDescent="0.25">
      <c r="B33" s="303"/>
      <c r="C33" s="303"/>
      <c r="D33" s="303"/>
      <c r="E33" s="303"/>
      <c r="F33" s="305"/>
      <c r="G33" s="64"/>
      <c r="H33" s="45"/>
      <c r="I33" s="310"/>
      <c r="J33" s="310"/>
      <c r="K33" s="308"/>
    </row>
    <row r="34" spans="2:11" ht="33" customHeight="1" x14ac:dyDescent="0.25">
      <c r="B34" s="303"/>
      <c r="C34" s="304">
        <f>Q13</f>
        <v>2021</v>
      </c>
      <c r="D34" s="304">
        <f>R13</f>
        <v>2022</v>
      </c>
      <c r="E34" s="304">
        <f>+C34</f>
        <v>2021</v>
      </c>
      <c r="F34" s="304">
        <f>+D34</f>
        <v>2022</v>
      </c>
      <c r="G34" s="220"/>
      <c r="H34" s="45"/>
      <c r="I34" s="310"/>
      <c r="J34" s="310"/>
      <c r="K34" s="308"/>
    </row>
    <row r="35" spans="2:11" ht="33" customHeight="1" x14ac:dyDescent="0.25">
      <c r="B35" s="78" t="str">
        <f>+B14</f>
        <v xml:space="preserve">Consumo final efectivo de los hogares en salud </v>
      </c>
      <c r="C35" s="307">
        <f t="shared" ref="C35:D37" si="1">+Q14</f>
        <v>5228794</v>
      </c>
      <c r="D35" s="307">
        <f t="shared" si="1"/>
        <v>5473275</v>
      </c>
      <c r="E35" s="79">
        <f>C35/$C$37</f>
        <v>0.92424759852312532</v>
      </c>
      <c r="F35" s="79">
        <f>D35/$D$37</f>
        <v>0.96703688319159498</v>
      </c>
      <c r="G35" s="220"/>
      <c r="H35" s="45"/>
      <c r="I35" s="310"/>
      <c r="J35" s="310"/>
      <c r="K35" s="308"/>
    </row>
    <row r="36" spans="2:11" ht="33" customHeight="1" x14ac:dyDescent="0.25">
      <c r="B36" s="78" t="str">
        <f>+B15</f>
        <v xml:space="preserve">Consumo final efectivo del gobierno en salud </v>
      </c>
      <c r="C36" s="307">
        <f t="shared" si="1"/>
        <v>428558</v>
      </c>
      <c r="D36" s="307">
        <f t="shared" si="1"/>
        <v>186566</v>
      </c>
      <c r="E36" s="79">
        <f>C36/$C$37</f>
        <v>7.575240147687469E-2</v>
      </c>
      <c r="F36" s="79">
        <f>D36/$D$37</f>
        <v>3.2963116808405045E-2</v>
      </c>
      <c r="G36" s="220"/>
      <c r="H36" s="45"/>
      <c r="I36" s="310"/>
      <c r="J36" s="310"/>
      <c r="K36" s="308"/>
    </row>
    <row r="37" spans="2:11" ht="33" customHeight="1" x14ac:dyDescent="0.25">
      <c r="B37" s="303" t="s">
        <v>6</v>
      </c>
      <c r="C37" s="307">
        <f t="shared" si="1"/>
        <v>5657352</v>
      </c>
      <c r="D37" s="307">
        <f t="shared" si="1"/>
        <v>5659841</v>
      </c>
      <c r="E37" s="79">
        <f>SUM(E35:E36)</f>
        <v>1</v>
      </c>
      <c r="F37" s="79">
        <f>SUM(F35:F36)</f>
        <v>1</v>
      </c>
      <c r="G37" s="220"/>
      <c r="H37" s="45"/>
      <c r="I37" s="310"/>
      <c r="J37" s="310"/>
      <c r="K37" s="308"/>
    </row>
    <row r="38" spans="2:11" ht="33" customHeight="1" x14ac:dyDescent="0.25">
      <c r="B38" s="180"/>
      <c r="C38" s="128">
        <f>+C37-O16</f>
        <v>84220</v>
      </c>
      <c r="D38" s="128">
        <f>+D37-Q16</f>
        <v>2489</v>
      </c>
      <c r="E38" s="64"/>
      <c r="F38" s="64"/>
      <c r="G38" s="64"/>
      <c r="H38" s="45"/>
      <c r="I38" s="310"/>
      <c r="J38" s="310"/>
      <c r="K38" s="308"/>
    </row>
    <row r="39" spans="2:11" ht="33" customHeight="1" x14ac:dyDescent="0.25">
      <c r="B39" s="180"/>
      <c r="C39" s="64"/>
      <c r="D39" s="64"/>
      <c r="E39" s="64"/>
      <c r="F39" s="64"/>
      <c r="G39" s="64"/>
      <c r="H39" s="310"/>
      <c r="I39" s="310"/>
      <c r="J39" s="310"/>
      <c r="K39" s="308"/>
    </row>
    <row r="40" spans="2:11" ht="33" customHeight="1" x14ac:dyDescent="0.25">
      <c r="B40" s="123"/>
      <c r="C40" s="17"/>
      <c r="D40" s="17"/>
      <c r="E40" s="17"/>
      <c r="F40" s="17"/>
      <c r="G40" s="45"/>
      <c r="H40" s="45"/>
      <c r="I40" s="45"/>
      <c r="J40" s="17"/>
    </row>
    <row r="41" spans="2:11" ht="33" customHeight="1" x14ac:dyDescent="0.25">
      <c r="B41" s="123"/>
      <c r="C41" s="45"/>
      <c r="D41" s="45"/>
      <c r="E41" s="45"/>
      <c r="F41" s="45"/>
      <c r="G41" s="45"/>
      <c r="H41" s="45"/>
      <c r="I41" s="45"/>
      <c r="J41" s="17"/>
    </row>
    <row r="42" spans="2:11" ht="33" customHeight="1" x14ac:dyDescent="0.25">
      <c r="B42" s="123"/>
      <c r="C42" s="45"/>
      <c r="D42" s="45"/>
      <c r="E42" s="45"/>
      <c r="F42" s="45"/>
      <c r="G42" s="45"/>
      <c r="H42" s="45"/>
      <c r="I42" s="45"/>
      <c r="J42" s="17"/>
    </row>
    <row r="43" spans="2:11" ht="33" customHeight="1" x14ac:dyDescent="0.3">
      <c r="B43" s="126" t="s">
        <v>274</v>
      </c>
      <c r="C43" s="17"/>
      <c r="D43" s="17"/>
      <c r="E43" s="17"/>
      <c r="F43" s="17"/>
      <c r="G43" s="17"/>
      <c r="H43" s="17"/>
      <c r="I43" s="17"/>
      <c r="J43" s="306"/>
    </row>
    <row r="44" spans="2:11" ht="16.5" customHeight="1" x14ac:dyDescent="0.3">
      <c r="B44" s="126" t="s">
        <v>15</v>
      </c>
      <c r="C44" s="17"/>
      <c r="D44" s="17"/>
      <c r="E44" s="17"/>
      <c r="F44" s="17"/>
      <c r="G44" s="17"/>
      <c r="H44" s="17"/>
      <c r="I44" s="17"/>
      <c r="J44" s="17"/>
    </row>
    <row r="45" spans="2:11" ht="33" customHeight="1" x14ac:dyDescent="0.25">
      <c r="C45" s="32"/>
    </row>
    <row r="46" spans="2:11" ht="15" customHeight="1" x14ac:dyDescent="0.25">
      <c r="B46" s="127"/>
      <c r="C46" s="32"/>
    </row>
    <row r="47" spans="2:11" ht="15" customHeight="1" x14ac:dyDescent="0.25">
      <c r="B47" s="18"/>
      <c r="C47" s="32"/>
    </row>
    <row r="48" spans="2:11" ht="15" customHeight="1" x14ac:dyDescent="0.25">
      <c r="B48" s="18"/>
    </row>
  </sheetData>
  <mergeCells count="4">
    <mergeCell ref="B31:J31"/>
    <mergeCell ref="B4:Q4"/>
    <mergeCell ref="B3:Q3"/>
    <mergeCell ref="B18:J18"/>
  </mergeCells>
  <conditionalFormatting sqref="C25:E25">
    <cfRule type="cellIs" dxfId="11" priority="1" operator="notEqual">
      <formula>0</formula>
    </cfRule>
  </conditionalFormatting>
  <conditionalFormatting sqref="C38:E38">
    <cfRule type="cellIs" dxfId="10" priority="2" operator="notEqual">
      <formula>0</formula>
    </cfRule>
  </conditionalFormatting>
  <hyperlinks>
    <hyperlink ref="B2" location="Indice!A1" display="Índice"/>
    <hyperlink ref="R2" location="'2.1.11'!A1" display="Siguiente"/>
    <hyperlink ref="Q2" location="'2.1.9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GridLines="0" zoomScale="60" zoomScaleNormal="60" zoomScaleSheetLayoutView="100" workbookViewId="0">
      <pane ySplit="5" topLeftCell="A6" activePane="bottomLeft" state="frozen"/>
      <selection activeCell="B14" sqref="B14:Q16"/>
      <selection pane="bottomLeft" activeCell="T9" sqref="T9"/>
    </sheetView>
  </sheetViews>
  <sheetFormatPr baseColWidth="10" defaultRowHeight="15" x14ac:dyDescent="0.25"/>
  <cols>
    <col min="1" max="1" width="5" customWidth="1"/>
    <col min="2" max="2" width="52.5703125" customWidth="1"/>
    <col min="3" max="18" width="15.85546875" customWidth="1"/>
  </cols>
  <sheetData>
    <row r="1" spans="1:18" ht="78" customHeight="1" x14ac:dyDescent="0.25"/>
    <row r="2" spans="1:18" ht="33" customHeight="1" x14ac:dyDescent="0.35">
      <c r="B2" s="149" t="s">
        <v>3</v>
      </c>
      <c r="Q2" s="37" t="s">
        <v>178</v>
      </c>
      <c r="R2" s="37" t="s">
        <v>179</v>
      </c>
    </row>
    <row r="3" spans="1:18" ht="33" customHeight="1" x14ac:dyDescent="0.25">
      <c r="B3" s="489" t="s">
        <v>154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1:18" ht="33" customHeight="1" x14ac:dyDescent="0.25">
      <c r="B4" s="511" t="s">
        <v>345</v>
      </c>
      <c r="C4" s="511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</row>
    <row r="5" spans="1:18" ht="33" customHeight="1" x14ac:dyDescent="0.25"/>
    <row r="6" spans="1:18" ht="33" customHeight="1" x14ac:dyDescent="0.25">
      <c r="B6" s="20" t="s">
        <v>0</v>
      </c>
    </row>
    <row r="7" spans="1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1:18" ht="39" customHeight="1" x14ac:dyDescent="0.25">
      <c r="B8" s="25" t="s">
        <v>559</v>
      </c>
      <c r="C8" s="26">
        <v>1662585</v>
      </c>
      <c r="D8" s="26">
        <v>1992454</v>
      </c>
      <c r="E8" s="26">
        <v>2038905</v>
      </c>
      <c r="F8" s="26">
        <v>2238171</v>
      </c>
      <c r="G8" s="26">
        <v>2666853</v>
      </c>
      <c r="H8" s="26">
        <v>2877790</v>
      </c>
      <c r="I8" s="26">
        <v>2736788</v>
      </c>
      <c r="J8" s="26">
        <v>2569353</v>
      </c>
      <c r="K8" s="26">
        <v>3061249</v>
      </c>
      <c r="L8" s="26">
        <v>2761646</v>
      </c>
      <c r="M8" s="26">
        <v>2889939</v>
      </c>
      <c r="N8" s="26">
        <v>2913077</v>
      </c>
      <c r="O8" s="26">
        <v>2976883</v>
      </c>
      <c r="P8" s="26">
        <v>3053287</v>
      </c>
      <c r="Q8" s="26">
        <v>3140466</v>
      </c>
      <c r="R8" s="26">
        <v>3283119</v>
      </c>
    </row>
    <row r="9" spans="1:18" ht="39" customHeight="1" x14ac:dyDescent="0.25">
      <c r="B9" s="25" t="s">
        <v>560</v>
      </c>
      <c r="C9" s="26">
        <v>32490715</v>
      </c>
      <c r="D9" s="26">
        <v>37135853</v>
      </c>
      <c r="E9" s="26">
        <v>38133202</v>
      </c>
      <c r="F9" s="26">
        <v>43268658</v>
      </c>
      <c r="G9" s="26">
        <v>47807088</v>
      </c>
      <c r="H9" s="26">
        <v>52129361</v>
      </c>
      <c r="I9" s="91">
        <v>55993120</v>
      </c>
      <c r="J9" s="91">
        <v>59027137</v>
      </c>
      <c r="K9" s="91">
        <v>60114222</v>
      </c>
      <c r="L9" s="91">
        <v>58992137</v>
      </c>
      <c r="M9" s="91">
        <v>61629051</v>
      </c>
      <c r="N9" s="91">
        <v>63318710</v>
      </c>
      <c r="O9" s="91">
        <v>63596229</v>
      </c>
      <c r="P9" s="91">
        <v>58052791</v>
      </c>
      <c r="Q9" s="91">
        <v>64296581.1950363</v>
      </c>
      <c r="R9" s="91">
        <v>70773547.804141402</v>
      </c>
    </row>
    <row r="10" spans="1:18" ht="45" customHeight="1" x14ac:dyDescent="0.25">
      <c r="B10" s="27" t="s">
        <v>561</v>
      </c>
      <c r="C10" s="315">
        <v>5.11710807226003E-2</v>
      </c>
      <c r="D10" s="315">
        <v>5.3653109839701299E-2</v>
      </c>
      <c r="E10" s="315">
        <v>5.3467972608227297E-2</v>
      </c>
      <c r="F10" s="315">
        <v>5.1727303398224199E-2</v>
      </c>
      <c r="G10" s="315">
        <v>5.5783631916673099E-2</v>
      </c>
      <c r="H10" s="315">
        <v>5.5204781811923599E-2</v>
      </c>
      <c r="I10" s="315">
        <v>4.8877219201216099E-2</v>
      </c>
      <c r="J10" s="315">
        <v>4.35283351113573E-2</v>
      </c>
      <c r="K10" s="315">
        <v>5.0923872889846303E-2</v>
      </c>
      <c r="L10" s="315">
        <v>4.68137982524688E-2</v>
      </c>
      <c r="M10" s="315">
        <v>4.6892479327647001E-2</v>
      </c>
      <c r="N10" s="315">
        <v>4.60065753076776E-2</v>
      </c>
      <c r="O10" s="315">
        <v>4.68091119050471E-2</v>
      </c>
      <c r="P10" s="315">
        <v>5.2595007878260297E-2</v>
      </c>
      <c r="Q10" s="315">
        <v>4.8843436799131799E-2</v>
      </c>
      <c r="R10" s="315">
        <v>4.63890691065212E-2</v>
      </c>
    </row>
    <row r="11" spans="1:18" ht="33" customHeight="1" x14ac:dyDescent="0.25">
      <c r="A11" s="21"/>
    </row>
    <row r="12" spans="1:18" ht="33" customHeight="1" x14ac:dyDescent="0.25">
      <c r="B12" s="20" t="s">
        <v>1</v>
      </c>
    </row>
    <row r="13" spans="1:18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1:18" ht="39.75" customHeight="1" x14ac:dyDescent="0.25">
      <c r="B14" s="25" t="s">
        <v>559</v>
      </c>
      <c r="C14" s="26">
        <v>1662585</v>
      </c>
      <c r="D14" s="26">
        <v>1941268</v>
      </c>
      <c r="E14" s="26">
        <v>1932100</v>
      </c>
      <c r="F14" s="26">
        <v>2077575</v>
      </c>
      <c r="G14" s="26">
        <v>2425742</v>
      </c>
      <c r="H14" s="26">
        <v>2531093</v>
      </c>
      <c r="I14" s="26">
        <v>2357366</v>
      </c>
      <c r="J14" s="26">
        <v>2199885</v>
      </c>
      <c r="K14" s="26">
        <v>2563775</v>
      </c>
      <c r="L14" s="26">
        <v>2235852</v>
      </c>
      <c r="M14" s="26">
        <v>2271165</v>
      </c>
      <c r="N14" s="26">
        <v>2221126</v>
      </c>
      <c r="O14" s="26">
        <v>2274623</v>
      </c>
      <c r="P14" s="26">
        <v>2270874</v>
      </c>
      <c r="Q14" s="26">
        <v>2323261</v>
      </c>
      <c r="R14" s="26">
        <v>2407423</v>
      </c>
    </row>
    <row r="15" spans="1:18" ht="39.75" customHeight="1" x14ac:dyDescent="0.25">
      <c r="B15" s="25" t="s">
        <v>562</v>
      </c>
      <c r="C15" s="26">
        <v>32490715</v>
      </c>
      <c r="D15" s="26">
        <v>34270460</v>
      </c>
      <c r="E15" s="26">
        <v>33928670</v>
      </c>
      <c r="F15" s="26">
        <v>36683105</v>
      </c>
      <c r="G15" s="26">
        <v>38548037</v>
      </c>
      <c r="H15" s="26">
        <v>39693606</v>
      </c>
      <c r="I15" s="26">
        <v>41271119</v>
      </c>
      <c r="J15" s="26">
        <v>42402284</v>
      </c>
      <c r="K15" s="26">
        <v>42432382</v>
      </c>
      <c r="L15" s="26">
        <v>41456566</v>
      </c>
      <c r="M15" s="26">
        <v>42996353</v>
      </c>
      <c r="N15" s="26">
        <v>43878388</v>
      </c>
      <c r="O15" s="26">
        <v>43993185</v>
      </c>
      <c r="P15" s="26">
        <v>40408705</v>
      </c>
      <c r="Q15" s="26">
        <v>44537920.4077968</v>
      </c>
      <c r="R15" s="26">
        <v>46584286.801505797</v>
      </c>
    </row>
    <row r="16" spans="1:18" ht="46.5" customHeight="1" x14ac:dyDescent="0.25">
      <c r="B16" s="27" t="s">
        <v>561</v>
      </c>
      <c r="C16" s="315">
        <v>5.11710807226003E-2</v>
      </c>
      <c r="D16" s="315">
        <v>5.66455192022517E-2</v>
      </c>
      <c r="E16" s="315">
        <v>5.6945939820216902E-2</v>
      </c>
      <c r="F16" s="315">
        <v>5.6635745529174802E-2</v>
      </c>
      <c r="G16" s="315">
        <v>6.2927769836892106E-2</v>
      </c>
      <c r="H16" s="315">
        <v>6.3765761165664805E-2</v>
      </c>
      <c r="I16" s="315">
        <v>5.7119023111537201E-2</v>
      </c>
      <c r="J16" s="315">
        <v>5.1881285451510099E-2</v>
      </c>
      <c r="K16" s="315">
        <v>6.04202469708158E-2</v>
      </c>
      <c r="L16" s="315">
        <v>5.3932397584498401E-2</v>
      </c>
      <c r="M16" s="315">
        <v>5.2822270763290102E-2</v>
      </c>
      <c r="N16" s="315">
        <v>5.0620045567763297E-2</v>
      </c>
      <c r="O16" s="315">
        <v>5.1703985515029201E-2</v>
      </c>
      <c r="P16" s="315">
        <v>5.61976435522989E-2</v>
      </c>
      <c r="Q16" s="315">
        <v>5.2163661408701302E-2</v>
      </c>
      <c r="R16" s="315">
        <v>5.1678863524474601E-2</v>
      </c>
    </row>
    <row r="17" spans="2:17" ht="46.5" customHeight="1" x14ac:dyDescent="0.25">
      <c r="B17" s="40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</row>
    <row r="18" spans="2:17" ht="33" customHeight="1" x14ac:dyDescent="0.25">
      <c r="B18" s="510" t="s">
        <v>346</v>
      </c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2:17" ht="46.5" customHeight="1" x14ac:dyDescent="0.25">
      <c r="B19" s="40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</row>
    <row r="20" spans="2:17" ht="46.5" customHeight="1" x14ac:dyDescent="0.25">
      <c r="B20" s="40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</row>
    <row r="21" spans="2:17" ht="46.5" customHeight="1" x14ac:dyDescent="0.25">
      <c r="B21" s="40"/>
      <c r="C21" s="316"/>
      <c r="D21" s="316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</row>
    <row r="22" spans="2:17" ht="46.5" customHeight="1" x14ac:dyDescent="0.25">
      <c r="B22" s="40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</row>
    <row r="23" spans="2:17" ht="46.5" customHeight="1" x14ac:dyDescent="0.25">
      <c r="B23" s="40"/>
      <c r="C23" s="316"/>
      <c r="D23" s="316"/>
      <c r="E23" s="316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</row>
    <row r="24" spans="2:17" ht="46.5" customHeight="1" x14ac:dyDescent="0.25">
      <c r="B24" s="40"/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</row>
    <row r="25" spans="2:17" ht="46.5" customHeight="1" x14ac:dyDescent="0.25">
      <c r="B25" s="40"/>
      <c r="C25" s="316"/>
      <c r="D25" s="316"/>
      <c r="E25" s="316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</row>
    <row r="26" spans="2:17" ht="46.5" customHeight="1" x14ac:dyDescent="0.25">
      <c r="B26" s="40"/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</row>
    <row r="27" spans="2:17" ht="46.5" customHeight="1" x14ac:dyDescent="0.25">
      <c r="B27" s="40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</row>
    <row r="28" spans="2:17" ht="46.5" customHeight="1" x14ac:dyDescent="0.25">
      <c r="B28" s="40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</row>
    <row r="29" spans="2:17" ht="46.5" customHeight="1" x14ac:dyDescent="0.25">
      <c r="B29" s="40"/>
      <c r="C29" s="316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6"/>
      <c r="O29" s="316"/>
      <c r="P29" s="316"/>
      <c r="Q29" s="316"/>
    </row>
    <row r="30" spans="2:17" ht="33" customHeight="1" x14ac:dyDescent="0.25">
      <c r="B30" s="510" t="s">
        <v>347</v>
      </c>
      <c r="C30" s="510"/>
      <c r="D30" s="510"/>
      <c r="E30" s="510"/>
      <c r="F30" s="510"/>
      <c r="G30" s="510"/>
      <c r="H30" s="510"/>
      <c r="I30" s="510"/>
      <c r="J30" s="510"/>
      <c r="K30" s="510"/>
      <c r="L30" s="510"/>
      <c r="M30" s="510"/>
      <c r="N30" s="510"/>
    </row>
    <row r="31" spans="2:17" ht="33" customHeight="1" x14ac:dyDescent="0.25"/>
    <row r="32" spans="2:17" ht="33" customHeight="1" x14ac:dyDescent="0.25"/>
    <row r="33" spans="2:2" ht="33" customHeight="1" x14ac:dyDescent="0.25"/>
    <row r="34" spans="2:2" ht="33" customHeight="1" x14ac:dyDescent="0.25"/>
    <row r="35" spans="2:2" ht="33" customHeight="1" x14ac:dyDescent="0.25"/>
    <row r="36" spans="2:2" ht="33" customHeight="1" x14ac:dyDescent="0.25"/>
    <row r="37" spans="2:2" ht="33" customHeight="1" x14ac:dyDescent="0.25"/>
    <row r="38" spans="2:2" ht="33" customHeight="1" x14ac:dyDescent="0.25"/>
    <row r="39" spans="2:2" ht="33" customHeight="1" x14ac:dyDescent="0.25"/>
    <row r="40" spans="2:2" ht="33" customHeight="1" x14ac:dyDescent="0.25"/>
    <row r="41" spans="2:2" ht="33" customHeight="1" x14ac:dyDescent="0.25"/>
    <row r="42" spans="2:2" ht="33" customHeight="1" x14ac:dyDescent="0.25"/>
    <row r="43" spans="2:2" ht="33" customHeight="1" x14ac:dyDescent="0.25"/>
    <row r="44" spans="2:2" ht="33" customHeight="1" x14ac:dyDescent="0.25"/>
    <row r="45" spans="2:2" ht="15.75" customHeight="1" x14ac:dyDescent="0.3">
      <c r="B45" s="317" t="s">
        <v>406</v>
      </c>
    </row>
    <row r="46" spans="2:2" ht="15.75" customHeight="1" x14ac:dyDescent="0.3">
      <c r="B46" s="39" t="s">
        <v>404</v>
      </c>
    </row>
    <row r="47" spans="2:2" x14ac:dyDescent="0.25">
      <c r="B47" s="18" t="s">
        <v>14</v>
      </c>
    </row>
    <row r="49" spans="2:2" ht="15.75" customHeight="1" x14ac:dyDescent="0.3">
      <c r="B49" s="39"/>
    </row>
  </sheetData>
  <mergeCells count="4">
    <mergeCell ref="B30:N30"/>
    <mergeCell ref="B3:Q3"/>
    <mergeCell ref="B4:Q4"/>
    <mergeCell ref="B18:N18"/>
  </mergeCells>
  <hyperlinks>
    <hyperlink ref="B2" location="Indice!A1" display="Índice"/>
    <hyperlink ref="R2" location="'2.1.12'!A1" display="Siguiente"/>
    <hyperlink ref="Q2" location="'2.1.10'!A1" display="Anterior"/>
  </hyperlinks>
  <pageMargins left="0.92" right="0.70866141732283472" top="0.74803149606299213" bottom="0.74803149606299213" header="0.31496062992125984" footer="0.31496062992125984"/>
  <pageSetup paperSize="9" scale="7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5"/>
  <sheetViews>
    <sheetView showGridLines="0" zoomScale="60" zoomScaleNormal="60" zoomScaleSheetLayoutView="55" workbookViewId="0">
      <pane ySplit="5" topLeftCell="A6" activePane="bottomLeft" state="frozen"/>
      <selection pane="bottomLeft" activeCell="U10" sqref="U10"/>
    </sheetView>
  </sheetViews>
  <sheetFormatPr baseColWidth="10" defaultRowHeight="15" x14ac:dyDescent="0.25"/>
  <cols>
    <col min="1" max="1" width="5" customWidth="1"/>
    <col min="2" max="2" width="13.5703125" customWidth="1"/>
    <col min="3" max="3" width="61.28515625" customWidth="1"/>
    <col min="4" max="19" width="15.85546875" customWidth="1"/>
    <col min="20" max="21" width="15.7109375" customWidth="1"/>
  </cols>
  <sheetData>
    <row r="1" spans="2:19" ht="78" customHeight="1" x14ac:dyDescent="0.25"/>
    <row r="2" spans="2:19" ht="33" customHeight="1" x14ac:dyDescent="0.35">
      <c r="B2" s="37" t="s">
        <v>3</v>
      </c>
      <c r="R2" s="37" t="s">
        <v>178</v>
      </c>
      <c r="S2" s="37" t="s">
        <v>179</v>
      </c>
    </row>
    <row r="3" spans="2:19" ht="33" customHeight="1" x14ac:dyDescent="0.25">
      <c r="B3" s="489" t="s">
        <v>155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3" customHeight="1" x14ac:dyDescent="0.25">
      <c r="B4" s="491" t="s">
        <v>348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</row>
    <row r="5" spans="2:19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19" ht="33" customHeight="1" x14ac:dyDescent="0.25">
      <c r="B8" s="321"/>
      <c r="C8" s="324" t="s">
        <v>563</v>
      </c>
      <c r="D8" s="322">
        <v>702166</v>
      </c>
      <c r="E8" s="322">
        <v>835025</v>
      </c>
      <c r="F8" s="322">
        <v>864191</v>
      </c>
      <c r="G8" s="322">
        <v>914885</v>
      </c>
      <c r="H8" s="322">
        <v>1064233</v>
      </c>
      <c r="I8" s="322">
        <v>1204540</v>
      </c>
      <c r="J8" s="322">
        <v>1082434</v>
      </c>
      <c r="K8" s="322">
        <v>868528</v>
      </c>
      <c r="L8" s="322">
        <v>1187110</v>
      </c>
      <c r="M8" s="322">
        <v>1150352</v>
      </c>
      <c r="N8" s="322">
        <v>1210788</v>
      </c>
      <c r="O8" s="322">
        <v>1293596</v>
      </c>
      <c r="P8" s="322">
        <v>1349074</v>
      </c>
      <c r="Q8" s="322">
        <v>1314155</v>
      </c>
      <c r="R8" s="322">
        <v>1377733</v>
      </c>
      <c r="S8" s="322">
        <v>1481854</v>
      </c>
    </row>
    <row r="9" spans="2:19" ht="33" customHeight="1" x14ac:dyDescent="0.25">
      <c r="B9" s="249" t="s">
        <v>495</v>
      </c>
      <c r="C9" s="89" t="s">
        <v>36</v>
      </c>
      <c r="D9" s="91">
        <v>8262</v>
      </c>
      <c r="E9" s="91">
        <v>4664</v>
      </c>
      <c r="F9" s="91">
        <v>6350</v>
      </c>
      <c r="G9" s="91">
        <v>5185</v>
      </c>
      <c r="H9" s="91">
        <v>7146</v>
      </c>
      <c r="I9" s="91">
        <v>7172</v>
      </c>
      <c r="J9" s="91">
        <v>7416</v>
      </c>
      <c r="K9" s="91">
        <v>2493</v>
      </c>
      <c r="L9" s="91">
        <v>832</v>
      </c>
      <c r="M9" s="91">
        <v>1057</v>
      </c>
      <c r="N9" s="91">
        <v>598</v>
      </c>
      <c r="O9" s="91">
        <v>2267</v>
      </c>
      <c r="P9" s="91">
        <v>2554</v>
      </c>
      <c r="Q9" s="91">
        <v>2456</v>
      </c>
      <c r="R9" s="91">
        <v>2888</v>
      </c>
      <c r="S9" s="91">
        <v>2919</v>
      </c>
    </row>
    <row r="10" spans="2:19" ht="33" customHeight="1" x14ac:dyDescent="0.25">
      <c r="B10" s="249" t="s">
        <v>502</v>
      </c>
      <c r="C10" s="89" t="s">
        <v>503</v>
      </c>
      <c r="D10" s="91">
        <v>715</v>
      </c>
      <c r="E10" s="91">
        <v>435</v>
      </c>
      <c r="F10" s="91">
        <v>83</v>
      </c>
      <c r="G10" s="91">
        <v>176</v>
      </c>
      <c r="H10" s="91">
        <v>154</v>
      </c>
      <c r="I10" s="91">
        <v>185</v>
      </c>
      <c r="J10" s="91">
        <v>71</v>
      </c>
      <c r="K10" s="91">
        <v>30</v>
      </c>
      <c r="L10" s="91">
        <v>0</v>
      </c>
      <c r="M10" s="91">
        <v>0</v>
      </c>
      <c r="N10" s="91">
        <v>0</v>
      </c>
      <c r="O10" s="91">
        <v>0</v>
      </c>
      <c r="P10" s="91">
        <v>29</v>
      </c>
      <c r="Q10" s="91">
        <v>87</v>
      </c>
      <c r="R10" s="91">
        <v>87</v>
      </c>
      <c r="S10" s="91">
        <v>88</v>
      </c>
    </row>
    <row r="11" spans="2:19" ht="33" customHeight="1" x14ac:dyDescent="0.25">
      <c r="B11" s="249" t="s">
        <v>500</v>
      </c>
      <c r="C11" s="89" t="s">
        <v>501</v>
      </c>
      <c r="D11" s="91">
        <v>10279</v>
      </c>
      <c r="E11" s="91">
        <v>8301</v>
      </c>
      <c r="F11" s="91">
        <v>8279</v>
      </c>
      <c r="G11" s="91">
        <v>9744</v>
      </c>
      <c r="H11" s="91">
        <v>9708</v>
      </c>
      <c r="I11" s="91">
        <v>10361</v>
      </c>
      <c r="J11" s="91">
        <v>8298</v>
      </c>
      <c r="K11" s="91">
        <v>6452</v>
      </c>
      <c r="L11" s="91">
        <v>16184</v>
      </c>
      <c r="M11" s="91">
        <v>13536</v>
      </c>
      <c r="N11" s="91">
        <v>15840</v>
      </c>
      <c r="O11" s="91">
        <v>16955</v>
      </c>
      <c r="P11" s="91">
        <v>19299</v>
      </c>
      <c r="Q11" s="91">
        <v>19925</v>
      </c>
      <c r="R11" s="91">
        <v>22151</v>
      </c>
      <c r="S11" s="91">
        <v>22020</v>
      </c>
    </row>
    <row r="12" spans="2:19" ht="33" customHeight="1" x14ac:dyDescent="0.25">
      <c r="B12" s="249" t="s">
        <v>487</v>
      </c>
      <c r="C12" s="89" t="s">
        <v>488</v>
      </c>
      <c r="D12" s="91">
        <v>136684</v>
      </c>
      <c r="E12" s="91">
        <v>164501</v>
      </c>
      <c r="F12" s="91">
        <v>163586</v>
      </c>
      <c r="G12" s="91">
        <v>187009</v>
      </c>
      <c r="H12" s="91">
        <v>190490</v>
      </c>
      <c r="I12" s="91">
        <v>216191</v>
      </c>
      <c r="J12" s="91">
        <v>213549</v>
      </c>
      <c r="K12" s="91">
        <v>107605</v>
      </c>
      <c r="L12" s="91">
        <v>229782</v>
      </c>
      <c r="M12" s="91">
        <v>213022</v>
      </c>
      <c r="N12" s="91">
        <v>160996</v>
      </c>
      <c r="O12" s="91">
        <v>181636</v>
      </c>
      <c r="P12" s="91">
        <v>188021</v>
      </c>
      <c r="Q12" s="91">
        <v>302148</v>
      </c>
      <c r="R12" s="91">
        <v>201984</v>
      </c>
      <c r="S12" s="91">
        <v>277475</v>
      </c>
    </row>
    <row r="13" spans="2:19" ht="33" customHeight="1" x14ac:dyDescent="0.25">
      <c r="B13" s="249" t="s">
        <v>485</v>
      </c>
      <c r="C13" s="89" t="s">
        <v>486</v>
      </c>
      <c r="D13" s="91">
        <v>383676</v>
      </c>
      <c r="E13" s="91">
        <v>456420</v>
      </c>
      <c r="F13" s="91">
        <v>476196</v>
      </c>
      <c r="G13" s="91">
        <v>501664</v>
      </c>
      <c r="H13" s="91">
        <v>606985</v>
      </c>
      <c r="I13" s="91">
        <v>666502</v>
      </c>
      <c r="J13" s="91">
        <v>569358</v>
      </c>
      <c r="K13" s="91">
        <v>467501</v>
      </c>
      <c r="L13" s="91">
        <v>672276</v>
      </c>
      <c r="M13" s="91">
        <v>631600</v>
      </c>
      <c r="N13" s="91">
        <v>720412</v>
      </c>
      <c r="O13" s="91">
        <v>750568</v>
      </c>
      <c r="P13" s="91">
        <v>773859</v>
      </c>
      <c r="Q13" s="91">
        <v>548276</v>
      </c>
      <c r="R13" s="91">
        <v>630804</v>
      </c>
      <c r="S13" s="91">
        <v>640053</v>
      </c>
    </row>
    <row r="14" spans="2:19" ht="33" customHeight="1" x14ac:dyDescent="0.25">
      <c r="B14" s="249" t="s">
        <v>496</v>
      </c>
      <c r="C14" s="89" t="s">
        <v>497</v>
      </c>
      <c r="D14" s="91">
        <v>84111</v>
      </c>
      <c r="E14" s="91">
        <v>95196</v>
      </c>
      <c r="F14" s="91">
        <v>102017</v>
      </c>
      <c r="G14" s="91">
        <v>78499</v>
      </c>
      <c r="H14" s="91">
        <v>101176</v>
      </c>
      <c r="I14" s="91">
        <v>113085</v>
      </c>
      <c r="J14" s="91">
        <v>79378</v>
      </c>
      <c r="K14" s="91">
        <v>72617</v>
      </c>
      <c r="L14" s="91">
        <v>80634</v>
      </c>
      <c r="M14" s="91">
        <v>101846</v>
      </c>
      <c r="N14" s="91">
        <v>97113</v>
      </c>
      <c r="O14" s="91">
        <v>109425</v>
      </c>
      <c r="P14" s="91">
        <v>106285</v>
      </c>
      <c r="Q14" s="91">
        <v>74389</v>
      </c>
      <c r="R14" s="91">
        <v>81416</v>
      </c>
      <c r="S14" s="91">
        <v>96517</v>
      </c>
    </row>
    <row r="15" spans="2:19" ht="33" customHeight="1" x14ac:dyDescent="0.25">
      <c r="B15" s="249" t="s">
        <v>491</v>
      </c>
      <c r="C15" s="89" t="s">
        <v>492</v>
      </c>
      <c r="D15" s="91">
        <v>78439</v>
      </c>
      <c r="E15" s="91">
        <v>105508</v>
      </c>
      <c r="F15" s="91">
        <v>107680</v>
      </c>
      <c r="G15" s="91">
        <v>132608</v>
      </c>
      <c r="H15" s="91">
        <v>148574</v>
      </c>
      <c r="I15" s="91">
        <v>191044</v>
      </c>
      <c r="J15" s="91">
        <v>204364</v>
      </c>
      <c r="K15" s="91">
        <v>211830</v>
      </c>
      <c r="L15" s="91">
        <v>187402</v>
      </c>
      <c r="M15" s="91">
        <v>189291</v>
      </c>
      <c r="N15" s="91">
        <v>215829</v>
      </c>
      <c r="O15" s="91">
        <v>232745</v>
      </c>
      <c r="P15" s="91">
        <v>259027</v>
      </c>
      <c r="Q15" s="91">
        <v>366874</v>
      </c>
      <c r="R15" s="91">
        <v>438403</v>
      </c>
      <c r="S15" s="91">
        <v>442782</v>
      </c>
    </row>
    <row r="16" spans="2:19" ht="33" customHeight="1" x14ac:dyDescent="0.25">
      <c r="B16" s="321"/>
      <c r="C16" s="324" t="s">
        <v>564</v>
      </c>
      <c r="D16" s="322">
        <v>960419</v>
      </c>
      <c r="E16" s="322">
        <v>1157429</v>
      </c>
      <c r="F16" s="322">
        <v>1174714</v>
      </c>
      <c r="G16" s="322">
        <v>1323286</v>
      </c>
      <c r="H16" s="322">
        <v>1602620</v>
      </c>
      <c r="I16" s="322">
        <v>1673250</v>
      </c>
      <c r="J16" s="322">
        <v>1654354</v>
      </c>
      <c r="K16" s="322">
        <v>1700825</v>
      </c>
      <c r="L16" s="322">
        <v>1874139</v>
      </c>
      <c r="M16" s="322">
        <v>1611294</v>
      </c>
      <c r="N16" s="322">
        <v>1679151</v>
      </c>
      <c r="O16" s="322">
        <v>1619481</v>
      </c>
      <c r="P16" s="322">
        <v>1627809</v>
      </c>
      <c r="Q16" s="322">
        <v>1739132</v>
      </c>
      <c r="R16" s="322">
        <v>1762733</v>
      </c>
      <c r="S16" s="322">
        <v>1801265</v>
      </c>
    </row>
    <row r="17" spans="2:19" ht="33" customHeight="1" x14ac:dyDescent="0.25">
      <c r="B17" s="249" t="s">
        <v>493</v>
      </c>
      <c r="C17" s="89" t="s">
        <v>494</v>
      </c>
      <c r="D17" s="91">
        <v>108446</v>
      </c>
      <c r="E17" s="91">
        <v>127906</v>
      </c>
      <c r="F17" s="91">
        <v>129880</v>
      </c>
      <c r="G17" s="91">
        <v>160231</v>
      </c>
      <c r="H17" s="91">
        <v>212195</v>
      </c>
      <c r="I17" s="91">
        <v>242068</v>
      </c>
      <c r="J17" s="91">
        <v>211475</v>
      </c>
      <c r="K17" s="91">
        <v>240981</v>
      </c>
      <c r="L17" s="91">
        <v>304348</v>
      </c>
      <c r="M17" s="91">
        <v>293714</v>
      </c>
      <c r="N17" s="91">
        <v>290593</v>
      </c>
      <c r="O17" s="91">
        <v>312474</v>
      </c>
      <c r="P17" s="91">
        <v>328940</v>
      </c>
      <c r="Q17" s="91">
        <v>382666</v>
      </c>
      <c r="R17" s="91">
        <v>337242</v>
      </c>
      <c r="S17" s="91">
        <v>381000</v>
      </c>
    </row>
    <row r="18" spans="2:19" ht="33" customHeight="1" x14ac:dyDescent="0.25">
      <c r="B18" s="249" t="s">
        <v>489</v>
      </c>
      <c r="C18" s="89" t="s">
        <v>490</v>
      </c>
      <c r="D18" s="91">
        <v>746012</v>
      </c>
      <c r="E18" s="91">
        <v>884715</v>
      </c>
      <c r="F18" s="91">
        <v>876846</v>
      </c>
      <c r="G18" s="91">
        <v>983993</v>
      </c>
      <c r="H18" s="91">
        <v>1157999</v>
      </c>
      <c r="I18" s="91">
        <v>1211143</v>
      </c>
      <c r="J18" s="91">
        <v>1213081</v>
      </c>
      <c r="K18" s="91">
        <v>1268270</v>
      </c>
      <c r="L18" s="91">
        <v>1381676</v>
      </c>
      <c r="M18" s="91">
        <v>1192297</v>
      </c>
      <c r="N18" s="91">
        <v>1216749</v>
      </c>
      <c r="O18" s="91">
        <v>1135683</v>
      </c>
      <c r="P18" s="91">
        <v>1132214</v>
      </c>
      <c r="Q18" s="91">
        <v>1223700</v>
      </c>
      <c r="R18" s="91">
        <v>1269408</v>
      </c>
      <c r="S18" s="91">
        <v>1251504</v>
      </c>
    </row>
    <row r="19" spans="2:19" ht="33" customHeight="1" x14ac:dyDescent="0.25">
      <c r="B19" s="249" t="s">
        <v>498</v>
      </c>
      <c r="C19" s="89" t="s">
        <v>499</v>
      </c>
      <c r="D19" s="91">
        <v>105961</v>
      </c>
      <c r="E19" s="91">
        <v>144808</v>
      </c>
      <c r="F19" s="91">
        <v>167988</v>
      </c>
      <c r="G19" s="91">
        <v>179062</v>
      </c>
      <c r="H19" s="91">
        <v>232426</v>
      </c>
      <c r="I19" s="91">
        <v>220039</v>
      </c>
      <c r="J19" s="91">
        <v>229798</v>
      </c>
      <c r="K19" s="91">
        <v>191574</v>
      </c>
      <c r="L19" s="91">
        <v>188115</v>
      </c>
      <c r="M19" s="91">
        <v>125283</v>
      </c>
      <c r="N19" s="91">
        <v>171809</v>
      </c>
      <c r="O19" s="91">
        <v>171324</v>
      </c>
      <c r="P19" s="91">
        <v>166655</v>
      </c>
      <c r="Q19" s="91">
        <v>132766</v>
      </c>
      <c r="R19" s="91">
        <v>156083</v>
      </c>
      <c r="S19" s="91">
        <v>168761</v>
      </c>
    </row>
    <row r="20" spans="2:19" ht="33" customHeight="1" x14ac:dyDescent="0.25">
      <c r="B20" s="249" t="s">
        <v>504</v>
      </c>
      <c r="C20" s="89" t="s">
        <v>505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  <c r="Q20" s="91">
        <v>0</v>
      </c>
      <c r="R20" s="91">
        <v>0</v>
      </c>
      <c r="S20" s="91">
        <v>0</v>
      </c>
    </row>
    <row r="21" spans="2:19" ht="33" customHeight="1" x14ac:dyDescent="0.25">
      <c r="B21" s="249" t="s">
        <v>506</v>
      </c>
      <c r="C21" s="89" t="s">
        <v>507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</row>
    <row r="22" spans="2:19" ht="33" customHeight="1" x14ac:dyDescent="0.25">
      <c r="B22" s="512" t="s">
        <v>450</v>
      </c>
      <c r="C22" s="512"/>
      <c r="D22" s="323">
        <v>1662585</v>
      </c>
      <c r="E22" s="323">
        <v>1992454</v>
      </c>
      <c r="F22" s="323">
        <v>2038905</v>
      </c>
      <c r="G22" s="323">
        <v>2238171</v>
      </c>
      <c r="H22" s="323">
        <v>2666853</v>
      </c>
      <c r="I22" s="323">
        <v>2877790</v>
      </c>
      <c r="J22" s="323">
        <v>2736788</v>
      </c>
      <c r="K22" s="323">
        <v>2569353</v>
      </c>
      <c r="L22" s="323">
        <v>3061249</v>
      </c>
      <c r="M22" s="323">
        <v>2761646</v>
      </c>
      <c r="N22" s="323">
        <v>2889939</v>
      </c>
      <c r="O22" s="323">
        <v>2913077</v>
      </c>
      <c r="P22" s="323">
        <v>2976883</v>
      </c>
      <c r="Q22" s="323">
        <v>3053287</v>
      </c>
      <c r="R22" s="323">
        <v>3140466</v>
      </c>
      <c r="S22" s="323">
        <v>3283119</v>
      </c>
    </row>
    <row r="23" spans="2:19" ht="33" customHeight="1" x14ac:dyDescent="0.25">
      <c r="B23" s="319"/>
      <c r="C23" s="319"/>
      <c r="D23" s="319"/>
      <c r="E23" s="319"/>
      <c r="F23" s="319"/>
      <c r="G23" s="319"/>
      <c r="H23" s="319"/>
      <c r="I23" s="319"/>
      <c r="K23" s="235"/>
    </row>
    <row r="24" spans="2:19" ht="33" customHeight="1" x14ac:dyDescent="0.25">
      <c r="B24" s="20" t="s">
        <v>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9" ht="33" customHeight="1" x14ac:dyDescent="0.25">
      <c r="B25" s="232" t="s">
        <v>10</v>
      </c>
      <c r="C25" s="232" t="s">
        <v>7</v>
      </c>
      <c r="D25" s="31">
        <v>2007</v>
      </c>
      <c r="E25" s="31">
        <v>2008</v>
      </c>
      <c r="F25" s="31">
        <v>2009</v>
      </c>
      <c r="G25" s="31">
        <v>2010</v>
      </c>
      <c r="H25" s="31">
        <v>2011</v>
      </c>
      <c r="I25" s="31">
        <v>2012</v>
      </c>
      <c r="J25" s="31">
        <v>2013</v>
      </c>
      <c r="K25" s="31">
        <v>2014</v>
      </c>
      <c r="L25" s="31">
        <v>2015</v>
      </c>
      <c r="M25" s="31">
        <v>2016</v>
      </c>
      <c r="N25" s="31">
        <v>2017</v>
      </c>
      <c r="O25" s="31">
        <v>2018</v>
      </c>
      <c r="P25" s="31">
        <v>2019</v>
      </c>
      <c r="Q25" s="31">
        <v>2020</v>
      </c>
      <c r="R25" s="31">
        <v>2021</v>
      </c>
      <c r="S25" s="31">
        <v>2022</v>
      </c>
    </row>
    <row r="26" spans="2:19" ht="33" customHeight="1" x14ac:dyDescent="0.25">
      <c r="B26" s="321"/>
      <c r="C26" s="324" t="s">
        <v>563</v>
      </c>
      <c r="D26" s="322">
        <v>702166</v>
      </c>
      <c r="E26" s="322">
        <v>789739</v>
      </c>
      <c r="F26" s="322">
        <v>764688</v>
      </c>
      <c r="G26" s="322">
        <v>763590</v>
      </c>
      <c r="H26" s="322">
        <v>852141</v>
      </c>
      <c r="I26" s="322">
        <v>918339</v>
      </c>
      <c r="J26" s="322">
        <v>785308</v>
      </c>
      <c r="K26" s="322">
        <v>593414</v>
      </c>
      <c r="L26" s="322">
        <v>791804</v>
      </c>
      <c r="M26" s="322">
        <v>734254</v>
      </c>
      <c r="N26" s="322">
        <v>750204</v>
      </c>
      <c r="O26" s="322">
        <v>769595</v>
      </c>
      <c r="P26" s="322">
        <v>825689</v>
      </c>
      <c r="Q26" s="322">
        <v>766002</v>
      </c>
      <c r="R26" s="322">
        <v>828457</v>
      </c>
      <c r="S26" s="322">
        <v>904365</v>
      </c>
    </row>
    <row r="27" spans="2:19" ht="33" customHeight="1" x14ac:dyDescent="0.25">
      <c r="B27" s="249" t="s">
        <v>495</v>
      </c>
      <c r="C27" s="89" t="s">
        <v>36</v>
      </c>
      <c r="D27" s="91">
        <v>8262</v>
      </c>
      <c r="E27" s="91">
        <v>4521</v>
      </c>
      <c r="F27" s="91">
        <v>5960</v>
      </c>
      <c r="G27" s="91">
        <v>4692</v>
      </c>
      <c r="H27" s="91">
        <v>6268</v>
      </c>
      <c r="I27" s="91">
        <v>6021</v>
      </c>
      <c r="J27" s="91">
        <v>5964</v>
      </c>
      <c r="K27" s="91">
        <v>1936</v>
      </c>
      <c r="L27" s="91">
        <v>629</v>
      </c>
      <c r="M27" s="91">
        <v>777</v>
      </c>
      <c r="N27" s="91">
        <v>430</v>
      </c>
      <c r="O27" s="91">
        <v>1609</v>
      </c>
      <c r="P27" s="91">
        <v>1786</v>
      </c>
      <c r="Q27" s="91">
        <v>1671</v>
      </c>
      <c r="R27" s="91">
        <v>1919</v>
      </c>
      <c r="S27" s="91">
        <v>1907</v>
      </c>
    </row>
    <row r="28" spans="2:19" ht="33" customHeight="1" x14ac:dyDescent="0.25">
      <c r="B28" s="249" t="s">
        <v>502</v>
      </c>
      <c r="C28" s="89" t="s">
        <v>503</v>
      </c>
      <c r="D28" s="91">
        <v>715</v>
      </c>
      <c r="E28" s="91">
        <v>422</v>
      </c>
      <c r="F28" s="91">
        <v>78</v>
      </c>
      <c r="G28" s="91">
        <v>159</v>
      </c>
      <c r="H28" s="91">
        <v>135</v>
      </c>
      <c r="I28" s="91">
        <v>155</v>
      </c>
      <c r="J28" s="91">
        <v>57</v>
      </c>
      <c r="K28" s="91">
        <v>23</v>
      </c>
      <c r="L28" s="91">
        <v>0</v>
      </c>
      <c r="M28" s="91">
        <v>0</v>
      </c>
      <c r="N28" s="91">
        <v>0</v>
      </c>
      <c r="O28" s="91">
        <v>0</v>
      </c>
      <c r="P28" s="91">
        <v>20</v>
      </c>
      <c r="Q28" s="91">
        <v>59</v>
      </c>
      <c r="R28" s="91">
        <v>58</v>
      </c>
      <c r="S28" s="91">
        <v>57</v>
      </c>
    </row>
    <row r="29" spans="2:19" ht="33" customHeight="1" x14ac:dyDescent="0.25">
      <c r="B29" s="249" t="s">
        <v>500</v>
      </c>
      <c r="C29" s="89" t="s">
        <v>501</v>
      </c>
      <c r="D29" s="91">
        <v>10279</v>
      </c>
      <c r="E29" s="91">
        <v>8047</v>
      </c>
      <c r="F29" s="91">
        <v>7770</v>
      </c>
      <c r="G29" s="91">
        <v>8817</v>
      </c>
      <c r="H29" s="91">
        <v>8515</v>
      </c>
      <c r="I29" s="91">
        <v>8698</v>
      </c>
      <c r="J29" s="91">
        <v>6673</v>
      </c>
      <c r="K29" s="91">
        <v>5012</v>
      </c>
      <c r="L29" s="91">
        <v>12227</v>
      </c>
      <c r="M29" s="91">
        <v>9947</v>
      </c>
      <c r="N29" s="91">
        <v>11394</v>
      </c>
      <c r="O29" s="91">
        <v>12031</v>
      </c>
      <c r="P29" s="91">
        <v>13495</v>
      </c>
      <c r="Q29" s="91">
        <v>13556</v>
      </c>
      <c r="R29" s="91">
        <v>14722</v>
      </c>
      <c r="S29" s="91">
        <v>14384</v>
      </c>
    </row>
    <row r="30" spans="2:19" ht="33" customHeight="1" x14ac:dyDescent="0.25">
      <c r="B30" s="249" t="s">
        <v>487</v>
      </c>
      <c r="C30" s="89" t="s">
        <v>488</v>
      </c>
      <c r="D30" s="91">
        <v>136684</v>
      </c>
      <c r="E30" s="91">
        <v>158144</v>
      </c>
      <c r="F30" s="91">
        <v>154924</v>
      </c>
      <c r="G30" s="91">
        <v>170333</v>
      </c>
      <c r="H30" s="91">
        <v>165984</v>
      </c>
      <c r="I30" s="91">
        <v>181183</v>
      </c>
      <c r="J30" s="91">
        <v>166719</v>
      </c>
      <c r="K30" s="91">
        <v>81026</v>
      </c>
      <c r="L30" s="91">
        <v>169882</v>
      </c>
      <c r="M30" s="91">
        <v>148576</v>
      </c>
      <c r="N30" s="91">
        <v>105392</v>
      </c>
      <c r="O30" s="91">
        <v>110128</v>
      </c>
      <c r="P30" s="91">
        <v>114271</v>
      </c>
      <c r="Q30" s="91">
        <v>158560</v>
      </c>
      <c r="R30" s="91">
        <v>113490</v>
      </c>
      <c r="S30" s="91">
        <v>161928</v>
      </c>
    </row>
    <row r="31" spans="2:19" ht="33" customHeight="1" x14ac:dyDescent="0.25">
      <c r="B31" s="249" t="s">
        <v>485</v>
      </c>
      <c r="C31" s="89" t="s">
        <v>486</v>
      </c>
      <c r="D31" s="91">
        <v>383676</v>
      </c>
      <c r="E31" s="91">
        <v>427848</v>
      </c>
      <c r="F31" s="91">
        <v>407498</v>
      </c>
      <c r="G31" s="91">
        <v>399566</v>
      </c>
      <c r="H31" s="91">
        <v>470325</v>
      </c>
      <c r="I31" s="91">
        <v>490533</v>
      </c>
      <c r="J31" s="91">
        <v>392592</v>
      </c>
      <c r="K31" s="91">
        <v>297936</v>
      </c>
      <c r="L31" s="91">
        <v>421452</v>
      </c>
      <c r="M31" s="91">
        <v>377128</v>
      </c>
      <c r="N31" s="91">
        <v>420613</v>
      </c>
      <c r="O31" s="91">
        <v>417409</v>
      </c>
      <c r="P31" s="91">
        <v>451161</v>
      </c>
      <c r="Q31" s="91">
        <v>292111</v>
      </c>
      <c r="R31" s="91">
        <v>352045</v>
      </c>
      <c r="S31" s="91">
        <v>371829</v>
      </c>
    </row>
    <row r="32" spans="2:19" ht="33" customHeight="1" x14ac:dyDescent="0.25">
      <c r="B32" s="249" t="s">
        <v>496</v>
      </c>
      <c r="C32" s="89" t="s">
        <v>497</v>
      </c>
      <c r="D32" s="91">
        <v>84111</v>
      </c>
      <c r="E32" s="91">
        <v>88268</v>
      </c>
      <c r="F32" s="91">
        <v>86491</v>
      </c>
      <c r="G32" s="91">
        <v>60345</v>
      </c>
      <c r="H32" s="91">
        <v>75846</v>
      </c>
      <c r="I32" s="91">
        <v>80618</v>
      </c>
      <c r="J32" s="91">
        <v>53467</v>
      </c>
      <c r="K32" s="91">
        <v>45238</v>
      </c>
      <c r="L32" s="91">
        <v>47358</v>
      </c>
      <c r="M32" s="91">
        <v>57665</v>
      </c>
      <c r="N32" s="91">
        <v>53796</v>
      </c>
      <c r="O32" s="91">
        <v>58214</v>
      </c>
      <c r="P32" s="91">
        <v>57555</v>
      </c>
      <c r="Q32" s="91">
        <v>37805</v>
      </c>
      <c r="R32" s="91">
        <v>41391</v>
      </c>
      <c r="S32" s="91">
        <v>49561</v>
      </c>
    </row>
    <row r="33" spans="2:19" ht="33" customHeight="1" x14ac:dyDescent="0.25">
      <c r="B33" s="249" t="s">
        <v>491</v>
      </c>
      <c r="C33" s="89" t="s">
        <v>492</v>
      </c>
      <c r="D33" s="91">
        <v>78439</v>
      </c>
      <c r="E33" s="91">
        <v>102489</v>
      </c>
      <c r="F33" s="91">
        <v>101967</v>
      </c>
      <c r="G33" s="91">
        <v>119678</v>
      </c>
      <c r="H33" s="91">
        <v>125068</v>
      </c>
      <c r="I33" s="91">
        <v>151131</v>
      </c>
      <c r="J33" s="91">
        <v>159836</v>
      </c>
      <c r="K33" s="91">
        <v>162243</v>
      </c>
      <c r="L33" s="91">
        <v>140256</v>
      </c>
      <c r="M33" s="91">
        <v>140161</v>
      </c>
      <c r="N33" s="91">
        <v>158579</v>
      </c>
      <c r="O33" s="91">
        <v>170204</v>
      </c>
      <c r="P33" s="91">
        <v>187401</v>
      </c>
      <c r="Q33" s="91">
        <v>262240</v>
      </c>
      <c r="R33" s="91">
        <v>304832</v>
      </c>
      <c r="S33" s="91">
        <v>304699</v>
      </c>
    </row>
    <row r="34" spans="2:19" ht="33" customHeight="1" x14ac:dyDescent="0.25">
      <c r="B34" s="321"/>
      <c r="C34" s="324" t="s">
        <v>564</v>
      </c>
      <c r="D34" s="322">
        <v>960419</v>
      </c>
      <c r="E34" s="322">
        <v>1151529</v>
      </c>
      <c r="F34" s="322">
        <v>1167412</v>
      </c>
      <c r="G34" s="322">
        <v>1313985</v>
      </c>
      <c r="H34" s="322">
        <v>1573601</v>
      </c>
      <c r="I34" s="322">
        <v>1612754</v>
      </c>
      <c r="J34" s="322">
        <v>1572058</v>
      </c>
      <c r="K34" s="322">
        <v>1606471</v>
      </c>
      <c r="L34" s="322">
        <v>1771971</v>
      </c>
      <c r="M34" s="322">
        <v>1501598</v>
      </c>
      <c r="N34" s="322">
        <v>1520961</v>
      </c>
      <c r="O34" s="322">
        <v>1451531</v>
      </c>
      <c r="P34" s="322">
        <v>1448934</v>
      </c>
      <c r="Q34" s="322">
        <v>1504872</v>
      </c>
      <c r="R34" s="322">
        <v>1494804</v>
      </c>
      <c r="S34" s="322">
        <v>1503058</v>
      </c>
    </row>
    <row r="35" spans="2:19" ht="33" customHeight="1" x14ac:dyDescent="0.25">
      <c r="B35" s="249" t="s">
        <v>493</v>
      </c>
      <c r="C35" s="89" t="s">
        <v>494</v>
      </c>
      <c r="D35" s="91">
        <v>108446</v>
      </c>
      <c r="E35" s="91">
        <v>123988</v>
      </c>
      <c r="F35" s="91">
        <v>121895</v>
      </c>
      <c r="G35" s="91">
        <v>144984</v>
      </c>
      <c r="H35" s="91">
        <v>186120</v>
      </c>
      <c r="I35" s="91">
        <v>203219</v>
      </c>
      <c r="J35" s="91">
        <v>170056</v>
      </c>
      <c r="K35" s="91">
        <v>187187</v>
      </c>
      <c r="L35" s="91">
        <v>237817</v>
      </c>
      <c r="M35" s="91">
        <v>231315</v>
      </c>
      <c r="N35" s="91">
        <v>234012</v>
      </c>
      <c r="O35" s="91">
        <v>251638</v>
      </c>
      <c r="P35" s="91">
        <v>268287</v>
      </c>
      <c r="Q35" s="91">
        <v>304916</v>
      </c>
      <c r="R35" s="91">
        <v>263365</v>
      </c>
      <c r="S35" s="91">
        <v>289276</v>
      </c>
    </row>
    <row r="36" spans="2:19" ht="33" customHeight="1" x14ac:dyDescent="0.25">
      <c r="B36" s="249" t="s">
        <v>489</v>
      </c>
      <c r="C36" s="89" t="s">
        <v>490</v>
      </c>
      <c r="D36" s="91">
        <v>746012</v>
      </c>
      <c r="E36" s="91">
        <v>885750</v>
      </c>
      <c r="F36" s="91">
        <v>884726</v>
      </c>
      <c r="G36" s="91">
        <v>999711</v>
      </c>
      <c r="H36" s="91">
        <v>1176180</v>
      </c>
      <c r="I36" s="91">
        <v>1216127</v>
      </c>
      <c r="J36" s="91">
        <v>1206835</v>
      </c>
      <c r="K36" s="91">
        <v>1264308</v>
      </c>
      <c r="L36" s="91">
        <v>1387747</v>
      </c>
      <c r="M36" s="91">
        <v>1175193</v>
      </c>
      <c r="N36" s="91">
        <v>1154398</v>
      </c>
      <c r="O36" s="91">
        <v>1066898</v>
      </c>
      <c r="P36" s="91">
        <v>1050884</v>
      </c>
      <c r="Q36" s="91">
        <v>1098594</v>
      </c>
      <c r="R36" s="91">
        <v>1111077</v>
      </c>
      <c r="S36" s="91">
        <v>1083591</v>
      </c>
    </row>
    <row r="37" spans="2:19" ht="33" customHeight="1" x14ac:dyDescent="0.25">
      <c r="B37" s="249" t="s">
        <v>498</v>
      </c>
      <c r="C37" s="89" t="s">
        <v>499</v>
      </c>
      <c r="D37" s="91">
        <v>105961</v>
      </c>
      <c r="E37" s="91">
        <v>141791</v>
      </c>
      <c r="F37" s="91">
        <v>160791</v>
      </c>
      <c r="G37" s="91">
        <v>169290</v>
      </c>
      <c r="H37" s="91">
        <v>211301</v>
      </c>
      <c r="I37" s="91">
        <v>193408</v>
      </c>
      <c r="J37" s="91">
        <v>195167</v>
      </c>
      <c r="K37" s="91">
        <v>154976</v>
      </c>
      <c r="L37" s="91">
        <v>146407</v>
      </c>
      <c r="M37" s="91">
        <v>95090</v>
      </c>
      <c r="N37" s="91">
        <v>132551</v>
      </c>
      <c r="O37" s="91">
        <v>132995</v>
      </c>
      <c r="P37" s="91">
        <v>129763</v>
      </c>
      <c r="Q37" s="91">
        <v>101362</v>
      </c>
      <c r="R37" s="91">
        <v>120362</v>
      </c>
      <c r="S37" s="91">
        <v>130191</v>
      </c>
    </row>
    <row r="38" spans="2:19" ht="33" customHeight="1" x14ac:dyDescent="0.25">
      <c r="B38" s="249" t="s">
        <v>504</v>
      </c>
      <c r="C38" s="89" t="s">
        <v>505</v>
      </c>
      <c r="D38" s="91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</row>
    <row r="39" spans="2:19" ht="33" customHeight="1" x14ac:dyDescent="0.25">
      <c r="B39" s="249" t="s">
        <v>506</v>
      </c>
      <c r="C39" s="89" t="s">
        <v>507</v>
      </c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</row>
    <row r="40" spans="2:19" ht="33" customHeight="1" x14ac:dyDescent="0.25">
      <c r="B40" s="512" t="s">
        <v>450</v>
      </c>
      <c r="C40" s="512"/>
      <c r="D40" s="323">
        <v>1662585</v>
      </c>
      <c r="E40" s="323">
        <v>1941268</v>
      </c>
      <c r="F40" s="323">
        <v>1932100</v>
      </c>
      <c r="G40" s="323">
        <v>2077575</v>
      </c>
      <c r="H40" s="323">
        <v>2425742</v>
      </c>
      <c r="I40" s="323">
        <v>2531093</v>
      </c>
      <c r="J40" s="323">
        <v>2357366</v>
      </c>
      <c r="K40" s="323">
        <v>2199885</v>
      </c>
      <c r="L40" s="323">
        <v>2563775</v>
      </c>
      <c r="M40" s="323">
        <v>2235852</v>
      </c>
      <c r="N40" s="323">
        <v>2271165</v>
      </c>
      <c r="O40" s="323">
        <v>2221126</v>
      </c>
      <c r="P40" s="323">
        <v>2274623</v>
      </c>
      <c r="Q40" s="323">
        <v>2270874</v>
      </c>
      <c r="R40" s="323">
        <v>2323261</v>
      </c>
      <c r="S40" s="323">
        <v>2407423</v>
      </c>
    </row>
    <row r="41" spans="2:19" ht="33" customHeight="1" x14ac:dyDescent="0.25">
      <c r="B41" s="325"/>
      <c r="C41" s="325"/>
      <c r="D41" s="326"/>
      <c r="E41" s="326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  <c r="Q41" s="326"/>
      <c r="R41" s="326"/>
    </row>
    <row r="42" spans="2:19" ht="33" customHeight="1" x14ac:dyDescent="0.25">
      <c r="B42" s="490" t="s">
        <v>349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</row>
    <row r="43" spans="2:19" ht="33" customHeight="1" x14ac:dyDescent="0.25">
      <c r="B43" s="325"/>
      <c r="C43" s="325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  <c r="Q43" s="326"/>
      <c r="R43" s="326"/>
    </row>
    <row r="44" spans="2:19" ht="33" customHeight="1" x14ac:dyDescent="0.25">
      <c r="B44" s="325"/>
      <c r="C44" s="325"/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  <c r="Q44" s="326"/>
      <c r="R44" s="326"/>
    </row>
    <row r="45" spans="2:19" ht="33" customHeight="1" x14ac:dyDescent="0.25">
      <c r="B45" s="325"/>
      <c r="C45" s="325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  <c r="Q45" s="326"/>
      <c r="R45" s="326"/>
    </row>
    <row r="46" spans="2:19" ht="33" customHeight="1" x14ac:dyDescent="0.25">
      <c r="B46" s="325"/>
      <c r="C46" s="325"/>
      <c r="D46" s="326"/>
      <c r="E46" s="326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</row>
    <row r="47" spans="2:19" ht="33" customHeight="1" x14ac:dyDescent="0.25">
      <c r="B47" s="325"/>
      <c r="C47" s="325"/>
      <c r="D47" s="326"/>
      <c r="E47" s="326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  <c r="Q47" s="326"/>
      <c r="R47" s="326"/>
    </row>
    <row r="48" spans="2:19" ht="33" customHeight="1" x14ac:dyDescent="0.25">
      <c r="B48" s="325"/>
      <c r="C48" s="325"/>
      <c r="D48" s="326"/>
      <c r="E48" s="326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  <c r="Q48" s="326"/>
      <c r="R48" s="326"/>
    </row>
    <row r="49" spans="2:18" ht="33" customHeight="1" x14ac:dyDescent="0.25">
      <c r="B49" s="325"/>
      <c r="C49" s="325"/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326"/>
      <c r="R49" s="326"/>
    </row>
    <row r="50" spans="2:18" ht="33" customHeight="1" x14ac:dyDescent="0.25">
      <c r="B50" s="325"/>
      <c r="C50" s="325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326"/>
      <c r="R50" s="326"/>
    </row>
    <row r="51" spans="2:18" ht="33" customHeight="1" x14ac:dyDescent="0.25">
      <c r="B51" s="325"/>
      <c r="C51" s="325"/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6"/>
      <c r="R51" s="326"/>
    </row>
    <row r="52" spans="2:18" ht="33" customHeight="1" x14ac:dyDescent="0.25">
      <c r="B52" s="325"/>
      <c r="C52" s="325"/>
      <c r="D52" s="326"/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326"/>
      <c r="R52" s="326"/>
    </row>
    <row r="53" spans="2:18" ht="33" customHeight="1" x14ac:dyDescent="0.25">
      <c r="B53" s="325"/>
      <c r="C53" s="325"/>
      <c r="D53" s="326"/>
      <c r="E53" s="326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  <c r="Q53" s="326"/>
      <c r="R53" s="326"/>
    </row>
    <row r="54" spans="2:18" ht="33" customHeight="1" x14ac:dyDescent="0.25">
      <c r="B54" s="325"/>
      <c r="C54" s="325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</row>
    <row r="55" spans="2:18" ht="33" customHeight="1" x14ac:dyDescent="0.25">
      <c r="B55" s="325"/>
      <c r="C55" s="325"/>
      <c r="D55" s="326"/>
      <c r="E55" s="326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  <c r="Q55" s="326"/>
      <c r="R55" s="326"/>
    </row>
    <row r="56" spans="2:18" ht="33" customHeight="1" x14ac:dyDescent="0.25">
      <c r="B56" s="325"/>
      <c r="C56" s="325"/>
      <c r="D56" s="326"/>
      <c r="E56" s="326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  <c r="Q56" s="326"/>
      <c r="R56" s="326"/>
    </row>
    <row r="57" spans="2:18" ht="33" customHeight="1" x14ac:dyDescent="0.25">
      <c r="B57" s="325"/>
      <c r="C57" s="325"/>
      <c r="D57" s="326"/>
      <c r="E57" s="326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  <c r="Q57" s="326"/>
      <c r="R57" s="326"/>
    </row>
    <row r="58" spans="2:18" ht="33" customHeight="1" x14ac:dyDescent="0.25">
      <c r="B58" s="490" t="s">
        <v>350</v>
      </c>
      <c r="C58" s="490"/>
      <c r="D58" s="490"/>
      <c r="E58" s="490"/>
      <c r="F58" s="490"/>
      <c r="G58" s="490"/>
      <c r="H58" s="490"/>
      <c r="I58" s="490"/>
      <c r="J58" s="490"/>
      <c r="K58" s="490"/>
      <c r="L58" s="490"/>
    </row>
    <row r="59" spans="2:18" ht="33" customHeight="1" x14ac:dyDescent="0.25">
      <c r="D59" s="320"/>
      <c r="E59" s="320"/>
      <c r="F59" s="320"/>
      <c r="G59" s="320"/>
      <c r="H59" s="320"/>
      <c r="I59" s="320"/>
      <c r="J59" s="318"/>
    </row>
    <row r="60" spans="2:18" ht="33" customHeight="1" x14ac:dyDescent="0.25">
      <c r="D60" s="320"/>
      <c r="E60" s="320"/>
      <c r="F60" s="320"/>
      <c r="G60" s="320"/>
      <c r="H60" s="320"/>
      <c r="I60" s="320"/>
      <c r="J60" s="318"/>
    </row>
    <row r="61" spans="2:18" ht="33" customHeight="1" x14ac:dyDescent="0.25">
      <c r="D61" s="320"/>
      <c r="E61" s="320"/>
      <c r="F61" s="320"/>
      <c r="G61" s="320"/>
      <c r="H61" s="320"/>
      <c r="I61" s="320"/>
      <c r="J61" s="318"/>
    </row>
    <row r="62" spans="2:18" ht="33" customHeight="1" x14ac:dyDescent="0.25">
      <c r="D62" s="320"/>
      <c r="E62" s="320"/>
      <c r="F62" s="320"/>
      <c r="G62" s="320"/>
      <c r="H62" s="320"/>
      <c r="I62" s="320"/>
      <c r="J62" s="318"/>
    </row>
    <row r="63" spans="2:18" ht="33" customHeight="1" x14ac:dyDescent="0.25">
      <c r="D63" s="320"/>
      <c r="E63" s="320"/>
      <c r="F63" s="320"/>
      <c r="G63" s="320"/>
      <c r="H63" s="320"/>
      <c r="I63" s="320"/>
      <c r="J63" s="318"/>
    </row>
    <row r="64" spans="2:18" ht="33" customHeight="1" x14ac:dyDescent="0.25">
      <c r="D64" s="320"/>
      <c r="E64" s="320"/>
      <c r="F64" s="320"/>
      <c r="G64" s="320"/>
      <c r="H64" s="320"/>
      <c r="I64" s="320"/>
      <c r="J64" s="318"/>
    </row>
    <row r="65" spans="2:10" ht="33" customHeight="1" x14ac:dyDescent="0.25">
      <c r="D65" s="320"/>
      <c r="E65" s="320"/>
      <c r="F65" s="320"/>
      <c r="G65" s="320"/>
      <c r="H65" s="320"/>
      <c r="I65" s="320"/>
      <c r="J65" s="318"/>
    </row>
    <row r="66" spans="2:10" ht="33" customHeight="1" x14ac:dyDescent="0.25">
      <c r="D66" s="320"/>
      <c r="E66" s="320"/>
      <c r="F66" s="320"/>
      <c r="G66" s="320"/>
      <c r="H66" s="320"/>
      <c r="I66" s="320"/>
      <c r="J66" s="318"/>
    </row>
    <row r="67" spans="2:10" ht="33" customHeight="1" x14ac:dyDescent="0.25">
      <c r="D67" s="320"/>
      <c r="E67" s="320"/>
      <c r="F67" s="320"/>
      <c r="G67" s="320"/>
      <c r="H67" s="320"/>
      <c r="I67" s="320"/>
      <c r="J67" s="318"/>
    </row>
    <row r="68" spans="2:10" ht="33" customHeight="1" x14ac:dyDescent="0.25">
      <c r="D68" s="320"/>
      <c r="E68" s="320"/>
      <c r="F68" s="320"/>
      <c r="G68" s="320"/>
      <c r="H68" s="320"/>
      <c r="I68" s="320"/>
      <c r="J68" s="318"/>
    </row>
    <row r="69" spans="2:10" ht="33" customHeight="1" x14ac:dyDescent="0.25">
      <c r="D69" s="320"/>
      <c r="E69" s="320"/>
      <c r="F69" s="320"/>
      <c r="G69" s="320"/>
      <c r="H69" s="320"/>
      <c r="I69" s="320"/>
      <c r="J69" s="318"/>
    </row>
    <row r="70" spans="2:10" ht="33" customHeight="1" x14ac:dyDescent="0.25">
      <c r="D70" s="320"/>
      <c r="E70" s="320"/>
      <c r="F70" s="320"/>
      <c r="G70" s="320"/>
      <c r="H70" s="320"/>
      <c r="I70" s="320"/>
      <c r="J70" s="318"/>
    </row>
    <row r="71" spans="2:10" ht="33" customHeight="1" x14ac:dyDescent="0.25">
      <c r="D71" s="320"/>
      <c r="E71" s="320"/>
      <c r="F71" s="320"/>
      <c r="G71" s="320"/>
      <c r="H71" s="320"/>
      <c r="I71" s="320"/>
      <c r="J71" s="318"/>
    </row>
    <row r="72" spans="2:10" ht="33" customHeight="1" x14ac:dyDescent="0.25">
      <c r="D72" s="320"/>
      <c r="E72" s="320"/>
      <c r="F72" s="320"/>
      <c r="G72" s="320"/>
      <c r="H72" s="320"/>
      <c r="I72" s="320"/>
      <c r="J72" s="318"/>
    </row>
    <row r="73" spans="2:10" ht="33" customHeight="1" x14ac:dyDescent="0.25">
      <c r="D73" s="320"/>
      <c r="E73" s="320"/>
      <c r="F73" s="320"/>
      <c r="G73" s="320"/>
      <c r="H73" s="320"/>
      <c r="I73" s="320"/>
      <c r="J73" s="318"/>
    </row>
    <row r="74" spans="2:10" ht="15.75" customHeight="1" x14ac:dyDescent="0.3">
      <c r="B74" s="126" t="s">
        <v>274</v>
      </c>
    </row>
    <row r="75" spans="2:10" ht="15.75" customHeight="1" x14ac:dyDescent="0.3">
      <c r="B75" s="126" t="s">
        <v>15</v>
      </c>
    </row>
  </sheetData>
  <mergeCells count="6">
    <mergeCell ref="B40:C40"/>
    <mergeCell ref="B58:L58"/>
    <mergeCell ref="B4:R4"/>
    <mergeCell ref="B3:R3"/>
    <mergeCell ref="B22:C22"/>
    <mergeCell ref="B42:L42"/>
  </mergeCells>
  <hyperlinks>
    <hyperlink ref="B2" location="Indice!A1" display="Índice"/>
    <hyperlink ref="S2" location="'2.1.13'!A1" display="Siguiente"/>
    <hyperlink ref="R2" location="'2.1.11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V13" sqref="V13"/>
    </sheetView>
  </sheetViews>
  <sheetFormatPr baseColWidth="10" defaultRowHeight="15" x14ac:dyDescent="0.25"/>
  <cols>
    <col min="1" max="1" width="5" customWidth="1"/>
    <col min="2" max="2" width="12.85546875" customWidth="1"/>
    <col min="3" max="3" width="57.85546875" customWidth="1"/>
    <col min="4" max="18" width="15.85546875" customWidth="1"/>
    <col min="19" max="23" width="15.7109375" customWidth="1"/>
  </cols>
  <sheetData>
    <row r="1" spans="2:19" ht="78" customHeight="1" x14ac:dyDescent="0.25"/>
    <row r="2" spans="2:19" ht="33" customHeight="1" x14ac:dyDescent="0.35">
      <c r="B2" s="149" t="s">
        <v>3</v>
      </c>
      <c r="R2" s="37" t="s">
        <v>178</v>
      </c>
      <c r="S2" s="37" t="s">
        <v>179</v>
      </c>
    </row>
    <row r="3" spans="2:19" ht="33" customHeight="1" x14ac:dyDescent="0.25">
      <c r="B3" s="489" t="s">
        <v>156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3" customHeight="1" x14ac:dyDescent="0.25">
      <c r="B4" s="513" t="s">
        <v>351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</row>
    <row r="5" spans="2:19" ht="33" customHeight="1" x14ac:dyDescent="0.25">
      <c r="B5" s="346"/>
      <c r="C5" s="346"/>
      <c r="D5" s="346"/>
      <c r="E5" s="346"/>
      <c r="F5" s="346"/>
      <c r="G5" s="346"/>
      <c r="H5" s="346"/>
      <c r="I5" s="346"/>
      <c r="J5" s="346"/>
      <c r="K5" s="346"/>
    </row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19" ht="33" customHeight="1" x14ac:dyDescent="0.25">
      <c r="B8" s="321"/>
      <c r="C8" s="324" t="s">
        <v>563</v>
      </c>
      <c r="D8" s="322">
        <v>702166</v>
      </c>
      <c r="E8" s="322">
        <v>835025</v>
      </c>
      <c r="F8" s="322">
        <v>864191</v>
      </c>
      <c r="G8" s="322">
        <v>914885</v>
      </c>
      <c r="H8" s="322">
        <v>1064233</v>
      </c>
      <c r="I8" s="322">
        <v>1204540</v>
      </c>
      <c r="J8" s="322">
        <v>1082434</v>
      </c>
      <c r="K8" s="322">
        <v>868528</v>
      </c>
      <c r="L8" s="322">
        <v>1187110</v>
      </c>
      <c r="M8" s="322">
        <v>1150352</v>
      </c>
      <c r="N8" s="322">
        <v>1210788</v>
      </c>
      <c r="O8" s="322">
        <v>1293596</v>
      </c>
      <c r="P8" s="322">
        <v>1349074</v>
      </c>
      <c r="Q8" s="322">
        <v>1314155</v>
      </c>
      <c r="R8" s="322">
        <v>1377733</v>
      </c>
      <c r="S8" s="322">
        <v>1481854</v>
      </c>
    </row>
    <row r="9" spans="2:19" ht="33" customHeight="1" x14ac:dyDescent="0.25">
      <c r="B9" s="249" t="s">
        <v>495</v>
      </c>
      <c r="C9" s="89" t="s">
        <v>36</v>
      </c>
      <c r="D9" s="91">
        <v>8262</v>
      </c>
      <c r="E9" s="91">
        <v>4664</v>
      </c>
      <c r="F9" s="91">
        <v>6350</v>
      </c>
      <c r="G9" s="91">
        <v>5185</v>
      </c>
      <c r="H9" s="91">
        <v>7146</v>
      </c>
      <c r="I9" s="91">
        <v>7172</v>
      </c>
      <c r="J9" s="91">
        <v>7416</v>
      </c>
      <c r="K9" s="91">
        <v>2493</v>
      </c>
      <c r="L9" s="91">
        <v>832</v>
      </c>
      <c r="M9" s="91">
        <v>1057</v>
      </c>
      <c r="N9" s="91">
        <v>598</v>
      </c>
      <c r="O9" s="91">
        <v>2267</v>
      </c>
      <c r="P9" s="91">
        <v>2554</v>
      </c>
      <c r="Q9" s="91">
        <v>2456</v>
      </c>
      <c r="R9" s="91">
        <v>2888</v>
      </c>
      <c r="S9" s="91">
        <v>2919</v>
      </c>
    </row>
    <row r="10" spans="2:19" ht="33" customHeight="1" x14ac:dyDescent="0.25">
      <c r="B10" s="249" t="s">
        <v>502</v>
      </c>
      <c r="C10" s="89" t="s">
        <v>503</v>
      </c>
      <c r="D10" s="91">
        <v>715</v>
      </c>
      <c r="E10" s="91">
        <v>435</v>
      </c>
      <c r="F10" s="91">
        <v>83</v>
      </c>
      <c r="G10" s="91">
        <v>176</v>
      </c>
      <c r="H10" s="91">
        <v>154</v>
      </c>
      <c r="I10" s="91">
        <v>185</v>
      </c>
      <c r="J10" s="91">
        <v>71</v>
      </c>
      <c r="K10" s="91">
        <v>30</v>
      </c>
      <c r="L10" s="91">
        <v>0</v>
      </c>
      <c r="M10" s="91">
        <v>0</v>
      </c>
      <c r="N10" s="91">
        <v>0</v>
      </c>
      <c r="O10" s="91">
        <v>0</v>
      </c>
      <c r="P10" s="91">
        <v>29</v>
      </c>
      <c r="Q10" s="91">
        <v>87</v>
      </c>
      <c r="R10" s="91">
        <v>87</v>
      </c>
      <c r="S10" s="91">
        <v>88</v>
      </c>
    </row>
    <row r="11" spans="2:19" ht="33" customHeight="1" x14ac:dyDescent="0.25">
      <c r="B11" s="249" t="s">
        <v>500</v>
      </c>
      <c r="C11" s="89" t="s">
        <v>501</v>
      </c>
      <c r="D11" s="91">
        <v>10279</v>
      </c>
      <c r="E11" s="91">
        <v>8301</v>
      </c>
      <c r="F11" s="91">
        <v>8279</v>
      </c>
      <c r="G11" s="91">
        <v>9744</v>
      </c>
      <c r="H11" s="91">
        <v>9708</v>
      </c>
      <c r="I11" s="91">
        <v>10361</v>
      </c>
      <c r="J11" s="91">
        <v>8298</v>
      </c>
      <c r="K11" s="91">
        <v>6452</v>
      </c>
      <c r="L11" s="91">
        <v>16184</v>
      </c>
      <c r="M11" s="91">
        <v>13536</v>
      </c>
      <c r="N11" s="91">
        <v>15840</v>
      </c>
      <c r="O11" s="91">
        <v>16955</v>
      </c>
      <c r="P11" s="91">
        <v>19299</v>
      </c>
      <c r="Q11" s="91">
        <v>19925</v>
      </c>
      <c r="R11" s="91">
        <v>22151</v>
      </c>
      <c r="S11" s="91">
        <v>22020</v>
      </c>
    </row>
    <row r="12" spans="2:19" ht="33" customHeight="1" x14ac:dyDescent="0.25">
      <c r="B12" s="249" t="s">
        <v>487</v>
      </c>
      <c r="C12" s="89" t="s">
        <v>488</v>
      </c>
      <c r="D12" s="91">
        <v>136684</v>
      </c>
      <c r="E12" s="91">
        <v>164501</v>
      </c>
      <c r="F12" s="91">
        <v>163586</v>
      </c>
      <c r="G12" s="91">
        <v>187009</v>
      </c>
      <c r="H12" s="91">
        <v>190490</v>
      </c>
      <c r="I12" s="91">
        <v>216191</v>
      </c>
      <c r="J12" s="91">
        <v>213549</v>
      </c>
      <c r="K12" s="91">
        <v>107605</v>
      </c>
      <c r="L12" s="91">
        <v>229782</v>
      </c>
      <c r="M12" s="91">
        <v>213022</v>
      </c>
      <c r="N12" s="91">
        <v>160996</v>
      </c>
      <c r="O12" s="91">
        <v>181636</v>
      </c>
      <c r="P12" s="91">
        <v>188021</v>
      </c>
      <c r="Q12" s="91">
        <v>302148</v>
      </c>
      <c r="R12" s="91">
        <v>201984</v>
      </c>
      <c r="S12" s="91">
        <v>277475</v>
      </c>
    </row>
    <row r="13" spans="2:19" ht="33" customHeight="1" x14ac:dyDescent="0.25">
      <c r="B13" s="249" t="s">
        <v>485</v>
      </c>
      <c r="C13" s="89" t="s">
        <v>486</v>
      </c>
      <c r="D13" s="91">
        <v>383676</v>
      </c>
      <c r="E13" s="91">
        <v>456420</v>
      </c>
      <c r="F13" s="91">
        <v>476196</v>
      </c>
      <c r="G13" s="91">
        <v>501664</v>
      </c>
      <c r="H13" s="91">
        <v>606985</v>
      </c>
      <c r="I13" s="91">
        <v>666502</v>
      </c>
      <c r="J13" s="91">
        <v>569358</v>
      </c>
      <c r="K13" s="91">
        <v>467501</v>
      </c>
      <c r="L13" s="91">
        <v>672276</v>
      </c>
      <c r="M13" s="91">
        <v>631600</v>
      </c>
      <c r="N13" s="91">
        <v>720412</v>
      </c>
      <c r="O13" s="91">
        <v>750568</v>
      </c>
      <c r="P13" s="91">
        <v>773859</v>
      </c>
      <c r="Q13" s="91">
        <v>548276</v>
      </c>
      <c r="R13" s="91">
        <v>630804</v>
      </c>
      <c r="S13" s="91">
        <v>640053</v>
      </c>
    </row>
    <row r="14" spans="2:19" ht="33" customHeight="1" x14ac:dyDescent="0.25">
      <c r="B14" s="249" t="s">
        <v>496</v>
      </c>
      <c r="C14" s="89" t="s">
        <v>497</v>
      </c>
      <c r="D14" s="91">
        <v>84111</v>
      </c>
      <c r="E14" s="91">
        <v>95196</v>
      </c>
      <c r="F14" s="91">
        <v>102017</v>
      </c>
      <c r="G14" s="91">
        <v>78499</v>
      </c>
      <c r="H14" s="91">
        <v>101176</v>
      </c>
      <c r="I14" s="91">
        <v>113085</v>
      </c>
      <c r="J14" s="91">
        <v>79378</v>
      </c>
      <c r="K14" s="91">
        <v>72617</v>
      </c>
      <c r="L14" s="91">
        <v>80634</v>
      </c>
      <c r="M14" s="91">
        <v>101846</v>
      </c>
      <c r="N14" s="91">
        <v>97113</v>
      </c>
      <c r="O14" s="91">
        <v>109425</v>
      </c>
      <c r="P14" s="91">
        <v>106285</v>
      </c>
      <c r="Q14" s="91">
        <v>74389</v>
      </c>
      <c r="R14" s="91">
        <v>81416</v>
      </c>
      <c r="S14" s="91">
        <v>96517</v>
      </c>
    </row>
    <row r="15" spans="2:19" ht="33" customHeight="1" x14ac:dyDescent="0.25">
      <c r="B15" s="249" t="s">
        <v>491</v>
      </c>
      <c r="C15" s="89" t="s">
        <v>492</v>
      </c>
      <c r="D15" s="91">
        <v>78439</v>
      </c>
      <c r="E15" s="91">
        <v>105508</v>
      </c>
      <c r="F15" s="91">
        <v>107680</v>
      </c>
      <c r="G15" s="91">
        <v>132608</v>
      </c>
      <c r="H15" s="91">
        <v>148574</v>
      </c>
      <c r="I15" s="91">
        <v>191044</v>
      </c>
      <c r="J15" s="91">
        <v>204364</v>
      </c>
      <c r="K15" s="91">
        <v>211830</v>
      </c>
      <c r="L15" s="91">
        <v>187402</v>
      </c>
      <c r="M15" s="91">
        <v>189291</v>
      </c>
      <c r="N15" s="91">
        <v>215829</v>
      </c>
      <c r="O15" s="91">
        <v>232745</v>
      </c>
      <c r="P15" s="91">
        <v>259027</v>
      </c>
      <c r="Q15" s="91">
        <v>366874</v>
      </c>
      <c r="R15" s="91">
        <v>438403</v>
      </c>
      <c r="S15" s="91">
        <v>442782</v>
      </c>
    </row>
    <row r="16" spans="2:19" ht="33" customHeight="1" x14ac:dyDescent="0.25">
      <c r="B16" s="321"/>
      <c r="C16" s="324" t="s">
        <v>564</v>
      </c>
      <c r="D16" s="322">
        <v>960419</v>
      </c>
      <c r="E16" s="322">
        <v>1157429</v>
      </c>
      <c r="F16" s="322">
        <v>1174714</v>
      </c>
      <c r="G16" s="322">
        <v>1323286</v>
      </c>
      <c r="H16" s="322">
        <v>1602620</v>
      </c>
      <c r="I16" s="322">
        <v>1673250</v>
      </c>
      <c r="J16" s="322">
        <v>1654354</v>
      </c>
      <c r="K16" s="322">
        <v>1700825</v>
      </c>
      <c r="L16" s="322">
        <v>1874139</v>
      </c>
      <c r="M16" s="322">
        <v>1611294</v>
      </c>
      <c r="N16" s="322">
        <v>1679151</v>
      </c>
      <c r="O16" s="322">
        <v>1619481</v>
      </c>
      <c r="P16" s="322">
        <v>1627809</v>
      </c>
      <c r="Q16" s="322">
        <v>1739132</v>
      </c>
      <c r="R16" s="322">
        <v>1762733</v>
      </c>
      <c r="S16" s="322">
        <v>1801265</v>
      </c>
    </row>
    <row r="17" spans="2:19" ht="33" customHeight="1" x14ac:dyDescent="0.25">
      <c r="B17" s="249" t="s">
        <v>493</v>
      </c>
      <c r="C17" s="89" t="s">
        <v>494</v>
      </c>
      <c r="D17" s="91">
        <v>108446</v>
      </c>
      <c r="E17" s="91">
        <v>127906</v>
      </c>
      <c r="F17" s="91">
        <v>129880</v>
      </c>
      <c r="G17" s="91">
        <v>160231</v>
      </c>
      <c r="H17" s="91">
        <v>212195</v>
      </c>
      <c r="I17" s="91">
        <v>242068</v>
      </c>
      <c r="J17" s="91">
        <v>211475</v>
      </c>
      <c r="K17" s="91">
        <v>240981</v>
      </c>
      <c r="L17" s="91">
        <v>304348</v>
      </c>
      <c r="M17" s="91">
        <v>293714</v>
      </c>
      <c r="N17" s="91">
        <v>290593</v>
      </c>
      <c r="O17" s="91">
        <v>312474</v>
      </c>
      <c r="P17" s="91">
        <v>328940</v>
      </c>
      <c r="Q17" s="91">
        <v>382666</v>
      </c>
      <c r="R17" s="91">
        <v>337242</v>
      </c>
      <c r="S17" s="91">
        <v>381000</v>
      </c>
    </row>
    <row r="18" spans="2:19" ht="33" customHeight="1" x14ac:dyDescent="0.25">
      <c r="B18" s="249" t="s">
        <v>489</v>
      </c>
      <c r="C18" s="89" t="s">
        <v>490</v>
      </c>
      <c r="D18" s="91">
        <v>746012</v>
      </c>
      <c r="E18" s="91">
        <v>884715</v>
      </c>
      <c r="F18" s="91">
        <v>876846</v>
      </c>
      <c r="G18" s="91">
        <v>983993</v>
      </c>
      <c r="H18" s="91">
        <v>1157999</v>
      </c>
      <c r="I18" s="91">
        <v>1211143</v>
      </c>
      <c r="J18" s="91">
        <v>1213081</v>
      </c>
      <c r="K18" s="91">
        <v>1268270</v>
      </c>
      <c r="L18" s="91">
        <v>1381676</v>
      </c>
      <c r="M18" s="91">
        <v>1192297</v>
      </c>
      <c r="N18" s="91">
        <v>1216749</v>
      </c>
      <c r="O18" s="91">
        <v>1135683</v>
      </c>
      <c r="P18" s="91">
        <v>1132214</v>
      </c>
      <c r="Q18" s="91">
        <v>1223700</v>
      </c>
      <c r="R18" s="91">
        <v>1269408</v>
      </c>
      <c r="S18" s="91">
        <v>1251504</v>
      </c>
    </row>
    <row r="19" spans="2:19" ht="33" customHeight="1" x14ac:dyDescent="0.25">
      <c r="B19" s="249" t="s">
        <v>498</v>
      </c>
      <c r="C19" s="89" t="s">
        <v>499</v>
      </c>
      <c r="D19" s="91">
        <v>105961</v>
      </c>
      <c r="E19" s="91">
        <v>144808</v>
      </c>
      <c r="F19" s="91">
        <v>167988</v>
      </c>
      <c r="G19" s="91">
        <v>179062</v>
      </c>
      <c r="H19" s="91">
        <v>232426</v>
      </c>
      <c r="I19" s="91">
        <v>220039</v>
      </c>
      <c r="J19" s="91">
        <v>229798</v>
      </c>
      <c r="K19" s="91">
        <v>191574</v>
      </c>
      <c r="L19" s="91">
        <v>188115</v>
      </c>
      <c r="M19" s="91">
        <v>125283</v>
      </c>
      <c r="N19" s="91">
        <v>171809</v>
      </c>
      <c r="O19" s="91">
        <v>171324</v>
      </c>
      <c r="P19" s="91">
        <v>166655</v>
      </c>
      <c r="Q19" s="91">
        <v>132766</v>
      </c>
      <c r="R19" s="91">
        <v>156083</v>
      </c>
      <c r="S19" s="91">
        <v>168761</v>
      </c>
    </row>
    <row r="20" spans="2:19" ht="33" customHeight="1" x14ac:dyDescent="0.25">
      <c r="B20" s="249" t="s">
        <v>504</v>
      </c>
      <c r="C20" s="89" t="s">
        <v>505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  <c r="Q20" s="91">
        <v>0</v>
      </c>
      <c r="R20" s="91">
        <v>0</v>
      </c>
      <c r="S20" s="91">
        <v>0</v>
      </c>
    </row>
    <row r="21" spans="2:19" ht="33" customHeight="1" x14ac:dyDescent="0.25">
      <c r="B21" s="249" t="s">
        <v>506</v>
      </c>
      <c r="C21" s="89" t="s">
        <v>507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</row>
    <row r="22" spans="2:19" ht="33" customHeight="1" x14ac:dyDescent="0.25">
      <c r="B22" s="514" t="s">
        <v>450</v>
      </c>
      <c r="C22" s="515"/>
      <c r="D22" s="323">
        <v>1662585</v>
      </c>
      <c r="E22" s="323">
        <v>1992454</v>
      </c>
      <c r="F22" s="323">
        <v>2038905</v>
      </c>
      <c r="G22" s="323">
        <v>2238171</v>
      </c>
      <c r="H22" s="323">
        <v>2666853</v>
      </c>
      <c r="I22" s="323">
        <v>2877790</v>
      </c>
      <c r="J22" s="323">
        <v>2736788</v>
      </c>
      <c r="K22" s="323">
        <v>2569353</v>
      </c>
      <c r="L22" s="323">
        <v>3061249</v>
      </c>
      <c r="M22" s="323">
        <v>2761646</v>
      </c>
      <c r="N22" s="323">
        <v>2889939</v>
      </c>
      <c r="O22" s="323">
        <v>2913077</v>
      </c>
      <c r="P22" s="323">
        <v>2976883</v>
      </c>
      <c r="Q22" s="323">
        <v>3053287</v>
      </c>
      <c r="R22" s="323">
        <v>3140466</v>
      </c>
      <c r="S22" s="323">
        <v>3283119</v>
      </c>
    </row>
    <row r="23" spans="2:19" ht="33" customHeight="1" x14ac:dyDescent="0.25">
      <c r="B23" s="346"/>
      <c r="C23" s="346"/>
      <c r="D23" s="346"/>
      <c r="E23" s="346"/>
      <c r="F23" s="346"/>
      <c r="G23" s="346"/>
      <c r="H23" s="346"/>
      <c r="I23" s="346"/>
      <c r="J23" s="346"/>
      <c r="K23" s="346"/>
    </row>
    <row r="24" spans="2:19" ht="33" customHeight="1" x14ac:dyDescent="0.25">
      <c r="B24" s="20" t="s">
        <v>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9" ht="33" customHeight="1" x14ac:dyDescent="0.25">
      <c r="B25" s="232" t="s">
        <v>10</v>
      </c>
      <c r="C25" s="232" t="s">
        <v>7</v>
      </c>
      <c r="D25" s="31">
        <v>2007</v>
      </c>
      <c r="E25" s="31">
        <v>2008</v>
      </c>
      <c r="F25" s="31">
        <v>2009</v>
      </c>
      <c r="G25" s="31">
        <v>2010</v>
      </c>
      <c r="H25" s="31">
        <v>2011</v>
      </c>
      <c r="I25" s="31">
        <v>2012</v>
      </c>
      <c r="J25" s="31">
        <v>2013</v>
      </c>
      <c r="K25" s="31">
        <v>2014</v>
      </c>
      <c r="L25" s="31">
        <v>2015</v>
      </c>
      <c r="M25" s="31">
        <v>2016</v>
      </c>
      <c r="N25" s="31">
        <v>2017</v>
      </c>
      <c r="O25" s="31">
        <v>2018</v>
      </c>
      <c r="P25" s="31">
        <v>2019</v>
      </c>
      <c r="Q25" s="31">
        <v>2020</v>
      </c>
      <c r="R25" s="31">
        <v>2021</v>
      </c>
      <c r="S25" s="31">
        <v>2022</v>
      </c>
    </row>
    <row r="26" spans="2:19" ht="33" customHeight="1" x14ac:dyDescent="0.25">
      <c r="B26" s="321"/>
      <c r="C26" s="324" t="s">
        <v>563</v>
      </c>
      <c r="D26" s="322">
        <v>702166</v>
      </c>
      <c r="E26" s="322">
        <v>789739</v>
      </c>
      <c r="F26" s="322">
        <v>764688</v>
      </c>
      <c r="G26" s="322">
        <v>763590</v>
      </c>
      <c r="H26" s="322">
        <v>852141</v>
      </c>
      <c r="I26" s="322">
        <v>918339</v>
      </c>
      <c r="J26" s="322">
        <v>785308</v>
      </c>
      <c r="K26" s="322">
        <v>593414</v>
      </c>
      <c r="L26" s="322">
        <v>791804</v>
      </c>
      <c r="M26" s="322">
        <v>734254</v>
      </c>
      <c r="N26" s="322">
        <v>750204</v>
      </c>
      <c r="O26" s="322">
        <v>769595</v>
      </c>
      <c r="P26" s="322">
        <v>825689</v>
      </c>
      <c r="Q26" s="322">
        <v>766002</v>
      </c>
      <c r="R26" s="322">
        <v>828457</v>
      </c>
      <c r="S26" s="322">
        <v>904365</v>
      </c>
    </row>
    <row r="27" spans="2:19" ht="33" customHeight="1" x14ac:dyDescent="0.25">
      <c r="B27" s="249" t="s">
        <v>495</v>
      </c>
      <c r="C27" s="89" t="s">
        <v>36</v>
      </c>
      <c r="D27" s="91">
        <v>8262</v>
      </c>
      <c r="E27" s="91">
        <v>4521</v>
      </c>
      <c r="F27" s="91">
        <v>5960</v>
      </c>
      <c r="G27" s="91">
        <v>4692</v>
      </c>
      <c r="H27" s="91">
        <v>6268</v>
      </c>
      <c r="I27" s="91">
        <v>6021</v>
      </c>
      <c r="J27" s="91">
        <v>5964</v>
      </c>
      <c r="K27" s="91">
        <v>1936</v>
      </c>
      <c r="L27" s="91">
        <v>629</v>
      </c>
      <c r="M27" s="91">
        <v>777</v>
      </c>
      <c r="N27" s="91">
        <v>430</v>
      </c>
      <c r="O27" s="91">
        <v>1609</v>
      </c>
      <c r="P27" s="91">
        <v>1786</v>
      </c>
      <c r="Q27" s="91">
        <v>1671</v>
      </c>
      <c r="R27" s="91">
        <v>1919</v>
      </c>
      <c r="S27" s="91">
        <v>1907</v>
      </c>
    </row>
    <row r="28" spans="2:19" ht="33" customHeight="1" x14ac:dyDescent="0.25">
      <c r="B28" s="249" t="s">
        <v>502</v>
      </c>
      <c r="C28" s="89" t="s">
        <v>503</v>
      </c>
      <c r="D28" s="91">
        <v>715</v>
      </c>
      <c r="E28" s="91">
        <v>422</v>
      </c>
      <c r="F28" s="91">
        <v>78</v>
      </c>
      <c r="G28" s="91">
        <v>159</v>
      </c>
      <c r="H28" s="91">
        <v>135</v>
      </c>
      <c r="I28" s="91">
        <v>155</v>
      </c>
      <c r="J28" s="91">
        <v>57</v>
      </c>
      <c r="K28" s="91">
        <v>23</v>
      </c>
      <c r="L28" s="91">
        <v>0</v>
      </c>
      <c r="M28" s="91">
        <v>0</v>
      </c>
      <c r="N28" s="91">
        <v>0</v>
      </c>
      <c r="O28" s="91">
        <v>0</v>
      </c>
      <c r="P28" s="91">
        <v>20</v>
      </c>
      <c r="Q28" s="91">
        <v>59</v>
      </c>
      <c r="R28" s="91">
        <v>58</v>
      </c>
      <c r="S28" s="91">
        <v>57</v>
      </c>
    </row>
    <row r="29" spans="2:19" ht="33" customHeight="1" x14ac:dyDescent="0.25">
      <c r="B29" s="249" t="s">
        <v>500</v>
      </c>
      <c r="C29" s="89" t="s">
        <v>501</v>
      </c>
      <c r="D29" s="91">
        <v>10279</v>
      </c>
      <c r="E29" s="91">
        <v>8047</v>
      </c>
      <c r="F29" s="91">
        <v>7770</v>
      </c>
      <c r="G29" s="91">
        <v>8817</v>
      </c>
      <c r="H29" s="91">
        <v>8515</v>
      </c>
      <c r="I29" s="91">
        <v>8698</v>
      </c>
      <c r="J29" s="91">
        <v>6673</v>
      </c>
      <c r="K29" s="91">
        <v>5012</v>
      </c>
      <c r="L29" s="91">
        <v>12227</v>
      </c>
      <c r="M29" s="91">
        <v>9947</v>
      </c>
      <c r="N29" s="91">
        <v>11394</v>
      </c>
      <c r="O29" s="91">
        <v>12031</v>
      </c>
      <c r="P29" s="91">
        <v>13495</v>
      </c>
      <c r="Q29" s="91">
        <v>13556</v>
      </c>
      <c r="R29" s="91">
        <v>14722</v>
      </c>
      <c r="S29" s="91">
        <v>14384</v>
      </c>
    </row>
    <row r="30" spans="2:19" ht="33" customHeight="1" x14ac:dyDescent="0.25">
      <c r="B30" s="249" t="s">
        <v>487</v>
      </c>
      <c r="C30" s="89" t="s">
        <v>488</v>
      </c>
      <c r="D30" s="91">
        <v>136684</v>
      </c>
      <c r="E30" s="91">
        <v>158144</v>
      </c>
      <c r="F30" s="91">
        <v>154924</v>
      </c>
      <c r="G30" s="91">
        <v>170333</v>
      </c>
      <c r="H30" s="91">
        <v>165984</v>
      </c>
      <c r="I30" s="91">
        <v>181183</v>
      </c>
      <c r="J30" s="91">
        <v>166719</v>
      </c>
      <c r="K30" s="91">
        <v>81026</v>
      </c>
      <c r="L30" s="91">
        <v>169882</v>
      </c>
      <c r="M30" s="91">
        <v>148576</v>
      </c>
      <c r="N30" s="91">
        <v>105392</v>
      </c>
      <c r="O30" s="91">
        <v>110128</v>
      </c>
      <c r="P30" s="91">
        <v>114271</v>
      </c>
      <c r="Q30" s="91">
        <v>158560</v>
      </c>
      <c r="R30" s="91">
        <v>113490</v>
      </c>
      <c r="S30" s="91">
        <v>161928</v>
      </c>
    </row>
    <row r="31" spans="2:19" ht="33" customHeight="1" x14ac:dyDescent="0.25">
      <c r="B31" s="249" t="s">
        <v>485</v>
      </c>
      <c r="C31" s="89" t="s">
        <v>486</v>
      </c>
      <c r="D31" s="91">
        <v>383676</v>
      </c>
      <c r="E31" s="91">
        <v>427848</v>
      </c>
      <c r="F31" s="91">
        <v>407498</v>
      </c>
      <c r="G31" s="91">
        <v>399566</v>
      </c>
      <c r="H31" s="91">
        <v>470325</v>
      </c>
      <c r="I31" s="91">
        <v>490533</v>
      </c>
      <c r="J31" s="91">
        <v>392592</v>
      </c>
      <c r="K31" s="91">
        <v>297936</v>
      </c>
      <c r="L31" s="91">
        <v>421452</v>
      </c>
      <c r="M31" s="91">
        <v>377128</v>
      </c>
      <c r="N31" s="91">
        <v>420613</v>
      </c>
      <c r="O31" s="91">
        <v>417409</v>
      </c>
      <c r="P31" s="91">
        <v>451161</v>
      </c>
      <c r="Q31" s="91">
        <v>292111</v>
      </c>
      <c r="R31" s="91">
        <v>352045</v>
      </c>
      <c r="S31" s="91">
        <v>371829</v>
      </c>
    </row>
    <row r="32" spans="2:19" ht="33" customHeight="1" x14ac:dyDescent="0.25">
      <c r="B32" s="249" t="s">
        <v>496</v>
      </c>
      <c r="C32" s="89" t="s">
        <v>497</v>
      </c>
      <c r="D32" s="91">
        <v>84111</v>
      </c>
      <c r="E32" s="91">
        <v>88268</v>
      </c>
      <c r="F32" s="91">
        <v>86491</v>
      </c>
      <c r="G32" s="91">
        <v>60345</v>
      </c>
      <c r="H32" s="91">
        <v>75846</v>
      </c>
      <c r="I32" s="91">
        <v>80618</v>
      </c>
      <c r="J32" s="91">
        <v>53467</v>
      </c>
      <c r="K32" s="91">
        <v>45238</v>
      </c>
      <c r="L32" s="91">
        <v>47358</v>
      </c>
      <c r="M32" s="91">
        <v>57665</v>
      </c>
      <c r="N32" s="91">
        <v>53796</v>
      </c>
      <c r="O32" s="91">
        <v>58214</v>
      </c>
      <c r="P32" s="91">
        <v>57555</v>
      </c>
      <c r="Q32" s="91">
        <v>37805</v>
      </c>
      <c r="R32" s="91">
        <v>41391</v>
      </c>
      <c r="S32" s="91">
        <v>49561</v>
      </c>
    </row>
    <row r="33" spans="2:19" ht="33" customHeight="1" x14ac:dyDescent="0.25">
      <c r="B33" s="249" t="s">
        <v>491</v>
      </c>
      <c r="C33" s="89" t="s">
        <v>492</v>
      </c>
      <c r="D33" s="91">
        <v>78439</v>
      </c>
      <c r="E33" s="91">
        <v>102489</v>
      </c>
      <c r="F33" s="91">
        <v>101967</v>
      </c>
      <c r="G33" s="91">
        <v>119678</v>
      </c>
      <c r="H33" s="91">
        <v>125068</v>
      </c>
      <c r="I33" s="91">
        <v>151131</v>
      </c>
      <c r="J33" s="91">
        <v>159836</v>
      </c>
      <c r="K33" s="91">
        <v>162243</v>
      </c>
      <c r="L33" s="91">
        <v>140256</v>
      </c>
      <c r="M33" s="91">
        <v>140161</v>
      </c>
      <c r="N33" s="91">
        <v>158579</v>
      </c>
      <c r="O33" s="91">
        <v>170204</v>
      </c>
      <c r="P33" s="91">
        <v>187401</v>
      </c>
      <c r="Q33" s="91">
        <v>262240</v>
      </c>
      <c r="R33" s="91">
        <v>304832</v>
      </c>
      <c r="S33" s="91">
        <v>304699</v>
      </c>
    </row>
    <row r="34" spans="2:19" ht="33" customHeight="1" x14ac:dyDescent="0.25">
      <c r="B34" s="321"/>
      <c r="C34" s="324" t="s">
        <v>564</v>
      </c>
      <c r="D34" s="322">
        <v>960419</v>
      </c>
      <c r="E34" s="322">
        <v>1151529</v>
      </c>
      <c r="F34" s="322">
        <v>1167412</v>
      </c>
      <c r="G34" s="322">
        <v>1313985</v>
      </c>
      <c r="H34" s="322">
        <v>1573601</v>
      </c>
      <c r="I34" s="322">
        <v>1612754</v>
      </c>
      <c r="J34" s="322">
        <v>1572058</v>
      </c>
      <c r="K34" s="322">
        <v>1606471</v>
      </c>
      <c r="L34" s="322">
        <v>1771971</v>
      </c>
      <c r="M34" s="322">
        <v>1501598</v>
      </c>
      <c r="N34" s="322">
        <v>1520961</v>
      </c>
      <c r="O34" s="322">
        <v>1451531</v>
      </c>
      <c r="P34" s="322">
        <v>1448934</v>
      </c>
      <c r="Q34" s="322">
        <v>1504872</v>
      </c>
      <c r="R34" s="322">
        <v>1494804</v>
      </c>
      <c r="S34" s="322">
        <v>1503058</v>
      </c>
    </row>
    <row r="35" spans="2:19" ht="33" customHeight="1" x14ac:dyDescent="0.25">
      <c r="B35" s="249" t="s">
        <v>493</v>
      </c>
      <c r="C35" s="89" t="s">
        <v>494</v>
      </c>
      <c r="D35" s="91">
        <v>108446</v>
      </c>
      <c r="E35" s="91">
        <v>123988</v>
      </c>
      <c r="F35" s="91">
        <v>121895</v>
      </c>
      <c r="G35" s="91">
        <v>144984</v>
      </c>
      <c r="H35" s="91">
        <v>186120</v>
      </c>
      <c r="I35" s="91">
        <v>203219</v>
      </c>
      <c r="J35" s="91">
        <v>170056</v>
      </c>
      <c r="K35" s="91">
        <v>187187</v>
      </c>
      <c r="L35" s="91">
        <v>237817</v>
      </c>
      <c r="M35" s="91">
        <v>231315</v>
      </c>
      <c r="N35" s="91">
        <v>234012</v>
      </c>
      <c r="O35" s="91">
        <v>251638</v>
      </c>
      <c r="P35" s="91">
        <v>268287</v>
      </c>
      <c r="Q35" s="91">
        <v>304916</v>
      </c>
      <c r="R35" s="91">
        <v>263365</v>
      </c>
      <c r="S35" s="91">
        <v>289276</v>
      </c>
    </row>
    <row r="36" spans="2:19" ht="33" customHeight="1" x14ac:dyDescent="0.25">
      <c r="B36" s="249" t="s">
        <v>489</v>
      </c>
      <c r="C36" s="89" t="s">
        <v>490</v>
      </c>
      <c r="D36" s="91">
        <v>746012</v>
      </c>
      <c r="E36" s="91">
        <v>885750</v>
      </c>
      <c r="F36" s="91">
        <v>884726</v>
      </c>
      <c r="G36" s="91">
        <v>999711</v>
      </c>
      <c r="H36" s="91">
        <v>1176180</v>
      </c>
      <c r="I36" s="91">
        <v>1216127</v>
      </c>
      <c r="J36" s="91">
        <v>1206835</v>
      </c>
      <c r="K36" s="91">
        <v>1264308</v>
      </c>
      <c r="L36" s="91">
        <v>1387747</v>
      </c>
      <c r="M36" s="91">
        <v>1175193</v>
      </c>
      <c r="N36" s="91">
        <v>1154398</v>
      </c>
      <c r="O36" s="91">
        <v>1066898</v>
      </c>
      <c r="P36" s="91">
        <v>1050884</v>
      </c>
      <c r="Q36" s="91">
        <v>1098594</v>
      </c>
      <c r="R36" s="91">
        <v>1111077</v>
      </c>
      <c r="S36" s="91">
        <v>1083591</v>
      </c>
    </row>
    <row r="37" spans="2:19" ht="33" customHeight="1" x14ac:dyDescent="0.25">
      <c r="B37" s="249" t="s">
        <v>498</v>
      </c>
      <c r="C37" s="89" t="s">
        <v>499</v>
      </c>
      <c r="D37" s="91">
        <v>105961</v>
      </c>
      <c r="E37" s="91">
        <v>141791</v>
      </c>
      <c r="F37" s="91">
        <v>160791</v>
      </c>
      <c r="G37" s="91">
        <v>169290</v>
      </c>
      <c r="H37" s="91">
        <v>211301</v>
      </c>
      <c r="I37" s="91">
        <v>193408</v>
      </c>
      <c r="J37" s="91">
        <v>195167</v>
      </c>
      <c r="K37" s="91">
        <v>154976</v>
      </c>
      <c r="L37" s="91">
        <v>146407</v>
      </c>
      <c r="M37" s="91">
        <v>95090</v>
      </c>
      <c r="N37" s="91">
        <v>132551</v>
      </c>
      <c r="O37" s="91">
        <v>132995</v>
      </c>
      <c r="P37" s="91">
        <v>129763</v>
      </c>
      <c r="Q37" s="91">
        <v>101362</v>
      </c>
      <c r="R37" s="91">
        <v>120362</v>
      </c>
      <c r="S37" s="91">
        <v>130191</v>
      </c>
    </row>
    <row r="38" spans="2:19" ht="33" customHeight="1" x14ac:dyDescent="0.25">
      <c r="B38" s="249" t="s">
        <v>504</v>
      </c>
      <c r="C38" s="89" t="s">
        <v>505</v>
      </c>
      <c r="D38" s="91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</row>
    <row r="39" spans="2:19" ht="33" customHeight="1" x14ac:dyDescent="0.25">
      <c r="B39" s="249" t="s">
        <v>506</v>
      </c>
      <c r="C39" s="89" t="s">
        <v>507</v>
      </c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</row>
    <row r="40" spans="2:19" ht="33" customHeight="1" x14ac:dyDescent="0.25">
      <c r="B40" s="512" t="s">
        <v>450</v>
      </c>
      <c r="C40" s="512"/>
      <c r="D40" s="323">
        <v>1662585</v>
      </c>
      <c r="E40" s="323">
        <v>1941268</v>
      </c>
      <c r="F40" s="323">
        <v>1932100</v>
      </c>
      <c r="G40" s="323">
        <v>2077575</v>
      </c>
      <c r="H40" s="323">
        <v>2425742</v>
      </c>
      <c r="I40" s="323">
        <v>2531093</v>
      </c>
      <c r="J40" s="323">
        <v>2357366</v>
      </c>
      <c r="K40" s="323">
        <v>2199885</v>
      </c>
      <c r="L40" s="323">
        <v>2563775</v>
      </c>
      <c r="M40" s="323">
        <v>2235852</v>
      </c>
      <c r="N40" s="323">
        <v>2271165</v>
      </c>
      <c r="O40" s="323">
        <v>2221126</v>
      </c>
      <c r="P40" s="323">
        <v>2274623</v>
      </c>
      <c r="Q40" s="323">
        <v>2270874</v>
      </c>
      <c r="R40" s="323">
        <v>2323261</v>
      </c>
      <c r="S40" s="323">
        <v>2407423</v>
      </c>
    </row>
    <row r="41" spans="2:19" ht="33" customHeight="1" x14ac:dyDescent="0.25">
      <c r="B41" s="325"/>
      <c r="C41" s="325"/>
      <c r="D41" s="326"/>
      <c r="E41" s="326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  <c r="Q41" s="326"/>
      <c r="R41" s="326"/>
    </row>
    <row r="42" spans="2:19" ht="33" customHeight="1" x14ac:dyDescent="0.25">
      <c r="B42" s="349" t="s">
        <v>352</v>
      </c>
      <c r="C42" s="347"/>
      <c r="D42" s="347"/>
      <c r="E42" s="347"/>
      <c r="F42" s="347"/>
      <c r="G42" s="347"/>
      <c r="H42" s="347"/>
      <c r="I42" s="320"/>
      <c r="J42" s="318"/>
    </row>
    <row r="43" spans="2:19" ht="33" customHeight="1" x14ac:dyDescent="0.25">
      <c r="B43" s="351"/>
      <c r="C43" s="233"/>
      <c r="D43" s="233"/>
      <c r="E43" s="233"/>
      <c r="F43" s="353"/>
      <c r="G43" s="353"/>
      <c r="H43" s="353"/>
      <c r="I43" s="352"/>
      <c r="J43" s="352"/>
      <c r="K43" s="352"/>
      <c r="L43" s="352"/>
      <c r="M43" s="352"/>
      <c r="N43" s="352"/>
      <c r="O43" s="352"/>
      <c r="P43" s="352"/>
      <c r="Q43" s="326"/>
      <c r="R43" s="326"/>
    </row>
    <row r="44" spans="2:19" ht="33" customHeight="1" x14ac:dyDescent="0.25">
      <c r="B44" s="351"/>
      <c r="C44" s="355"/>
      <c r="D44" s="355">
        <v>2021</v>
      </c>
      <c r="E44" s="355">
        <v>2022</v>
      </c>
      <c r="F44" s="355">
        <f>D44</f>
        <v>2021</v>
      </c>
      <c r="G44" s="355">
        <v>2022</v>
      </c>
      <c r="H44" s="335"/>
      <c r="I44" s="352"/>
      <c r="J44" s="352"/>
      <c r="K44" s="352"/>
      <c r="L44" s="352"/>
      <c r="M44" s="352"/>
      <c r="N44" s="352"/>
      <c r="O44" s="352"/>
      <c r="P44" s="352"/>
      <c r="Q44" s="326"/>
      <c r="R44" s="326"/>
    </row>
    <row r="45" spans="2:19" ht="33" customHeight="1" x14ac:dyDescent="0.25">
      <c r="B45" s="351"/>
      <c r="C45" s="233" t="str">
        <f>+C18</f>
        <v>Productos farmacéuticos y químicos</v>
      </c>
      <c r="D45" s="263">
        <f>+R18</f>
        <v>1269408</v>
      </c>
      <c r="E45" s="263">
        <f>+S18</f>
        <v>1251504</v>
      </c>
      <c r="F45" s="356">
        <f>+D45/$D$53</f>
        <v>0.42679706522550437</v>
      </c>
      <c r="G45" s="356">
        <f>+E45/$E$53</f>
        <v>0.39412148350442316</v>
      </c>
      <c r="H45" s="335"/>
      <c r="I45" s="352"/>
      <c r="J45" s="352"/>
      <c r="K45" s="352"/>
      <c r="L45" s="352"/>
      <c r="M45" s="352"/>
      <c r="N45" s="352"/>
      <c r="O45" s="352"/>
      <c r="P45" s="352"/>
      <c r="Q45" s="326"/>
      <c r="R45" s="326"/>
    </row>
    <row r="46" spans="2:19" ht="33" customHeight="1" x14ac:dyDescent="0.25">
      <c r="B46" s="351"/>
      <c r="C46" s="357" t="str">
        <f>+C13</f>
        <v>Servicios ambulatorios</v>
      </c>
      <c r="D46" s="358">
        <f>+R13</f>
        <v>630804</v>
      </c>
      <c r="E46" s="358">
        <f>+S13</f>
        <v>640053</v>
      </c>
      <c r="F46" s="356">
        <f t="shared" ref="F46:F53" si="0">+D46/$D$53</f>
        <v>0.21208728472840022</v>
      </c>
      <c r="G46" s="356">
        <f t="shared" ref="G46:G53" si="1">+E46/$E$53</f>
        <v>0.20156438803348337</v>
      </c>
      <c r="H46" s="335"/>
      <c r="I46" s="352"/>
      <c r="J46" s="352"/>
      <c r="K46" s="352"/>
      <c r="L46" s="352"/>
      <c r="M46" s="352"/>
      <c r="N46" s="352"/>
      <c r="O46" s="352"/>
      <c r="P46" s="352"/>
      <c r="Q46" s="326"/>
      <c r="R46" s="326"/>
    </row>
    <row r="47" spans="2:19" ht="33" customHeight="1" x14ac:dyDescent="0.25">
      <c r="B47" s="351"/>
      <c r="C47" s="357" t="str">
        <f>+C17</f>
        <v>Servicios de medicina prepagada y seguros de enfermedad y accidentes</v>
      </c>
      <c r="D47" s="358">
        <f>+P17</f>
        <v>328940</v>
      </c>
      <c r="E47" s="358">
        <f>+Q17</f>
        <v>382666</v>
      </c>
      <c r="F47" s="356">
        <f t="shared" si="0"/>
        <v>0.11059535360993267</v>
      </c>
      <c r="G47" s="356">
        <f t="shared" si="1"/>
        <v>0.12050851743718247</v>
      </c>
      <c r="H47" s="335"/>
      <c r="I47" s="352"/>
      <c r="J47" s="352"/>
      <c r="K47" s="352"/>
      <c r="L47" s="352"/>
      <c r="M47" s="352"/>
      <c r="N47" s="352"/>
      <c r="O47" s="352"/>
      <c r="P47" s="352"/>
      <c r="Q47" s="326"/>
      <c r="R47" s="326"/>
    </row>
    <row r="48" spans="2:19" ht="33" customHeight="1" x14ac:dyDescent="0.25">
      <c r="B48" s="351"/>
      <c r="C48" s="357" t="str">
        <f>+C12</f>
        <v>Servicios con internación</v>
      </c>
      <c r="D48" s="358">
        <f>+P12</f>
        <v>188021</v>
      </c>
      <c r="E48" s="358">
        <f>+Q12</f>
        <v>302148</v>
      </c>
      <c r="F48" s="356">
        <f t="shared" si="0"/>
        <v>6.3215932939421016E-2</v>
      </c>
      <c r="G48" s="356">
        <f t="shared" si="1"/>
        <v>9.5151927599028407E-2</v>
      </c>
      <c r="H48" s="335"/>
      <c r="I48" s="352"/>
      <c r="J48" s="352"/>
      <c r="K48" s="352"/>
      <c r="L48" s="352"/>
      <c r="M48" s="352"/>
      <c r="N48" s="352"/>
      <c r="O48" s="352"/>
      <c r="P48" s="352"/>
      <c r="Q48" s="326"/>
      <c r="R48" s="326"/>
    </row>
    <row r="49" spans="2:18" ht="33" customHeight="1" x14ac:dyDescent="0.25">
      <c r="B49" s="351"/>
      <c r="C49" s="357" t="str">
        <f>+C15</f>
        <v>Otros servicios de salud humana</v>
      </c>
      <c r="D49" s="358">
        <f>+P15</f>
        <v>259027</v>
      </c>
      <c r="E49" s="358">
        <f>+Q15</f>
        <v>366874</v>
      </c>
      <c r="F49" s="356">
        <f t="shared" si="0"/>
        <v>8.7089386087189247E-2</v>
      </c>
      <c r="G49" s="356">
        <f t="shared" si="1"/>
        <v>0.11553532800470614</v>
      </c>
      <c r="H49" s="335"/>
      <c r="I49" s="352"/>
      <c r="J49" s="352"/>
      <c r="K49" s="352"/>
      <c r="L49" s="352"/>
      <c r="M49" s="352"/>
      <c r="N49" s="352"/>
      <c r="O49" s="352"/>
      <c r="P49" s="352"/>
      <c r="Q49" s="326"/>
      <c r="R49" s="326"/>
    </row>
    <row r="50" spans="2:18" ht="33" customHeight="1" x14ac:dyDescent="0.25">
      <c r="B50" s="351"/>
      <c r="C50" s="233" t="str">
        <f>+C19</f>
        <v>Aparatos médicos, ortopédicos y ópticos</v>
      </c>
      <c r="D50" s="263">
        <f>+P19</f>
        <v>166655</v>
      </c>
      <c r="E50" s="263">
        <f>+Q19</f>
        <v>132766</v>
      </c>
      <c r="F50" s="356">
        <f t="shared" si="0"/>
        <v>5.6032311837609684E-2</v>
      </c>
      <c r="G50" s="356">
        <f t="shared" si="1"/>
        <v>4.1810439981772529E-2</v>
      </c>
      <c r="H50" s="335"/>
      <c r="I50" s="352"/>
      <c r="J50" s="352"/>
      <c r="K50" s="352"/>
      <c r="L50" s="352"/>
      <c r="M50" s="352"/>
      <c r="N50" s="352"/>
      <c r="O50" s="352"/>
      <c r="P50" s="352"/>
      <c r="Q50" s="326"/>
      <c r="R50" s="326"/>
    </row>
    <row r="51" spans="2:18" ht="33" customHeight="1" x14ac:dyDescent="0.25">
      <c r="B51" s="351"/>
      <c r="C51" s="357" t="str">
        <f>+C14</f>
        <v>Servicios odontológicos</v>
      </c>
      <c r="D51" s="358">
        <f>+P14</f>
        <v>106285</v>
      </c>
      <c r="E51" s="358">
        <f>+Q14</f>
        <v>74389</v>
      </c>
      <c r="F51" s="356">
        <f t="shared" si="0"/>
        <v>3.5734867022653653E-2</v>
      </c>
      <c r="G51" s="356">
        <f t="shared" si="1"/>
        <v>2.3426455717609002E-2</v>
      </c>
      <c r="H51" s="335"/>
      <c r="I51" s="352"/>
      <c r="J51" s="352"/>
      <c r="K51" s="352"/>
      <c r="L51" s="352"/>
      <c r="M51" s="352"/>
      <c r="N51" s="352"/>
      <c r="O51" s="352"/>
      <c r="P51" s="352"/>
      <c r="Q51" s="326"/>
      <c r="R51" s="326"/>
    </row>
    <row r="52" spans="2:18" ht="33" customHeight="1" x14ac:dyDescent="0.25">
      <c r="B52" s="351"/>
      <c r="C52" s="354" t="s">
        <v>9</v>
      </c>
      <c r="D52" s="43">
        <f>R9+R10+R20+R11+R21</f>
        <v>25126</v>
      </c>
      <c r="E52" s="43">
        <f>S9+S10+S20+S11+S21</f>
        <v>25027</v>
      </c>
      <c r="F52" s="356">
        <f t="shared" si="0"/>
        <v>8.4477985492891362E-3</v>
      </c>
      <c r="G52" s="356">
        <f t="shared" si="1"/>
        <v>7.8814597217948951E-3</v>
      </c>
      <c r="H52" s="335"/>
      <c r="I52" s="352"/>
      <c r="J52" s="352"/>
      <c r="K52" s="352"/>
      <c r="L52" s="352"/>
      <c r="M52" s="352"/>
      <c r="N52" s="352"/>
      <c r="O52" s="352"/>
      <c r="P52" s="352"/>
      <c r="Q52" s="326"/>
      <c r="R52" s="326"/>
    </row>
    <row r="53" spans="2:18" ht="33" customHeight="1" x14ac:dyDescent="0.25">
      <c r="B53" s="351"/>
      <c r="C53" s="233"/>
      <c r="D53" s="263">
        <f>+D45+D46+D47+D48+D49+D50+D51+D52</f>
        <v>2974266</v>
      </c>
      <c r="E53" s="263">
        <f>+E45+E46+E47+E48+E49+E50+E51+E52</f>
        <v>3175427</v>
      </c>
      <c r="F53" s="356">
        <f t="shared" si="0"/>
        <v>1</v>
      </c>
      <c r="G53" s="356">
        <f t="shared" si="1"/>
        <v>1</v>
      </c>
      <c r="H53" s="335"/>
      <c r="I53" s="352"/>
      <c r="J53" s="352"/>
      <c r="K53" s="352"/>
      <c r="L53" s="352"/>
      <c r="M53" s="352"/>
      <c r="N53" s="352"/>
      <c r="O53" s="352"/>
      <c r="P53" s="352"/>
      <c r="Q53" s="326"/>
      <c r="R53" s="326"/>
    </row>
    <row r="54" spans="2:18" ht="33" customHeight="1" x14ac:dyDescent="0.25">
      <c r="B54" s="325"/>
      <c r="C54" s="359"/>
      <c r="D54" s="360"/>
      <c r="E54" s="360"/>
      <c r="F54" s="360"/>
      <c r="G54" s="360"/>
      <c r="H54" s="360"/>
      <c r="I54" s="326"/>
      <c r="J54" s="326"/>
      <c r="K54" s="326"/>
      <c r="L54" s="326"/>
      <c r="M54" s="326"/>
      <c r="N54" s="326"/>
      <c r="O54" s="326"/>
      <c r="P54" s="326"/>
      <c r="Q54" s="326"/>
      <c r="R54" s="326"/>
    </row>
    <row r="55" spans="2:18" ht="33" customHeight="1" x14ac:dyDescent="0.25">
      <c r="B55" s="325"/>
      <c r="C55" s="359"/>
      <c r="D55" s="360"/>
      <c r="E55" s="360"/>
      <c r="F55" s="360"/>
      <c r="G55" s="360"/>
      <c r="H55" s="360"/>
      <c r="I55" s="326"/>
      <c r="J55" s="326"/>
      <c r="K55" s="326"/>
      <c r="L55" s="326"/>
      <c r="M55" s="326"/>
      <c r="N55" s="326"/>
      <c r="O55" s="326"/>
      <c r="P55" s="326"/>
      <c r="Q55" s="326"/>
      <c r="R55" s="326"/>
    </row>
    <row r="56" spans="2:18" ht="33" customHeight="1" x14ac:dyDescent="0.25">
      <c r="B56" s="325"/>
      <c r="C56" s="325"/>
      <c r="D56" s="326"/>
      <c r="E56" s="326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  <c r="Q56" s="326"/>
      <c r="R56" s="326"/>
    </row>
    <row r="57" spans="2:18" ht="33" customHeight="1" x14ac:dyDescent="0.25">
      <c r="B57" s="325"/>
      <c r="C57" s="325"/>
      <c r="D57" s="326"/>
      <c r="E57" s="326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  <c r="Q57" s="326"/>
      <c r="R57" s="326"/>
    </row>
    <row r="58" spans="2:18" ht="33" customHeight="1" x14ac:dyDescent="0.25">
      <c r="B58" s="325"/>
      <c r="C58" s="325"/>
      <c r="D58" s="326"/>
      <c r="E58" s="326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  <c r="Q58" s="326"/>
      <c r="R58" s="326"/>
    </row>
    <row r="59" spans="2:18" ht="33" customHeight="1" x14ac:dyDescent="0.25">
      <c r="B59" s="325"/>
      <c r="C59" s="325"/>
      <c r="D59" s="326"/>
      <c r="E59" s="326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  <c r="Q59" s="326"/>
      <c r="R59" s="326"/>
    </row>
    <row r="60" spans="2:18" ht="33" customHeight="1" x14ac:dyDescent="0.25">
      <c r="B60" s="325"/>
      <c r="C60" s="325"/>
      <c r="D60" s="326"/>
      <c r="E60" s="326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  <c r="R60" s="326"/>
    </row>
    <row r="61" spans="2:18" ht="33" customHeight="1" x14ac:dyDescent="0.25">
      <c r="B61" s="325"/>
      <c r="C61" s="325"/>
      <c r="D61" s="326"/>
      <c r="E61" s="326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  <c r="Q61" s="326"/>
      <c r="R61" s="326"/>
    </row>
    <row r="62" spans="2:18" ht="33" customHeight="1" x14ac:dyDescent="0.25">
      <c r="B62" s="325"/>
      <c r="C62" s="325"/>
      <c r="D62" s="326"/>
      <c r="E62" s="326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  <c r="Q62" s="326"/>
      <c r="R62" s="326"/>
    </row>
    <row r="63" spans="2:18" ht="33" customHeight="1" x14ac:dyDescent="0.25">
      <c r="B63" s="325"/>
      <c r="C63" s="325"/>
      <c r="D63" s="326"/>
      <c r="E63" s="326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  <c r="Q63" s="326"/>
      <c r="R63" s="326"/>
    </row>
    <row r="64" spans="2:18" ht="33" customHeight="1" x14ac:dyDescent="0.25">
      <c r="B64" s="349" t="s">
        <v>353</v>
      </c>
      <c r="C64" s="347"/>
      <c r="D64" s="347"/>
      <c r="E64" s="347"/>
      <c r="F64" s="347"/>
      <c r="G64" s="347"/>
      <c r="H64" s="347"/>
      <c r="I64" s="320"/>
      <c r="J64" s="318"/>
    </row>
    <row r="65" spans="1:15" ht="33" customHeight="1" x14ac:dyDescent="0.25">
      <c r="A65" s="308"/>
      <c r="B65" s="353"/>
      <c r="C65" s="233"/>
      <c r="D65" s="233"/>
      <c r="E65" s="233"/>
      <c r="F65" s="353"/>
      <c r="G65" s="353"/>
      <c r="H65" s="353"/>
      <c r="I65" s="335"/>
      <c r="J65" s="329"/>
      <c r="K65" s="350"/>
      <c r="L65" s="308"/>
      <c r="M65" s="308"/>
      <c r="N65" s="308"/>
      <c r="O65" s="308"/>
    </row>
    <row r="66" spans="1:15" ht="33" customHeight="1" x14ac:dyDescent="0.25">
      <c r="A66" s="308"/>
      <c r="B66" s="234"/>
      <c r="C66" s="338"/>
      <c r="D66" s="338">
        <f>+R25</f>
        <v>2021</v>
      </c>
      <c r="E66" s="338">
        <f>S25</f>
        <v>2022</v>
      </c>
      <c r="F66" s="338">
        <f>D66</f>
        <v>2021</v>
      </c>
      <c r="G66" s="338">
        <f>E66</f>
        <v>2022</v>
      </c>
      <c r="H66" s="334"/>
      <c r="I66" s="334"/>
      <c r="J66" s="329"/>
      <c r="K66" s="350"/>
      <c r="L66" s="308"/>
      <c r="M66" s="308"/>
      <c r="N66" s="308"/>
      <c r="O66" s="308"/>
    </row>
    <row r="67" spans="1:15" ht="33" customHeight="1" x14ac:dyDescent="0.25">
      <c r="A67" s="308"/>
      <c r="B67" s="234"/>
      <c r="C67" s="234" t="str">
        <f>+C36</f>
        <v>Productos farmacéuticos y químicos</v>
      </c>
      <c r="D67" s="328">
        <f>+R36</f>
        <v>1111077</v>
      </c>
      <c r="E67" s="328">
        <f>+S36</f>
        <v>1083591</v>
      </c>
      <c r="F67" s="341">
        <f>+D67/$D$75</f>
        <v>0.47824028380797506</v>
      </c>
      <c r="G67" s="341">
        <f>+E67/$E$75</f>
        <v>0.45010411547949819</v>
      </c>
      <c r="H67" s="334"/>
      <c r="I67" s="334"/>
      <c r="J67" s="329"/>
      <c r="K67" s="350"/>
      <c r="L67" s="308"/>
      <c r="M67" s="308"/>
      <c r="N67" s="308"/>
      <c r="O67" s="308"/>
    </row>
    <row r="68" spans="1:15" ht="33" customHeight="1" x14ac:dyDescent="0.25">
      <c r="A68" s="308"/>
      <c r="B68" s="234"/>
      <c r="C68" s="339" t="str">
        <f>+C31</f>
        <v>Servicios ambulatorios</v>
      </c>
      <c r="D68" s="340">
        <f>+R31</f>
        <v>352045</v>
      </c>
      <c r="E68" s="340">
        <f>+S31</f>
        <v>371829</v>
      </c>
      <c r="F68" s="341">
        <f t="shared" ref="F68:F74" si="2">+D68/$D$75</f>
        <v>0.15153054262951945</v>
      </c>
      <c r="G68" s="341">
        <f t="shared" ref="G68:G74" si="3">+E68/$E$75</f>
        <v>0.15445104578630345</v>
      </c>
      <c r="H68" s="334"/>
      <c r="I68" s="334"/>
      <c r="J68" s="329"/>
      <c r="K68" s="350"/>
      <c r="L68" s="308"/>
      <c r="M68" s="308"/>
      <c r="N68" s="308"/>
      <c r="O68" s="308"/>
    </row>
    <row r="69" spans="1:15" ht="33" customHeight="1" x14ac:dyDescent="0.25">
      <c r="A69" s="308"/>
      <c r="B69" s="234"/>
      <c r="C69" s="339" t="str">
        <f>+C35</f>
        <v>Servicios de medicina prepagada y seguros de enfermedad y accidentes</v>
      </c>
      <c r="D69" s="340">
        <f>+R35</f>
        <v>263365</v>
      </c>
      <c r="E69" s="340">
        <f>+S35</f>
        <v>289276</v>
      </c>
      <c r="F69" s="341">
        <f t="shared" si="2"/>
        <v>0.11336005726433664</v>
      </c>
      <c r="G69" s="341">
        <f t="shared" si="3"/>
        <v>0.12016002173278231</v>
      </c>
      <c r="H69" s="334"/>
      <c r="I69" s="334"/>
      <c r="J69" s="329"/>
      <c r="K69" s="350"/>
      <c r="L69" s="308"/>
      <c r="M69" s="308"/>
      <c r="N69" s="308"/>
      <c r="O69" s="308"/>
    </row>
    <row r="70" spans="1:15" ht="33" customHeight="1" x14ac:dyDescent="0.25">
      <c r="A70" s="308"/>
      <c r="B70" s="234"/>
      <c r="C70" s="339" t="str">
        <f>+C30</f>
        <v>Servicios con internación</v>
      </c>
      <c r="D70" s="340">
        <f>+R30</f>
        <v>113490</v>
      </c>
      <c r="E70" s="340">
        <f>+S30</f>
        <v>161928</v>
      </c>
      <c r="F70" s="341">
        <f t="shared" si="2"/>
        <v>4.8849440506253922E-2</v>
      </c>
      <c r="G70" s="341">
        <f t="shared" si="3"/>
        <v>6.7261964349430908E-2</v>
      </c>
      <c r="H70" s="334"/>
      <c r="I70" s="334"/>
      <c r="J70" s="329"/>
      <c r="K70" s="350"/>
      <c r="L70" s="308"/>
      <c r="M70" s="308"/>
      <c r="N70" s="308"/>
      <c r="O70" s="308"/>
    </row>
    <row r="71" spans="1:15" ht="33" customHeight="1" x14ac:dyDescent="0.25">
      <c r="A71" s="308"/>
      <c r="B71" s="234"/>
      <c r="C71" s="339" t="str">
        <f>+C33</f>
        <v>Otros servicios de salud humana</v>
      </c>
      <c r="D71" s="340">
        <f>+R33</f>
        <v>304832</v>
      </c>
      <c r="E71" s="340">
        <f>+S33</f>
        <v>304699</v>
      </c>
      <c r="F71" s="341">
        <f t="shared" si="2"/>
        <v>0.13120867608073308</v>
      </c>
      <c r="G71" s="341">
        <f t="shared" si="3"/>
        <v>0.12656645716186976</v>
      </c>
      <c r="H71" s="334"/>
      <c r="I71" s="334"/>
      <c r="J71" s="329"/>
      <c r="K71" s="350"/>
      <c r="L71" s="308"/>
      <c r="M71" s="308"/>
      <c r="N71" s="308"/>
      <c r="O71" s="308"/>
    </row>
    <row r="72" spans="1:15" ht="33" customHeight="1" x14ac:dyDescent="0.25">
      <c r="A72" s="308"/>
      <c r="B72" s="234"/>
      <c r="C72" s="234" t="str">
        <f>+C37</f>
        <v>Aparatos médicos, ortopédicos y ópticos</v>
      </c>
      <c r="D72" s="328">
        <f>+R37</f>
        <v>120362</v>
      </c>
      <c r="E72" s="328">
        <f>+S37</f>
        <v>130191</v>
      </c>
      <c r="F72" s="341">
        <f t="shared" si="2"/>
        <v>5.1807351821426866E-2</v>
      </c>
      <c r="G72" s="341">
        <f t="shared" si="3"/>
        <v>5.4078988196091839E-2</v>
      </c>
      <c r="H72" s="334"/>
      <c r="I72" s="334"/>
      <c r="J72" s="329"/>
      <c r="K72" s="350"/>
      <c r="L72" s="308"/>
      <c r="M72" s="308"/>
      <c r="N72" s="308"/>
      <c r="O72" s="308"/>
    </row>
    <row r="73" spans="1:15" ht="33" customHeight="1" x14ac:dyDescent="0.25">
      <c r="A73" s="308"/>
      <c r="B73" s="234"/>
      <c r="C73" s="339" t="str">
        <f>+C32</f>
        <v>Servicios odontológicos</v>
      </c>
      <c r="D73" s="340">
        <f>+R32</f>
        <v>41391</v>
      </c>
      <c r="E73" s="340">
        <f>+S32</f>
        <v>49561</v>
      </c>
      <c r="F73" s="341">
        <f t="shared" si="2"/>
        <v>1.7815906176705931E-2</v>
      </c>
      <c r="G73" s="341">
        <f t="shared" si="3"/>
        <v>2.0586743584322324E-2</v>
      </c>
      <c r="H73" s="334"/>
      <c r="I73" s="334"/>
      <c r="J73" s="329"/>
      <c r="K73" s="350"/>
      <c r="L73" s="308"/>
      <c r="M73" s="308"/>
      <c r="N73" s="308"/>
      <c r="O73" s="308"/>
    </row>
    <row r="74" spans="1:15" ht="33" customHeight="1" x14ac:dyDescent="0.25">
      <c r="A74" s="308"/>
      <c r="B74" s="234"/>
      <c r="C74" s="342" t="s">
        <v>9</v>
      </c>
      <c r="D74" s="49">
        <f>+R27+R28+R29+R39+R38</f>
        <v>16699</v>
      </c>
      <c r="E74" s="49">
        <f>+S27+S28+S29+S39+S38</f>
        <v>16348</v>
      </c>
      <c r="F74" s="341">
        <f t="shared" si="2"/>
        <v>7.1877417130490288E-3</v>
      </c>
      <c r="G74" s="341">
        <f t="shared" si="3"/>
        <v>6.7906637097012029E-3</v>
      </c>
      <c r="H74" s="334"/>
      <c r="I74" s="334"/>
      <c r="J74" s="329"/>
      <c r="K74" s="350"/>
      <c r="L74" s="308"/>
      <c r="M74" s="308"/>
      <c r="N74" s="308"/>
      <c r="O74" s="308"/>
    </row>
    <row r="75" spans="1:15" ht="33" customHeight="1" x14ac:dyDescent="0.25">
      <c r="A75" s="308"/>
      <c r="B75" s="234"/>
      <c r="C75" s="234"/>
      <c r="D75" s="328">
        <f>+D67+D68+D69+D70+D71+D72+D73+D74</f>
        <v>2323261</v>
      </c>
      <c r="E75" s="328">
        <f>+E67+E68+E69+E70+E71+E72+E73+E74</f>
        <v>2407423</v>
      </c>
      <c r="F75" s="328">
        <f t="shared" ref="F75:G75" si="4">+F67+F68+F69+F70+F71+F72+F73+F74</f>
        <v>0.99999999999999989</v>
      </c>
      <c r="G75" s="328">
        <f t="shared" si="4"/>
        <v>0.99999999999999989</v>
      </c>
      <c r="H75" s="334"/>
      <c r="I75" s="334"/>
      <c r="J75" s="329"/>
      <c r="K75" s="350"/>
      <c r="L75" s="308"/>
      <c r="M75" s="308"/>
      <c r="N75" s="308"/>
      <c r="O75" s="308"/>
    </row>
    <row r="76" spans="1:15" ht="33" customHeight="1" x14ac:dyDescent="0.25">
      <c r="B76" s="234"/>
      <c r="C76" s="234"/>
      <c r="D76" s="344">
        <f>+D75-P40</f>
        <v>48638</v>
      </c>
      <c r="E76" s="344">
        <f>+E75-R40</f>
        <v>84162</v>
      </c>
      <c r="F76" s="345"/>
      <c r="G76" s="345"/>
      <c r="H76" s="334"/>
      <c r="I76" s="334"/>
      <c r="J76" s="329"/>
      <c r="K76" s="233"/>
    </row>
    <row r="77" spans="1:15" ht="33" customHeight="1" x14ac:dyDescent="0.25">
      <c r="B77" s="234"/>
      <c r="C77" s="234"/>
      <c r="D77" s="307"/>
      <c r="E77" s="307"/>
      <c r="F77" s="234"/>
      <c r="G77" s="234"/>
      <c r="H77" s="334"/>
      <c r="I77" s="334"/>
      <c r="J77" s="243"/>
      <c r="K77" s="233"/>
    </row>
    <row r="78" spans="1:15" ht="33" customHeight="1" x14ac:dyDescent="0.25">
      <c r="B78" s="234"/>
      <c r="C78" s="234"/>
      <c r="D78" s="234"/>
      <c r="E78" s="234"/>
      <c r="F78" s="234"/>
      <c r="G78" s="234"/>
      <c r="H78" s="334"/>
      <c r="I78" s="334"/>
      <c r="J78" s="329"/>
      <c r="K78" s="233"/>
    </row>
    <row r="79" spans="1:15" ht="33" customHeight="1" x14ac:dyDescent="0.25">
      <c r="B79" s="337"/>
      <c r="C79" s="233"/>
      <c r="D79" s="233"/>
      <c r="E79" s="233"/>
      <c r="F79" s="233"/>
      <c r="G79" s="233"/>
      <c r="H79" s="233"/>
      <c r="I79" s="335"/>
      <c r="J79" s="329"/>
      <c r="K79" s="233"/>
    </row>
    <row r="80" spans="1:15" ht="33" customHeight="1" x14ac:dyDescent="0.25">
      <c r="B80" s="337"/>
      <c r="C80" s="233"/>
      <c r="D80" s="233"/>
      <c r="E80" s="233"/>
      <c r="F80" s="233"/>
      <c r="G80" s="233"/>
      <c r="H80" s="233"/>
      <c r="I80" s="335"/>
      <c r="J80" s="329"/>
      <c r="K80" s="233"/>
    </row>
    <row r="81" spans="2:11" ht="33" customHeight="1" x14ac:dyDescent="0.25">
      <c r="B81" s="337"/>
      <c r="C81" s="233"/>
      <c r="D81" s="233"/>
      <c r="E81" s="233"/>
      <c r="F81" s="233"/>
      <c r="G81" s="233"/>
      <c r="H81" s="233"/>
      <c r="I81" s="335"/>
      <c r="J81" s="329"/>
      <c r="K81" s="233"/>
    </row>
    <row r="82" spans="2:11" ht="33" customHeight="1" x14ac:dyDescent="0.25">
      <c r="B82" s="337"/>
      <c r="C82" s="336"/>
      <c r="D82" s="233"/>
      <c r="E82" s="233"/>
      <c r="F82" s="233"/>
      <c r="G82" s="233"/>
      <c r="H82" s="335"/>
      <c r="I82" s="335"/>
      <c r="J82" s="329"/>
      <c r="K82" s="233"/>
    </row>
    <row r="83" spans="2:11" ht="33" customHeight="1" x14ac:dyDescent="0.25">
      <c r="B83" s="337"/>
      <c r="C83" s="336"/>
      <c r="D83" s="233"/>
      <c r="E83" s="233"/>
      <c r="F83" s="233"/>
      <c r="G83" s="233"/>
      <c r="H83" s="335"/>
      <c r="I83" s="335"/>
      <c r="J83" s="329"/>
      <c r="K83" s="233"/>
    </row>
    <row r="84" spans="2:11" ht="33" customHeight="1" x14ac:dyDescent="0.25">
      <c r="B84" s="337"/>
      <c r="C84" s="336"/>
      <c r="D84" s="332"/>
      <c r="E84" s="332"/>
      <c r="F84" s="333"/>
      <c r="G84" s="333"/>
      <c r="H84" s="335"/>
      <c r="I84" s="335"/>
      <c r="J84" s="329"/>
      <c r="K84" s="233"/>
    </row>
    <row r="85" spans="2:11" ht="33" customHeight="1" x14ac:dyDescent="0.25">
      <c r="B85" s="337"/>
      <c r="C85" s="233"/>
      <c r="D85" s="332"/>
      <c r="E85" s="332"/>
      <c r="F85" s="333"/>
      <c r="G85" s="333"/>
      <c r="H85" s="335"/>
      <c r="I85" s="335"/>
      <c r="J85" s="329"/>
      <c r="K85" s="233"/>
    </row>
    <row r="86" spans="2:11" ht="16.5" customHeight="1" x14ac:dyDescent="0.25">
      <c r="B86" s="343" t="s">
        <v>80</v>
      </c>
      <c r="C86" s="343"/>
      <c r="D86" s="343"/>
      <c r="E86" s="343"/>
      <c r="F86" s="343"/>
      <c r="G86" s="343"/>
      <c r="H86" s="343"/>
      <c r="I86" s="343"/>
      <c r="J86" s="329"/>
      <c r="K86" s="233"/>
    </row>
    <row r="87" spans="2:11" ht="16.5" customHeight="1" x14ac:dyDescent="0.3">
      <c r="B87" s="126" t="s">
        <v>274</v>
      </c>
      <c r="C87" s="336"/>
      <c r="D87" s="332"/>
      <c r="E87" s="332"/>
      <c r="F87" s="333"/>
      <c r="G87" s="333"/>
      <c r="H87" s="335"/>
      <c r="I87" s="335"/>
      <c r="J87" s="329"/>
      <c r="K87" s="233"/>
    </row>
    <row r="88" spans="2:11" ht="16.5" customHeight="1" x14ac:dyDescent="0.3">
      <c r="B88" s="126" t="s">
        <v>15</v>
      </c>
      <c r="C88" s="336"/>
      <c r="D88" s="332"/>
      <c r="E88" s="332"/>
      <c r="F88" s="333"/>
      <c r="G88" s="333"/>
      <c r="H88" s="335"/>
      <c r="I88" s="335"/>
      <c r="J88" s="329"/>
      <c r="K88" s="233"/>
    </row>
    <row r="89" spans="2:11" ht="33" customHeight="1" x14ac:dyDescent="0.25">
      <c r="B89" s="233"/>
      <c r="H89" s="335"/>
      <c r="I89" s="335"/>
      <c r="J89" s="329"/>
      <c r="K89" s="233"/>
    </row>
    <row r="90" spans="2:11" ht="33" customHeight="1" x14ac:dyDescent="0.25">
      <c r="B90" s="233"/>
      <c r="C90" s="233"/>
      <c r="D90" s="233"/>
      <c r="E90" s="233"/>
      <c r="F90" s="233"/>
      <c r="G90" s="233"/>
      <c r="H90" s="335"/>
      <c r="I90" s="335"/>
      <c r="J90" s="329"/>
      <c r="K90" s="233"/>
    </row>
    <row r="91" spans="2:11" ht="33" customHeight="1" x14ac:dyDescent="0.25">
      <c r="C91" s="233"/>
      <c r="D91" s="233"/>
      <c r="E91" s="233"/>
      <c r="F91" s="233"/>
      <c r="G91" s="233"/>
      <c r="H91" s="335"/>
      <c r="I91" s="335"/>
      <c r="J91" s="329"/>
      <c r="K91" s="233"/>
    </row>
    <row r="92" spans="2:11" ht="16.5" customHeight="1" x14ac:dyDescent="0.25">
      <c r="C92" s="233"/>
      <c r="D92" s="233"/>
      <c r="E92" s="233"/>
      <c r="F92" s="233"/>
      <c r="G92" s="233"/>
      <c r="H92" s="335"/>
      <c r="I92" s="335"/>
      <c r="J92" s="329"/>
      <c r="K92" s="233"/>
    </row>
    <row r="93" spans="2:11" ht="33" customHeight="1" x14ac:dyDescent="0.25">
      <c r="B93" s="233"/>
      <c r="C93" s="233"/>
      <c r="D93" s="233"/>
      <c r="E93" s="233"/>
      <c r="F93" s="233"/>
      <c r="G93" s="233"/>
      <c r="H93" s="335"/>
      <c r="I93" s="335"/>
      <c r="J93" s="329"/>
      <c r="K93" s="233"/>
    </row>
    <row r="94" spans="2:11" ht="33" customHeight="1" x14ac:dyDescent="0.25">
      <c r="C94" s="233"/>
      <c r="D94" s="233"/>
      <c r="E94" s="233"/>
      <c r="F94" s="233"/>
      <c r="G94" s="233"/>
      <c r="H94" s="233"/>
      <c r="I94" s="335"/>
      <c r="J94" s="318"/>
    </row>
    <row r="95" spans="2:11" ht="33" customHeight="1" x14ac:dyDescent="0.25">
      <c r="C95" s="233"/>
      <c r="D95" s="233"/>
      <c r="E95" s="233"/>
      <c r="F95" s="233"/>
      <c r="G95" s="233"/>
      <c r="H95" s="335"/>
      <c r="I95" s="335"/>
      <c r="J95" s="318"/>
    </row>
    <row r="96" spans="2:11" ht="33" customHeight="1" x14ac:dyDescent="0.25">
      <c r="C96" s="233"/>
      <c r="D96" s="233"/>
      <c r="E96" s="233"/>
      <c r="F96" s="233"/>
      <c r="G96" s="233"/>
      <c r="H96" s="335"/>
      <c r="I96" s="335"/>
      <c r="J96" s="318"/>
    </row>
    <row r="97" spans="3:10" ht="33" customHeight="1" x14ac:dyDescent="0.25">
      <c r="C97" s="233"/>
      <c r="D97" s="233"/>
      <c r="E97" s="233"/>
      <c r="F97" s="233"/>
      <c r="G97" s="233"/>
      <c r="H97" s="335"/>
      <c r="I97" s="335"/>
      <c r="J97" s="318"/>
    </row>
    <row r="98" spans="3:10" ht="33" customHeight="1" x14ac:dyDescent="0.25">
      <c r="C98" s="233"/>
      <c r="D98" s="233"/>
      <c r="E98" s="233"/>
      <c r="F98" s="233"/>
      <c r="G98" s="233"/>
      <c r="H98" s="335"/>
      <c r="I98" s="335"/>
      <c r="J98" s="318"/>
    </row>
    <row r="99" spans="3:10" ht="33" customHeight="1" x14ac:dyDescent="0.25">
      <c r="C99" s="233"/>
      <c r="D99" s="233"/>
      <c r="E99" s="233"/>
      <c r="F99" s="233"/>
      <c r="G99" s="233"/>
      <c r="H99" s="335"/>
      <c r="I99" s="335"/>
      <c r="J99" s="318"/>
    </row>
    <row r="100" spans="3:10" ht="33" customHeight="1" x14ac:dyDescent="0.25">
      <c r="C100" s="233"/>
      <c r="D100" s="233"/>
      <c r="E100" s="233"/>
      <c r="F100" s="233"/>
      <c r="G100" s="233"/>
      <c r="H100" s="335"/>
      <c r="I100" s="335"/>
      <c r="J100" s="318"/>
    </row>
    <row r="101" spans="3:10" ht="33" customHeight="1" x14ac:dyDescent="0.25">
      <c r="C101" s="233"/>
      <c r="D101" s="233"/>
      <c r="E101" s="233"/>
      <c r="F101" s="233"/>
      <c r="G101" s="233"/>
      <c r="H101" s="335"/>
      <c r="I101" s="320"/>
      <c r="J101" s="318"/>
    </row>
    <row r="102" spans="3:10" ht="33" customHeight="1" x14ac:dyDescent="0.25">
      <c r="H102" s="335"/>
      <c r="I102" s="320"/>
      <c r="J102" s="318"/>
    </row>
    <row r="103" spans="3:10" ht="33" customHeight="1" x14ac:dyDescent="0.25">
      <c r="H103" s="335"/>
      <c r="I103" s="320"/>
      <c r="J103" s="318"/>
    </row>
    <row r="104" spans="3:10" ht="33" customHeight="1" x14ac:dyDescent="0.25">
      <c r="H104" s="335"/>
      <c r="I104" s="320"/>
      <c r="J104" s="318"/>
    </row>
    <row r="105" spans="3:10" ht="33" customHeight="1" x14ac:dyDescent="0.25">
      <c r="H105" s="335"/>
      <c r="I105" s="320"/>
      <c r="J105" s="318"/>
    </row>
    <row r="106" spans="3:10" ht="33" customHeight="1" x14ac:dyDescent="0.25">
      <c r="H106" s="335"/>
      <c r="I106" s="320"/>
      <c r="J106" s="318"/>
    </row>
    <row r="107" spans="3:10" ht="33" customHeight="1" x14ac:dyDescent="0.25">
      <c r="H107" s="335"/>
      <c r="I107" s="320"/>
      <c r="J107" s="318"/>
    </row>
    <row r="108" spans="3:10" ht="33" customHeight="1" x14ac:dyDescent="0.25">
      <c r="C108" s="233"/>
      <c r="D108" s="263"/>
      <c r="E108" s="263"/>
      <c r="F108" s="331"/>
      <c r="G108" s="331"/>
      <c r="H108" s="335"/>
      <c r="I108" s="320"/>
      <c r="J108" s="318"/>
    </row>
    <row r="109" spans="3:10" ht="33" customHeight="1" x14ac:dyDescent="0.25">
      <c r="D109" s="348"/>
      <c r="E109" s="348"/>
      <c r="F109" s="330"/>
      <c r="G109" s="330"/>
      <c r="H109" s="320"/>
      <c r="I109" s="320"/>
      <c r="J109" s="318"/>
    </row>
    <row r="110" spans="3:10" ht="32.25" customHeight="1" x14ac:dyDescent="0.25">
      <c r="D110" s="348"/>
      <c r="E110" s="348"/>
      <c r="F110" s="330"/>
      <c r="G110" s="330"/>
      <c r="H110" s="320"/>
      <c r="I110" s="320"/>
      <c r="J110" s="318"/>
    </row>
    <row r="111" spans="3:10" ht="32.25" customHeight="1" x14ac:dyDescent="0.25">
      <c r="H111" s="320"/>
      <c r="I111" s="320"/>
    </row>
    <row r="115" spans="2:2" x14ac:dyDescent="0.25">
      <c r="B115" s="18"/>
    </row>
  </sheetData>
  <mergeCells count="4">
    <mergeCell ref="B40:C40"/>
    <mergeCell ref="B4:R4"/>
    <mergeCell ref="B3:R3"/>
    <mergeCell ref="B22:C22"/>
  </mergeCells>
  <conditionalFormatting sqref="D76:E77">
    <cfRule type="cellIs" dxfId="9" priority="1" operator="notEqual">
      <formula>0</formula>
    </cfRule>
  </conditionalFormatting>
  <hyperlinks>
    <hyperlink ref="B2" location="Indice!A1" display="Índice"/>
    <hyperlink ref="S2" location="'2.1.14'!A1" display="Siguiente"/>
    <hyperlink ref="R2" location="'2.1.12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showGridLines="0" zoomScale="60" zoomScaleNormal="60" zoomScaleSheetLayoutView="85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/>
    <row r="2" spans="2:19" ht="33" customHeight="1" x14ac:dyDescent="0.35">
      <c r="B2" s="38" t="s">
        <v>3</v>
      </c>
      <c r="Q2" s="37" t="s">
        <v>178</v>
      </c>
      <c r="R2" s="37" t="s">
        <v>179</v>
      </c>
      <c r="S2" s="36"/>
    </row>
    <row r="3" spans="2:19" ht="33" customHeight="1" x14ac:dyDescent="0.25">
      <c r="B3" s="489" t="s">
        <v>93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3" customHeight="1" x14ac:dyDescent="0.25">
      <c r="B4" s="491" t="s">
        <v>269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</row>
    <row r="5" spans="2:19" ht="33" customHeight="1" x14ac:dyDescent="0.25"/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418</v>
      </c>
      <c r="C8" s="26">
        <v>1829058</v>
      </c>
      <c r="D8" s="26">
        <v>2231913</v>
      </c>
      <c r="E8" s="26">
        <v>2466061</v>
      </c>
      <c r="F8" s="26">
        <v>3018901</v>
      </c>
      <c r="G8" s="26">
        <v>3631556</v>
      </c>
      <c r="H8" s="26">
        <v>4379406</v>
      </c>
      <c r="I8" s="26">
        <v>4907587</v>
      </c>
      <c r="J8" s="26">
        <v>5258069</v>
      </c>
      <c r="K8" s="26">
        <v>5694014</v>
      </c>
      <c r="L8" s="26">
        <v>5814745</v>
      </c>
      <c r="M8" s="26">
        <v>6198263</v>
      </c>
      <c r="N8" s="26">
        <v>6819266</v>
      </c>
      <c r="O8" s="26">
        <v>6796013</v>
      </c>
      <c r="P8" s="26">
        <v>6533558</v>
      </c>
      <c r="Q8" s="26">
        <v>7170822</v>
      </c>
      <c r="R8" s="26">
        <v>7027659</v>
      </c>
    </row>
    <row r="9" spans="2:19" ht="33" customHeight="1" x14ac:dyDescent="0.25">
      <c r="B9" s="25" t="s">
        <v>421</v>
      </c>
      <c r="C9" s="26">
        <v>836426</v>
      </c>
      <c r="D9" s="26">
        <v>991976</v>
      </c>
      <c r="E9" s="26">
        <v>1083056</v>
      </c>
      <c r="F9" s="26">
        <v>1285966</v>
      </c>
      <c r="G9" s="26">
        <v>1456069</v>
      </c>
      <c r="H9" s="26">
        <v>1600391</v>
      </c>
      <c r="I9" s="26">
        <v>1720567</v>
      </c>
      <c r="J9" s="26">
        <v>1935616</v>
      </c>
      <c r="K9" s="26">
        <v>2003792</v>
      </c>
      <c r="L9" s="26">
        <v>1937486</v>
      </c>
      <c r="M9" s="26">
        <v>2101713</v>
      </c>
      <c r="N9" s="26">
        <v>2126602</v>
      </c>
      <c r="O9" s="26">
        <v>1979933</v>
      </c>
      <c r="P9" s="26">
        <v>1773653</v>
      </c>
      <c r="Q9" s="26">
        <v>1725725</v>
      </c>
      <c r="R9" s="26">
        <v>1802296</v>
      </c>
    </row>
    <row r="10" spans="2:19" ht="33" customHeight="1" x14ac:dyDescent="0.25">
      <c r="B10" s="27" t="s">
        <v>422</v>
      </c>
      <c r="C10" s="50">
        <v>2665484</v>
      </c>
      <c r="D10" s="50">
        <v>3223889</v>
      </c>
      <c r="E10" s="50">
        <v>3549117</v>
      </c>
      <c r="F10" s="50">
        <v>4304867</v>
      </c>
      <c r="G10" s="50">
        <v>5087625</v>
      </c>
      <c r="H10" s="50">
        <v>5979797</v>
      </c>
      <c r="I10" s="50">
        <v>6628154</v>
      </c>
      <c r="J10" s="50">
        <v>7193685</v>
      </c>
      <c r="K10" s="50">
        <v>7697806</v>
      </c>
      <c r="L10" s="50">
        <v>7752231</v>
      </c>
      <c r="M10" s="50">
        <v>8299976</v>
      </c>
      <c r="N10" s="50">
        <v>8945868</v>
      </c>
      <c r="O10" s="50">
        <v>8775946</v>
      </c>
      <c r="P10" s="50">
        <v>8307211</v>
      </c>
      <c r="Q10" s="50">
        <v>8896547</v>
      </c>
      <c r="R10" s="50">
        <v>8829955</v>
      </c>
    </row>
    <row r="11" spans="2:19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2:19" ht="33" customHeight="1" x14ac:dyDescent="0.25">
      <c r="B12" s="20" t="s">
        <v>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418</v>
      </c>
      <c r="C14" s="26">
        <v>1829058</v>
      </c>
      <c r="D14" s="26">
        <v>2122068</v>
      </c>
      <c r="E14" s="26">
        <v>2226854</v>
      </c>
      <c r="F14" s="26">
        <v>2577575</v>
      </c>
      <c r="G14" s="26">
        <v>2988955</v>
      </c>
      <c r="H14" s="26">
        <v>3430082</v>
      </c>
      <c r="I14" s="26">
        <v>3625023</v>
      </c>
      <c r="J14" s="26">
        <v>3709886</v>
      </c>
      <c r="K14" s="26">
        <v>3914495</v>
      </c>
      <c r="L14" s="26">
        <v>3838301</v>
      </c>
      <c r="M14" s="26">
        <v>3854886</v>
      </c>
      <c r="N14" s="26">
        <v>4002396</v>
      </c>
      <c r="O14" s="26">
        <v>4124198</v>
      </c>
      <c r="P14" s="26">
        <v>3581459</v>
      </c>
      <c r="Q14" s="26">
        <v>4162548</v>
      </c>
      <c r="R14" s="26">
        <v>4156783</v>
      </c>
    </row>
    <row r="15" spans="2:19" ht="33" customHeight="1" x14ac:dyDescent="0.25">
      <c r="B15" s="25" t="s">
        <v>421</v>
      </c>
      <c r="C15" s="26">
        <v>836426</v>
      </c>
      <c r="D15" s="26">
        <v>977081</v>
      </c>
      <c r="E15" s="26">
        <v>1048265</v>
      </c>
      <c r="F15" s="26">
        <v>1230595</v>
      </c>
      <c r="G15" s="26">
        <v>1372510</v>
      </c>
      <c r="H15" s="26">
        <v>1468049</v>
      </c>
      <c r="I15" s="26">
        <v>1537269</v>
      </c>
      <c r="J15" s="26">
        <v>1686495</v>
      </c>
      <c r="K15" s="26">
        <v>1729938</v>
      </c>
      <c r="L15" s="26">
        <v>1640518</v>
      </c>
      <c r="M15" s="26">
        <v>1732977</v>
      </c>
      <c r="N15" s="26">
        <v>1754092</v>
      </c>
      <c r="O15" s="26">
        <v>1639479</v>
      </c>
      <c r="P15" s="26">
        <v>1480389</v>
      </c>
      <c r="Q15" s="26">
        <v>1430452</v>
      </c>
      <c r="R15" s="26">
        <v>1447947</v>
      </c>
    </row>
    <row r="16" spans="2:19" ht="33" customHeight="1" x14ac:dyDescent="0.25">
      <c r="B16" s="27" t="s">
        <v>422</v>
      </c>
      <c r="C16" s="50">
        <v>2665484</v>
      </c>
      <c r="D16" s="50">
        <v>3099149</v>
      </c>
      <c r="E16" s="50">
        <v>3275119</v>
      </c>
      <c r="F16" s="50">
        <v>3808170</v>
      </c>
      <c r="G16" s="50">
        <v>4361465</v>
      </c>
      <c r="H16" s="50">
        <v>4898131</v>
      </c>
      <c r="I16" s="50">
        <v>5162292</v>
      </c>
      <c r="J16" s="50">
        <v>5396381</v>
      </c>
      <c r="K16" s="50">
        <v>5644433</v>
      </c>
      <c r="L16" s="50">
        <v>5478819</v>
      </c>
      <c r="M16" s="50">
        <v>5587863</v>
      </c>
      <c r="N16" s="50">
        <v>5756488</v>
      </c>
      <c r="O16" s="50">
        <v>5763677</v>
      </c>
      <c r="P16" s="50">
        <v>5061848</v>
      </c>
      <c r="Q16" s="50">
        <v>5593000</v>
      </c>
      <c r="R16" s="50">
        <v>5604730</v>
      </c>
    </row>
    <row r="17" spans="1:20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</row>
    <row r="18" spans="1:20" ht="39.75" customHeight="1" x14ac:dyDescent="0.25">
      <c r="B18" s="490" t="s">
        <v>270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</row>
    <row r="19" spans="1:20" ht="33" customHeight="1" x14ac:dyDescent="0.25">
      <c r="B19" s="58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47"/>
      <c r="T19" s="47"/>
    </row>
    <row r="20" spans="1:20" ht="33" customHeight="1" x14ac:dyDescent="0.25">
      <c r="A20" s="46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47"/>
      <c r="T20" s="47"/>
    </row>
    <row r="21" spans="1:20" ht="33" customHeight="1" x14ac:dyDescent="0.25">
      <c r="A21" s="46"/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  <c r="R21" s="53">
        <v>2022</v>
      </c>
      <c r="S21" s="47"/>
      <c r="T21" s="47"/>
    </row>
    <row r="22" spans="1:20" ht="33" customHeight="1" x14ac:dyDescent="0.25">
      <c r="A22" s="46"/>
      <c r="B22" s="55" t="str">
        <f>+B8</f>
        <v>Producción de las industrias características de la salud</v>
      </c>
      <c r="C22" s="56">
        <f>+C8/C10</f>
        <v>0.68620108017905945</v>
      </c>
      <c r="D22" s="56">
        <f t="shared" ref="D22:R22" si="0">+D8/D10</f>
        <v>0.69230454274325204</v>
      </c>
      <c r="E22" s="56">
        <f t="shared" si="0"/>
        <v>0.69483789911687888</v>
      </c>
      <c r="F22" s="56">
        <f t="shared" si="0"/>
        <v>0.70127625313395281</v>
      </c>
      <c r="G22" s="56">
        <f t="shared" si="0"/>
        <v>0.71380182305103068</v>
      </c>
      <c r="H22" s="56">
        <f t="shared" si="0"/>
        <v>0.73236700175607972</v>
      </c>
      <c r="I22" s="56">
        <f t="shared" si="0"/>
        <v>0.74041535546699733</v>
      </c>
      <c r="J22" s="56">
        <f t="shared" si="0"/>
        <v>0.73092844626919307</v>
      </c>
      <c r="K22" s="56">
        <f t="shared" si="0"/>
        <v>0.73969310216443496</v>
      </c>
      <c r="L22" s="56">
        <f t="shared" si="0"/>
        <v>0.75007375296221179</v>
      </c>
      <c r="M22" s="56">
        <f t="shared" si="0"/>
        <v>0.74678083406506235</v>
      </c>
      <c r="N22" s="56">
        <f t="shared" si="0"/>
        <v>0.76228108887812784</v>
      </c>
      <c r="O22" s="56">
        <f t="shared" si="0"/>
        <v>0.77439093175824003</v>
      </c>
      <c r="P22" s="56">
        <f t="shared" si="0"/>
        <v>0.78649236187692839</v>
      </c>
      <c r="Q22" s="56">
        <f t="shared" si="0"/>
        <v>0.80602305591146772</v>
      </c>
      <c r="R22" s="56">
        <f t="shared" si="0"/>
        <v>0.79588842751746758</v>
      </c>
      <c r="S22" s="47"/>
      <c r="T22" s="47"/>
    </row>
    <row r="23" spans="1:20" ht="33" customHeight="1" x14ac:dyDescent="0.25">
      <c r="A23" s="46"/>
      <c r="B23" s="55" t="str">
        <f t="shared" ref="B23" si="1">+B9</f>
        <v>Producción de las industrias conexas de la salud</v>
      </c>
      <c r="C23" s="56">
        <f>+C9/C10</f>
        <v>0.3137989198209406</v>
      </c>
      <c r="D23" s="56">
        <f t="shared" ref="D23:R23" si="2">+D9/D10</f>
        <v>0.30769545725674796</v>
      </c>
      <c r="E23" s="56">
        <f t="shared" si="2"/>
        <v>0.30516210088312107</v>
      </c>
      <c r="F23" s="56">
        <f t="shared" si="2"/>
        <v>0.29872374686604719</v>
      </c>
      <c r="G23" s="56">
        <f t="shared" si="2"/>
        <v>0.28619817694896932</v>
      </c>
      <c r="H23" s="56">
        <f t="shared" si="2"/>
        <v>0.26763299824392034</v>
      </c>
      <c r="I23" s="56">
        <f t="shared" si="2"/>
        <v>0.25958464453300273</v>
      </c>
      <c r="J23" s="56">
        <f t="shared" si="2"/>
        <v>0.26907155373080693</v>
      </c>
      <c r="K23" s="56">
        <f t="shared" si="2"/>
        <v>0.2603068978355651</v>
      </c>
      <c r="L23" s="56">
        <f t="shared" si="2"/>
        <v>0.24992624703778821</v>
      </c>
      <c r="M23" s="56">
        <f t="shared" si="2"/>
        <v>0.25321916593493765</v>
      </c>
      <c r="N23" s="56">
        <f t="shared" si="2"/>
        <v>0.23771891112187213</v>
      </c>
      <c r="O23" s="56">
        <f t="shared" si="2"/>
        <v>0.22560906824175991</v>
      </c>
      <c r="P23" s="56">
        <f t="shared" si="2"/>
        <v>0.21350763812307164</v>
      </c>
      <c r="Q23" s="56">
        <f t="shared" si="2"/>
        <v>0.19397694408853233</v>
      </c>
      <c r="R23" s="56">
        <f t="shared" si="2"/>
        <v>0.20411157248253248</v>
      </c>
      <c r="S23" s="47"/>
      <c r="T23" s="47"/>
    </row>
    <row r="24" spans="1:20" ht="33" customHeight="1" x14ac:dyDescent="0.25">
      <c r="A24" s="46"/>
      <c r="B24" s="55" t="str">
        <f>+B10</f>
        <v>Producción de las industrias características  y conexas de la salud</v>
      </c>
      <c r="C24" s="56">
        <f>SUM(C22:C23)</f>
        <v>1</v>
      </c>
      <c r="D24" s="56">
        <f t="shared" ref="D24:R24" si="3">SUM(D22:D23)</f>
        <v>1</v>
      </c>
      <c r="E24" s="56">
        <f t="shared" si="3"/>
        <v>1</v>
      </c>
      <c r="F24" s="56">
        <f t="shared" si="3"/>
        <v>1</v>
      </c>
      <c r="G24" s="56">
        <f t="shared" si="3"/>
        <v>1</v>
      </c>
      <c r="H24" s="56">
        <f t="shared" si="3"/>
        <v>1</v>
      </c>
      <c r="I24" s="56">
        <f t="shared" si="3"/>
        <v>1</v>
      </c>
      <c r="J24" s="56">
        <f t="shared" si="3"/>
        <v>1</v>
      </c>
      <c r="K24" s="56">
        <f t="shared" si="3"/>
        <v>1</v>
      </c>
      <c r="L24" s="56">
        <f t="shared" si="3"/>
        <v>1</v>
      </c>
      <c r="M24" s="56">
        <f t="shared" si="3"/>
        <v>1</v>
      </c>
      <c r="N24" s="56">
        <f t="shared" si="3"/>
        <v>1</v>
      </c>
      <c r="O24" s="56">
        <f t="shared" si="3"/>
        <v>1</v>
      </c>
      <c r="P24" s="56">
        <f t="shared" si="3"/>
        <v>1</v>
      </c>
      <c r="Q24" s="56">
        <f t="shared" si="3"/>
        <v>1</v>
      </c>
      <c r="R24" s="56">
        <f t="shared" si="3"/>
        <v>1</v>
      </c>
      <c r="S24" s="47"/>
      <c r="T24" s="47"/>
    </row>
    <row r="25" spans="1:20" ht="33" customHeight="1" x14ac:dyDescent="0.25">
      <c r="A25" s="46"/>
      <c r="B25" s="58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47"/>
      <c r="T25" s="47"/>
    </row>
    <row r="26" spans="1:20" ht="33" customHeight="1" x14ac:dyDescent="0.25">
      <c r="A26" s="46"/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7"/>
    </row>
    <row r="27" spans="1:20" ht="33" customHeight="1" x14ac:dyDescent="0.25">
      <c r="A27" s="46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7"/>
    </row>
    <row r="28" spans="1:20" ht="33" customHeight="1" x14ac:dyDescent="0.25">
      <c r="A28" s="46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7"/>
    </row>
    <row r="29" spans="1:20" ht="33" customHeight="1" x14ac:dyDescent="0.25">
      <c r="B29" s="42"/>
      <c r="C29" s="43"/>
      <c r="D29" s="43"/>
      <c r="E29" s="43"/>
      <c r="F29" s="43"/>
      <c r="G29" s="43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20" ht="33" customHeight="1" x14ac:dyDescent="0.25">
      <c r="B30" s="42"/>
      <c r="C30" s="43"/>
      <c r="D30" s="43"/>
      <c r="E30" s="43"/>
      <c r="F30" s="43"/>
      <c r="G30" s="43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20" ht="33" customHeight="1" x14ac:dyDescent="0.25">
      <c r="B31" s="42"/>
      <c r="C31" s="43"/>
      <c r="D31" s="43"/>
      <c r="E31" s="43"/>
      <c r="F31" s="43"/>
      <c r="G31" s="43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2" spans="1:20" ht="33" customHeight="1" x14ac:dyDescent="0.25">
      <c r="B32" s="42"/>
      <c r="C32" s="43"/>
      <c r="D32" s="43"/>
      <c r="E32" s="43"/>
      <c r="F32" s="43"/>
      <c r="G32" s="43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</row>
    <row r="33" spans="1:21" ht="33" customHeight="1" x14ac:dyDescent="0.25">
      <c r="B33" s="42"/>
      <c r="C33" s="43"/>
      <c r="D33" s="43"/>
      <c r="E33" s="43"/>
      <c r="F33" s="43"/>
      <c r="G33" s="43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</row>
    <row r="34" spans="1:21" ht="33" customHeight="1" x14ac:dyDescent="0.25">
      <c r="B34" s="42"/>
      <c r="C34" s="43"/>
      <c r="D34" s="43"/>
      <c r="E34" s="43"/>
      <c r="F34" s="43"/>
      <c r="G34" s="43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</row>
    <row r="35" spans="1:21" ht="39.75" customHeight="1" x14ac:dyDescent="0.25">
      <c r="B35" s="490" t="s">
        <v>275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</row>
    <row r="36" spans="1:21" ht="33" customHeight="1" x14ac:dyDescent="0.25">
      <c r="B36" s="44"/>
      <c r="C36" s="45"/>
      <c r="D36" s="45"/>
      <c r="E36" s="45"/>
      <c r="F36" s="45"/>
      <c r="G36" s="45"/>
      <c r="H36" s="45"/>
      <c r="I36" s="45"/>
      <c r="J36" s="45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</row>
    <row r="37" spans="1:21" ht="33" customHeight="1" x14ac:dyDescent="0.25">
      <c r="B37" s="60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47"/>
      <c r="S37" s="47"/>
      <c r="T37" s="51"/>
      <c r="U37" s="51"/>
    </row>
    <row r="38" spans="1:21" ht="33" customHeight="1" x14ac:dyDescent="0.25">
      <c r="A38" s="63"/>
      <c r="B38" s="53"/>
      <c r="C38" s="53">
        <v>2007</v>
      </c>
      <c r="D38" s="53">
        <v>2008</v>
      </c>
      <c r="E38" s="53">
        <v>2009</v>
      </c>
      <c r="F38" s="53">
        <v>2010</v>
      </c>
      <c r="G38" s="53">
        <v>2011</v>
      </c>
      <c r="H38" s="53">
        <v>2012</v>
      </c>
      <c r="I38" s="53">
        <v>2013</v>
      </c>
      <c r="J38" s="53">
        <v>2014</v>
      </c>
      <c r="K38" s="53">
        <v>2015</v>
      </c>
      <c r="L38" s="53">
        <v>2016</v>
      </c>
      <c r="M38" s="53">
        <v>2017</v>
      </c>
      <c r="N38" s="53">
        <v>2018</v>
      </c>
      <c r="O38" s="53">
        <v>2019</v>
      </c>
      <c r="P38" s="53">
        <v>2020</v>
      </c>
      <c r="Q38" s="53">
        <v>2021</v>
      </c>
      <c r="R38" s="53">
        <v>2022</v>
      </c>
      <c r="S38" s="47"/>
      <c r="T38" s="51"/>
      <c r="U38" s="51"/>
    </row>
    <row r="39" spans="1:21" ht="33" customHeight="1" x14ac:dyDescent="0.25">
      <c r="A39" s="63"/>
      <c r="B39" s="55" t="str">
        <f>+B14</f>
        <v>Producción de las industrias características de la salud</v>
      </c>
      <c r="C39" s="56">
        <f t="shared" ref="C39:R39" si="4">C14/C16</f>
        <v>0.68620108017905945</v>
      </c>
      <c r="D39" s="56">
        <f t="shared" si="4"/>
        <v>0.68472603285611633</v>
      </c>
      <c r="E39" s="56">
        <f t="shared" si="4"/>
        <v>0.67993071396795046</v>
      </c>
      <c r="F39" s="56">
        <f t="shared" si="4"/>
        <v>0.67685397448118123</v>
      </c>
      <c r="G39" s="56">
        <f t="shared" si="4"/>
        <v>0.68530986721204912</v>
      </c>
      <c r="H39" s="56">
        <f t="shared" si="4"/>
        <v>0.70028384295969215</v>
      </c>
      <c r="I39" s="56">
        <f t="shared" si="4"/>
        <v>0.70221192447075831</v>
      </c>
      <c r="J39" s="56">
        <f t="shared" si="4"/>
        <v>0.68747666260036122</v>
      </c>
      <c r="K39" s="56">
        <f t="shared" si="4"/>
        <v>0.69351429984198587</v>
      </c>
      <c r="L39" s="56">
        <f t="shared" si="4"/>
        <v>0.70057087120417738</v>
      </c>
      <c r="M39" s="56">
        <f t="shared" si="4"/>
        <v>0.68986766497317487</v>
      </c>
      <c r="N39" s="56">
        <f t="shared" si="4"/>
        <v>0.69528434698378594</v>
      </c>
      <c r="O39" s="56">
        <f t="shared" si="4"/>
        <v>0.71554981307939358</v>
      </c>
      <c r="P39" s="56">
        <f t="shared" si="4"/>
        <v>0.70753981549821332</v>
      </c>
      <c r="Q39" s="56">
        <f t="shared" si="4"/>
        <v>0.74424244591453603</v>
      </c>
      <c r="R39" s="56">
        <f t="shared" si="4"/>
        <v>0.74165624392254403</v>
      </c>
      <c r="S39" s="47"/>
      <c r="T39" s="51"/>
      <c r="U39" s="51"/>
    </row>
    <row r="40" spans="1:21" ht="33" customHeight="1" x14ac:dyDescent="0.25">
      <c r="A40" s="63"/>
      <c r="B40" s="55" t="str">
        <f>+B15</f>
        <v>Producción de las industrias conexas de la salud</v>
      </c>
      <c r="C40" s="56">
        <f t="shared" ref="C40:R40" si="5">C15/C16</f>
        <v>0.3137989198209406</v>
      </c>
      <c r="D40" s="56">
        <f t="shared" si="5"/>
        <v>0.31527396714388367</v>
      </c>
      <c r="E40" s="56">
        <f t="shared" si="5"/>
        <v>0.32006928603204954</v>
      </c>
      <c r="F40" s="56">
        <f t="shared" si="5"/>
        <v>0.32314602551881877</v>
      </c>
      <c r="G40" s="56">
        <f t="shared" si="5"/>
        <v>0.31469013278795083</v>
      </c>
      <c r="H40" s="56">
        <f t="shared" si="5"/>
        <v>0.29971615704030785</v>
      </c>
      <c r="I40" s="56">
        <f t="shared" si="5"/>
        <v>0.29778807552924164</v>
      </c>
      <c r="J40" s="56">
        <f t="shared" si="5"/>
        <v>0.31252333739963878</v>
      </c>
      <c r="K40" s="56">
        <f t="shared" si="5"/>
        <v>0.30648570015801407</v>
      </c>
      <c r="L40" s="56">
        <f t="shared" si="5"/>
        <v>0.29942912879582262</v>
      </c>
      <c r="M40" s="56">
        <f t="shared" si="5"/>
        <v>0.31013233502682508</v>
      </c>
      <c r="N40" s="56">
        <f t="shared" si="5"/>
        <v>0.30471565301621406</v>
      </c>
      <c r="O40" s="56">
        <f t="shared" si="5"/>
        <v>0.28445018692060642</v>
      </c>
      <c r="P40" s="56">
        <f t="shared" si="5"/>
        <v>0.29246018450178668</v>
      </c>
      <c r="Q40" s="56">
        <f t="shared" si="5"/>
        <v>0.25575755408546397</v>
      </c>
      <c r="R40" s="56">
        <f t="shared" si="5"/>
        <v>0.25834375607745602</v>
      </c>
      <c r="S40" s="47"/>
      <c r="T40" s="51"/>
      <c r="U40" s="51"/>
    </row>
    <row r="41" spans="1:21" ht="33" customHeight="1" x14ac:dyDescent="0.25">
      <c r="A41" s="63"/>
      <c r="B41" s="55" t="str">
        <f>+B16</f>
        <v>Producción de las industrias características  y conexas de la salud</v>
      </c>
      <c r="C41" s="56">
        <f>SUM(C39:C40)</f>
        <v>1</v>
      </c>
      <c r="D41" s="56">
        <f t="shared" ref="D41:R41" si="6">SUM(D39:D40)</f>
        <v>1</v>
      </c>
      <c r="E41" s="56">
        <f t="shared" si="6"/>
        <v>1</v>
      </c>
      <c r="F41" s="56">
        <f t="shared" si="6"/>
        <v>1</v>
      </c>
      <c r="G41" s="56">
        <f>SUM(G39:G40)</f>
        <v>1</v>
      </c>
      <c r="H41" s="56">
        <f t="shared" si="6"/>
        <v>1</v>
      </c>
      <c r="I41" s="56">
        <f t="shared" si="6"/>
        <v>1</v>
      </c>
      <c r="J41" s="56">
        <f t="shared" si="6"/>
        <v>1</v>
      </c>
      <c r="K41" s="56">
        <f t="shared" si="6"/>
        <v>1</v>
      </c>
      <c r="L41" s="56">
        <f t="shared" si="6"/>
        <v>1</v>
      </c>
      <c r="M41" s="56">
        <f t="shared" si="6"/>
        <v>1</v>
      </c>
      <c r="N41" s="56">
        <f t="shared" si="6"/>
        <v>1</v>
      </c>
      <c r="O41" s="56">
        <f t="shared" si="6"/>
        <v>1</v>
      </c>
      <c r="P41" s="56">
        <f t="shared" si="6"/>
        <v>1</v>
      </c>
      <c r="Q41" s="56">
        <f t="shared" si="6"/>
        <v>1</v>
      </c>
      <c r="R41" s="56">
        <f t="shared" si="6"/>
        <v>1</v>
      </c>
      <c r="S41" s="47"/>
      <c r="T41" s="51"/>
      <c r="U41" s="51"/>
    </row>
    <row r="42" spans="1:21" ht="33" customHeight="1" x14ac:dyDescent="0.25">
      <c r="A42" s="63"/>
      <c r="B42" s="61"/>
      <c r="C42" s="57"/>
      <c r="D42" s="57"/>
      <c r="E42" s="57"/>
      <c r="F42" s="57"/>
      <c r="G42" s="57"/>
      <c r="H42" s="57"/>
      <c r="I42" s="57"/>
      <c r="J42" s="57"/>
      <c r="K42" s="52"/>
      <c r="L42" s="52"/>
      <c r="M42" s="52"/>
      <c r="N42" s="52"/>
      <c r="O42" s="52"/>
      <c r="P42" s="47"/>
      <c r="Q42" s="47"/>
      <c r="R42" s="47"/>
      <c r="S42" s="47"/>
      <c r="T42" s="51"/>
      <c r="U42" s="51"/>
    </row>
    <row r="43" spans="1:21" ht="33" customHeight="1" x14ac:dyDescent="0.25">
      <c r="B43" s="65"/>
      <c r="C43" s="64"/>
      <c r="D43" s="64"/>
      <c r="E43" s="64"/>
      <c r="F43" s="64"/>
      <c r="G43" s="64"/>
      <c r="H43" s="64"/>
      <c r="I43" s="64"/>
      <c r="J43" s="64"/>
      <c r="K43" s="54"/>
      <c r="L43" s="54"/>
      <c r="M43" s="54"/>
      <c r="N43" s="54"/>
      <c r="O43" s="54"/>
      <c r="P43" s="47"/>
      <c r="Q43" s="47"/>
      <c r="R43" s="47"/>
      <c r="S43" s="47"/>
      <c r="T43" s="46"/>
      <c r="U43" s="46"/>
    </row>
    <row r="44" spans="1:21" ht="33" customHeight="1" x14ac:dyDescent="0.25">
      <c r="B44" s="65"/>
      <c r="C44" s="64"/>
      <c r="D44" s="64"/>
      <c r="E44" s="64"/>
      <c r="F44" s="64"/>
      <c r="G44" s="64"/>
      <c r="H44" s="64"/>
      <c r="I44" s="64"/>
      <c r="J44" s="64"/>
      <c r="K44" s="47"/>
      <c r="L44" s="47"/>
      <c r="M44" s="47"/>
      <c r="N44" s="47"/>
      <c r="O44" s="47"/>
      <c r="P44" s="47"/>
      <c r="Q44" s="47"/>
      <c r="R44" s="47"/>
      <c r="S44" s="47"/>
      <c r="T44" s="46"/>
      <c r="U44" s="46"/>
    </row>
    <row r="45" spans="1:21" ht="33" customHeight="1" x14ac:dyDescent="0.25">
      <c r="B45" s="44"/>
      <c r="C45" s="45"/>
      <c r="D45" s="45"/>
      <c r="E45" s="45"/>
      <c r="F45" s="45"/>
      <c r="G45" s="45"/>
      <c r="H45" s="45"/>
      <c r="I45" s="45"/>
      <c r="J45" s="45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</row>
    <row r="46" spans="1:21" ht="33" customHeight="1" x14ac:dyDescent="0.25">
      <c r="B46" s="44"/>
      <c r="C46" s="45"/>
      <c r="D46" s="45"/>
      <c r="E46" s="45"/>
      <c r="F46" s="45"/>
      <c r="G46" s="45"/>
      <c r="H46" s="45"/>
      <c r="I46" s="45"/>
      <c r="J46" s="45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</row>
    <row r="47" spans="1:21" ht="33" customHeight="1" x14ac:dyDescent="0.25">
      <c r="B47" s="44"/>
      <c r="C47" s="45"/>
      <c r="D47" s="45"/>
      <c r="E47" s="45"/>
      <c r="F47" s="45"/>
      <c r="G47" s="45"/>
      <c r="H47" s="45"/>
      <c r="I47" s="45"/>
      <c r="J47" s="45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</row>
    <row r="48" spans="1:21" ht="33" customHeight="1" x14ac:dyDescent="0.25">
      <c r="B48" s="16"/>
      <c r="C48" s="17"/>
      <c r="D48" s="17"/>
      <c r="E48" s="17"/>
      <c r="F48" s="17"/>
      <c r="G48" s="17"/>
      <c r="H48" s="17"/>
      <c r="I48" s="17"/>
      <c r="J48" s="17"/>
    </row>
    <row r="49" spans="2:3" ht="33" customHeight="1" x14ac:dyDescent="0.25">
      <c r="C49" s="32"/>
    </row>
    <row r="50" spans="2:3" ht="17.25" customHeight="1" x14ac:dyDescent="0.25">
      <c r="C50" s="32"/>
    </row>
    <row r="51" spans="2:3" ht="15.75" customHeight="1" x14ac:dyDescent="0.25">
      <c r="C51" s="32"/>
    </row>
    <row r="52" spans="2:3" ht="15" customHeight="1" x14ac:dyDescent="0.25">
      <c r="B52" s="18" t="s">
        <v>274</v>
      </c>
      <c r="C52" s="32"/>
    </row>
    <row r="53" spans="2:3" ht="15" customHeight="1" x14ac:dyDescent="0.25">
      <c r="B53" s="18" t="s">
        <v>15</v>
      </c>
      <c r="C53" s="32"/>
    </row>
    <row r="54" spans="2:3" ht="15" customHeight="1" x14ac:dyDescent="0.25">
      <c r="C54" s="32"/>
    </row>
  </sheetData>
  <mergeCells count="4">
    <mergeCell ref="B35:M35"/>
    <mergeCell ref="B4:R4"/>
    <mergeCell ref="B3:R3"/>
    <mergeCell ref="B18:M18"/>
  </mergeCells>
  <hyperlinks>
    <hyperlink ref="B2" location="Indice!A1" display="Índice"/>
    <hyperlink ref="R2" location="'1.1.3'!A1" display="Siguiente"/>
    <hyperlink ref="Q2" location="'1.1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2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N12" sqref="N12"/>
    </sheetView>
  </sheetViews>
  <sheetFormatPr baseColWidth="10" defaultRowHeight="15" x14ac:dyDescent="0.25"/>
  <cols>
    <col min="1" max="1" width="5" customWidth="1"/>
    <col min="2" max="2" width="13.5703125" customWidth="1"/>
    <col min="3" max="3" width="61.28515625" customWidth="1"/>
    <col min="4" max="19" width="15.85546875" customWidth="1"/>
    <col min="20" max="21" width="15.7109375" customWidth="1"/>
  </cols>
  <sheetData>
    <row r="1" spans="2:19" ht="78" customHeight="1" x14ac:dyDescent="0.25"/>
    <row r="2" spans="2:19" ht="33" customHeight="1" x14ac:dyDescent="0.35">
      <c r="B2" s="37" t="s">
        <v>3</v>
      </c>
      <c r="R2" s="37" t="s">
        <v>178</v>
      </c>
      <c r="S2" s="37" t="s">
        <v>179</v>
      </c>
    </row>
    <row r="3" spans="2:19" ht="33" customHeight="1" x14ac:dyDescent="0.25">
      <c r="B3" s="489" t="s">
        <v>157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3" customHeight="1" x14ac:dyDescent="0.25">
      <c r="B4" s="491" t="s">
        <v>354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</row>
    <row r="5" spans="2:19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19" ht="33" customHeight="1" x14ac:dyDescent="0.25">
      <c r="B8" s="363"/>
      <c r="C8" s="324" t="s">
        <v>563</v>
      </c>
      <c r="D8" s="322">
        <v>702166</v>
      </c>
      <c r="E8" s="322">
        <v>835025</v>
      </c>
      <c r="F8" s="322">
        <v>864191</v>
      </c>
      <c r="G8" s="322">
        <v>914885</v>
      </c>
      <c r="H8" s="322">
        <v>1064233</v>
      </c>
      <c r="I8" s="322">
        <v>1204540</v>
      </c>
      <c r="J8" s="322">
        <v>1082434</v>
      </c>
      <c r="K8" s="322">
        <v>868528</v>
      </c>
      <c r="L8" s="322">
        <v>1187110</v>
      </c>
      <c r="M8" s="322">
        <v>1150352</v>
      </c>
      <c r="N8" s="322">
        <v>1210788</v>
      </c>
      <c r="O8" s="322">
        <v>1293596</v>
      </c>
      <c r="P8" s="322">
        <v>1349074</v>
      </c>
      <c r="Q8" s="322">
        <v>1314155</v>
      </c>
      <c r="R8" s="322">
        <v>1377733</v>
      </c>
      <c r="S8" s="322">
        <v>1481854</v>
      </c>
    </row>
    <row r="9" spans="2:19" ht="33" customHeight="1" x14ac:dyDescent="0.25">
      <c r="B9" s="249" t="s">
        <v>522</v>
      </c>
      <c r="C9" s="89" t="s">
        <v>66</v>
      </c>
      <c r="D9" s="91">
        <v>8262</v>
      </c>
      <c r="E9" s="91">
        <v>4664</v>
      </c>
      <c r="F9" s="91">
        <v>6350</v>
      </c>
      <c r="G9" s="91">
        <v>5185</v>
      </c>
      <c r="H9" s="91">
        <v>7146</v>
      </c>
      <c r="I9" s="91">
        <v>7172</v>
      </c>
      <c r="J9" s="91">
        <v>7416</v>
      </c>
      <c r="K9" s="91">
        <v>2493</v>
      </c>
      <c r="L9" s="91">
        <v>832</v>
      </c>
      <c r="M9" s="91">
        <v>1057</v>
      </c>
      <c r="N9" s="91">
        <v>598</v>
      </c>
      <c r="O9" s="91">
        <v>2267</v>
      </c>
      <c r="P9" s="91">
        <v>2554</v>
      </c>
      <c r="Q9" s="91">
        <v>2456</v>
      </c>
      <c r="R9" s="91">
        <v>2888</v>
      </c>
      <c r="S9" s="91">
        <v>2919</v>
      </c>
    </row>
    <row r="10" spans="2:19" ht="33" customHeight="1" x14ac:dyDescent="0.25">
      <c r="B10" s="249" t="s">
        <v>439</v>
      </c>
      <c r="C10" s="89" t="s">
        <v>532</v>
      </c>
      <c r="D10" s="91">
        <v>715</v>
      </c>
      <c r="E10" s="91">
        <v>435</v>
      </c>
      <c r="F10" s="91">
        <v>83</v>
      </c>
      <c r="G10" s="91">
        <v>176</v>
      </c>
      <c r="H10" s="91">
        <v>154</v>
      </c>
      <c r="I10" s="91">
        <v>185</v>
      </c>
      <c r="J10" s="91">
        <v>71</v>
      </c>
      <c r="K10" s="91">
        <v>30</v>
      </c>
      <c r="L10" s="91">
        <v>0</v>
      </c>
      <c r="M10" s="91">
        <v>0</v>
      </c>
      <c r="N10" s="91">
        <v>0</v>
      </c>
      <c r="O10" s="91">
        <v>0</v>
      </c>
      <c r="P10" s="91">
        <v>29</v>
      </c>
      <c r="Q10" s="91">
        <v>87</v>
      </c>
      <c r="R10" s="91">
        <v>87</v>
      </c>
      <c r="S10" s="91">
        <v>88</v>
      </c>
    </row>
    <row r="11" spans="2:19" ht="33" customHeight="1" x14ac:dyDescent="0.25">
      <c r="B11" s="249" t="s">
        <v>529</v>
      </c>
      <c r="C11" s="89" t="s">
        <v>501</v>
      </c>
      <c r="D11" s="91">
        <v>10279</v>
      </c>
      <c r="E11" s="91">
        <v>8301</v>
      </c>
      <c r="F11" s="91">
        <v>8279</v>
      </c>
      <c r="G11" s="91">
        <v>9744</v>
      </c>
      <c r="H11" s="91">
        <v>9708</v>
      </c>
      <c r="I11" s="91">
        <v>10361</v>
      </c>
      <c r="J11" s="91">
        <v>8298</v>
      </c>
      <c r="K11" s="91">
        <v>6452</v>
      </c>
      <c r="L11" s="91">
        <v>16184</v>
      </c>
      <c r="M11" s="91">
        <v>13536</v>
      </c>
      <c r="N11" s="91">
        <v>15840</v>
      </c>
      <c r="O11" s="91">
        <v>16955</v>
      </c>
      <c r="P11" s="91">
        <v>19299</v>
      </c>
      <c r="Q11" s="91">
        <v>19925</v>
      </c>
      <c r="R11" s="91">
        <v>22151</v>
      </c>
      <c r="S11" s="91">
        <v>22020</v>
      </c>
    </row>
    <row r="12" spans="2:19" ht="33" customHeight="1" x14ac:dyDescent="0.25">
      <c r="B12" s="249" t="s">
        <v>514</v>
      </c>
      <c r="C12" s="89" t="s">
        <v>515</v>
      </c>
      <c r="D12" s="91">
        <v>51645</v>
      </c>
      <c r="E12" s="91">
        <v>60143</v>
      </c>
      <c r="F12" s="91">
        <v>58302</v>
      </c>
      <c r="G12" s="91">
        <v>70381</v>
      </c>
      <c r="H12" s="91">
        <v>75641</v>
      </c>
      <c r="I12" s="91">
        <v>91895</v>
      </c>
      <c r="J12" s="91">
        <v>97982</v>
      </c>
      <c r="K12" s="91">
        <v>70011</v>
      </c>
      <c r="L12" s="91">
        <v>118442</v>
      </c>
      <c r="M12" s="91">
        <v>106774</v>
      </c>
      <c r="N12" s="91">
        <v>75485</v>
      </c>
      <c r="O12" s="91">
        <v>77634</v>
      </c>
      <c r="P12" s="91">
        <v>107005</v>
      </c>
      <c r="Q12" s="91">
        <v>169773</v>
      </c>
      <c r="R12" s="91">
        <v>112681</v>
      </c>
      <c r="S12" s="91">
        <v>144033</v>
      </c>
    </row>
    <row r="13" spans="2:19" ht="33" customHeight="1" x14ac:dyDescent="0.25">
      <c r="B13" s="249" t="s">
        <v>516</v>
      </c>
      <c r="C13" s="89" t="s">
        <v>517</v>
      </c>
      <c r="D13" s="91">
        <v>85039</v>
      </c>
      <c r="E13" s="91">
        <v>104358</v>
      </c>
      <c r="F13" s="91">
        <v>105284</v>
      </c>
      <c r="G13" s="91">
        <v>116628</v>
      </c>
      <c r="H13" s="91">
        <v>114849</v>
      </c>
      <c r="I13" s="91">
        <v>124296</v>
      </c>
      <c r="J13" s="91">
        <v>115567</v>
      </c>
      <c r="K13" s="91">
        <v>37594</v>
      </c>
      <c r="L13" s="91">
        <v>111340</v>
      </c>
      <c r="M13" s="91">
        <v>106248</v>
      </c>
      <c r="N13" s="91">
        <v>85511</v>
      </c>
      <c r="O13" s="91">
        <v>104002</v>
      </c>
      <c r="P13" s="91">
        <v>81016</v>
      </c>
      <c r="Q13" s="91">
        <v>132375</v>
      </c>
      <c r="R13" s="91">
        <v>89303</v>
      </c>
      <c r="S13" s="91">
        <v>133442</v>
      </c>
    </row>
    <row r="14" spans="2:19" ht="33" customHeight="1" x14ac:dyDescent="0.25">
      <c r="B14" s="249" t="s">
        <v>510</v>
      </c>
      <c r="C14" s="89" t="s">
        <v>511</v>
      </c>
      <c r="D14" s="91">
        <v>90060</v>
      </c>
      <c r="E14" s="91">
        <v>106224</v>
      </c>
      <c r="F14" s="91">
        <v>109648</v>
      </c>
      <c r="G14" s="91">
        <v>141673</v>
      </c>
      <c r="H14" s="91">
        <v>164013</v>
      </c>
      <c r="I14" s="91">
        <v>189072</v>
      </c>
      <c r="J14" s="91">
        <v>161669</v>
      </c>
      <c r="K14" s="91">
        <v>98116</v>
      </c>
      <c r="L14" s="91">
        <v>187232</v>
      </c>
      <c r="M14" s="91">
        <v>99575</v>
      </c>
      <c r="N14" s="91">
        <v>227060</v>
      </c>
      <c r="O14" s="91">
        <v>247579</v>
      </c>
      <c r="P14" s="91">
        <v>251220</v>
      </c>
      <c r="Q14" s="91">
        <v>111242</v>
      </c>
      <c r="R14" s="91">
        <v>189692</v>
      </c>
      <c r="S14" s="91">
        <v>226085</v>
      </c>
    </row>
    <row r="15" spans="2:19" ht="33" customHeight="1" x14ac:dyDescent="0.25">
      <c r="B15" s="249" t="s">
        <v>508</v>
      </c>
      <c r="C15" s="89" t="s">
        <v>509</v>
      </c>
      <c r="D15" s="91">
        <v>293616</v>
      </c>
      <c r="E15" s="91">
        <v>350196</v>
      </c>
      <c r="F15" s="91">
        <v>366548</v>
      </c>
      <c r="G15" s="91">
        <v>359991</v>
      </c>
      <c r="H15" s="91">
        <v>442972</v>
      </c>
      <c r="I15" s="91">
        <v>477430</v>
      </c>
      <c r="J15" s="91">
        <v>407689</v>
      </c>
      <c r="K15" s="91">
        <v>369385</v>
      </c>
      <c r="L15" s="91">
        <v>485044</v>
      </c>
      <c r="M15" s="91">
        <v>532025</v>
      </c>
      <c r="N15" s="91">
        <v>493352</v>
      </c>
      <c r="O15" s="91">
        <v>502989</v>
      </c>
      <c r="P15" s="91">
        <v>522639</v>
      </c>
      <c r="Q15" s="91">
        <v>437034</v>
      </c>
      <c r="R15" s="91">
        <v>441112</v>
      </c>
      <c r="S15" s="91">
        <v>413968</v>
      </c>
    </row>
    <row r="16" spans="2:19" ht="33" customHeight="1" x14ac:dyDescent="0.25">
      <c r="B16" s="249" t="s">
        <v>446</v>
      </c>
      <c r="C16" s="89" t="s">
        <v>536</v>
      </c>
      <c r="D16" s="91">
        <v>2452</v>
      </c>
      <c r="E16" s="91">
        <v>2913</v>
      </c>
      <c r="F16" s="91">
        <v>3015</v>
      </c>
      <c r="G16" s="91">
        <v>4146</v>
      </c>
      <c r="H16" s="91">
        <v>5040</v>
      </c>
      <c r="I16" s="91">
        <v>6498</v>
      </c>
      <c r="J16" s="91">
        <v>7252</v>
      </c>
      <c r="K16" s="91">
        <v>7219</v>
      </c>
      <c r="L16" s="91">
        <v>9186</v>
      </c>
      <c r="M16" s="91">
        <v>7751</v>
      </c>
      <c r="N16" s="91">
        <v>6883</v>
      </c>
      <c r="O16" s="91">
        <v>7291</v>
      </c>
      <c r="P16" s="91">
        <v>5762</v>
      </c>
      <c r="Q16" s="91">
        <v>2497</v>
      </c>
      <c r="R16" s="91">
        <v>3149</v>
      </c>
      <c r="S16" s="91">
        <v>5083</v>
      </c>
    </row>
    <row r="17" spans="2:19" ht="33" customHeight="1" x14ac:dyDescent="0.25">
      <c r="B17" s="249" t="s">
        <v>523</v>
      </c>
      <c r="C17" s="89" t="s">
        <v>524</v>
      </c>
      <c r="D17" s="91">
        <v>81659</v>
      </c>
      <c r="E17" s="91">
        <v>92283</v>
      </c>
      <c r="F17" s="91">
        <v>99002</v>
      </c>
      <c r="G17" s="91">
        <v>74353</v>
      </c>
      <c r="H17" s="91">
        <v>96136</v>
      </c>
      <c r="I17" s="91">
        <v>106587</v>
      </c>
      <c r="J17" s="91">
        <v>72126</v>
      </c>
      <c r="K17" s="91">
        <v>65398</v>
      </c>
      <c r="L17" s="91">
        <v>71448</v>
      </c>
      <c r="M17" s="91">
        <v>94095</v>
      </c>
      <c r="N17" s="91">
        <v>90230</v>
      </c>
      <c r="O17" s="91">
        <v>102134</v>
      </c>
      <c r="P17" s="91">
        <v>100523</v>
      </c>
      <c r="Q17" s="91">
        <v>71892</v>
      </c>
      <c r="R17" s="91">
        <v>78267</v>
      </c>
      <c r="S17" s="91">
        <v>91434</v>
      </c>
    </row>
    <row r="18" spans="2:19" ht="33" customHeight="1" x14ac:dyDescent="0.25">
      <c r="B18" s="249" t="s">
        <v>537</v>
      </c>
      <c r="C18" s="89" t="s">
        <v>538</v>
      </c>
      <c r="D18" s="91">
        <v>6004</v>
      </c>
      <c r="E18" s="91">
        <v>6718</v>
      </c>
      <c r="F18" s="91">
        <v>7618</v>
      </c>
      <c r="G18" s="91">
        <v>5439</v>
      </c>
      <c r="H18" s="91">
        <v>7561</v>
      </c>
      <c r="I18" s="91">
        <v>8398</v>
      </c>
      <c r="J18" s="91">
        <v>4785</v>
      </c>
      <c r="K18" s="91">
        <v>4068</v>
      </c>
      <c r="L18" s="91">
        <v>4432</v>
      </c>
      <c r="M18" s="91">
        <v>6474</v>
      </c>
      <c r="N18" s="91">
        <v>4505</v>
      </c>
      <c r="O18" s="91">
        <v>4501</v>
      </c>
      <c r="P18" s="91">
        <v>4486</v>
      </c>
      <c r="Q18" s="91">
        <v>3585</v>
      </c>
      <c r="R18" s="91">
        <v>4209</v>
      </c>
      <c r="S18" s="91">
        <v>4445</v>
      </c>
    </row>
    <row r="19" spans="2:19" ht="33" customHeight="1" x14ac:dyDescent="0.25">
      <c r="B19" s="249" t="s">
        <v>534</v>
      </c>
      <c r="C19" s="89" t="s">
        <v>535</v>
      </c>
      <c r="D19" s="91">
        <v>13359</v>
      </c>
      <c r="E19" s="91">
        <v>19601</v>
      </c>
      <c r="F19" s="91">
        <v>17512</v>
      </c>
      <c r="G19" s="91">
        <v>18890</v>
      </c>
      <c r="H19" s="91">
        <v>19913</v>
      </c>
      <c r="I19" s="91">
        <v>22347</v>
      </c>
      <c r="J19" s="91">
        <v>21321</v>
      </c>
      <c r="K19" s="91">
        <v>22892</v>
      </c>
      <c r="L19" s="91">
        <v>20622</v>
      </c>
      <c r="M19" s="91">
        <v>20188</v>
      </c>
      <c r="N19" s="91">
        <v>24601</v>
      </c>
      <c r="O19" s="91">
        <v>29264</v>
      </c>
      <c r="P19" s="91">
        <v>31843</v>
      </c>
      <c r="Q19" s="91">
        <v>26217</v>
      </c>
      <c r="R19" s="91">
        <v>26164</v>
      </c>
      <c r="S19" s="91">
        <v>25990</v>
      </c>
    </row>
    <row r="20" spans="2:19" ht="33" customHeight="1" x14ac:dyDescent="0.25">
      <c r="B20" s="249" t="s">
        <v>518</v>
      </c>
      <c r="C20" s="89" t="s">
        <v>519</v>
      </c>
      <c r="D20" s="91">
        <v>59076</v>
      </c>
      <c r="E20" s="91">
        <v>79189</v>
      </c>
      <c r="F20" s="91">
        <v>82550</v>
      </c>
      <c r="G20" s="91">
        <v>108279</v>
      </c>
      <c r="H20" s="91">
        <v>121100</v>
      </c>
      <c r="I20" s="91">
        <v>160299</v>
      </c>
      <c r="J20" s="91">
        <v>178258</v>
      </c>
      <c r="K20" s="91">
        <v>184870</v>
      </c>
      <c r="L20" s="91">
        <v>162348</v>
      </c>
      <c r="M20" s="91">
        <v>162629</v>
      </c>
      <c r="N20" s="91">
        <v>186723</v>
      </c>
      <c r="O20" s="91">
        <v>198980</v>
      </c>
      <c r="P20" s="91">
        <v>222698</v>
      </c>
      <c r="Q20" s="91">
        <v>337072</v>
      </c>
      <c r="R20" s="91">
        <v>408030</v>
      </c>
      <c r="S20" s="91">
        <v>412347</v>
      </c>
    </row>
    <row r="21" spans="2:19" ht="33" customHeight="1" x14ac:dyDescent="0.25">
      <c r="B21" s="321"/>
      <c r="C21" s="324" t="s">
        <v>564</v>
      </c>
      <c r="D21" s="322">
        <v>960419</v>
      </c>
      <c r="E21" s="322">
        <v>1157429</v>
      </c>
      <c r="F21" s="322">
        <v>1174714</v>
      </c>
      <c r="G21" s="322">
        <v>1323286</v>
      </c>
      <c r="H21" s="322">
        <v>1602620</v>
      </c>
      <c r="I21" s="322">
        <v>1673250</v>
      </c>
      <c r="J21" s="322">
        <v>1654354</v>
      </c>
      <c r="K21" s="322">
        <v>1700825</v>
      </c>
      <c r="L21" s="322">
        <v>1874139</v>
      </c>
      <c r="M21" s="322">
        <v>1611294</v>
      </c>
      <c r="N21" s="322">
        <v>1679151</v>
      </c>
      <c r="O21" s="322">
        <v>1619481</v>
      </c>
      <c r="P21" s="322">
        <v>1627809</v>
      </c>
      <c r="Q21" s="322">
        <v>1739132</v>
      </c>
      <c r="R21" s="322">
        <v>1762733</v>
      </c>
      <c r="S21" s="322">
        <v>1801265</v>
      </c>
    </row>
    <row r="22" spans="2:19" ht="33" customHeight="1" x14ac:dyDescent="0.25">
      <c r="B22" s="249" t="s">
        <v>520</v>
      </c>
      <c r="C22" s="89" t="s">
        <v>521</v>
      </c>
      <c r="D22" s="91">
        <v>64378</v>
      </c>
      <c r="E22" s="91">
        <v>76197</v>
      </c>
      <c r="F22" s="91">
        <v>84271</v>
      </c>
      <c r="G22" s="91">
        <v>91805</v>
      </c>
      <c r="H22" s="91">
        <v>128873</v>
      </c>
      <c r="I22" s="91">
        <v>127926</v>
      </c>
      <c r="J22" s="91">
        <v>127338</v>
      </c>
      <c r="K22" s="91">
        <v>158038</v>
      </c>
      <c r="L22" s="91">
        <v>216734</v>
      </c>
      <c r="M22" s="91">
        <v>212183</v>
      </c>
      <c r="N22" s="91">
        <v>201242</v>
      </c>
      <c r="O22" s="91">
        <v>210517</v>
      </c>
      <c r="P22" s="91">
        <v>232400</v>
      </c>
      <c r="Q22" s="91">
        <v>284801</v>
      </c>
      <c r="R22" s="91">
        <v>240968</v>
      </c>
      <c r="S22" s="91">
        <v>253118</v>
      </c>
    </row>
    <row r="23" spans="2:19" ht="33" customHeight="1" x14ac:dyDescent="0.25">
      <c r="B23" s="249" t="s">
        <v>525</v>
      </c>
      <c r="C23" s="89" t="s">
        <v>526</v>
      </c>
      <c r="D23" s="91">
        <v>44068</v>
      </c>
      <c r="E23" s="91">
        <v>51709</v>
      </c>
      <c r="F23" s="91">
        <v>45609</v>
      </c>
      <c r="G23" s="91">
        <v>68426</v>
      </c>
      <c r="H23" s="91">
        <v>83322</v>
      </c>
      <c r="I23" s="91">
        <v>114142</v>
      </c>
      <c r="J23" s="91">
        <v>84137</v>
      </c>
      <c r="K23" s="91">
        <v>82943</v>
      </c>
      <c r="L23" s="91">
        <v>87614</v>
      </c>
      <c r="M23" s="91">
        <v>81531</v>
      </c>
      <c r="N23" s="91">
        <v>89351</v>
      </c>
      <c r="O23" s="91">
        <v>101957</v>
      </c>
      <c r="P23" s="91">
        <v>96540</v>
      </c>
      <c r="Q23" s="91">
        <v>97865</v>
      </c>
      <c r="R23" s="91">
        <v>96274</v>
      </c>
      <c r="S23" s="91">
        <v>127882</v>
      </c>
    </row>
    <row r="24" spans="2:19" ht="33" customHeight="1" x14ac:dyDescent="0.25">
      <c r="B24" s="249" t="s">
        <v>427</v>
      </c>
      <c r="C24" s="89" t="s">
        <v>533</v>
      </c>
      <c r="D24" s="91">
        <v>193</v>
      </c>
      <c r="E24" s="91">
        <v>401</v>
      </c>
      <c r="F24" s="91">
        <v>364</v>
      </c>
      <c r="G24" s="91">
        <v>110</v>
      </c>
      <c r="H24" s="91">
        <v>839</v>
      </c>
      <c r="I24" s="91">
        <v>1975</v>
      </c>
      <c r="J24" s="91">
        <v>2786</v>
      </c>
      <c r="K24" s="91">
        <v>3214</v>
      </c>
      <c r="L24" s="91">
        <v>5608</v>
      </c>
      <c r="M24" s="91">
        <v>8505</v>
      </c>
      <c r="N24" s="91">
        <v>8909</v>
      </c>
      <c r="O24" s="91">
        <v>9797</v>
      </c>
      <c r="P24" s="91">
        <v>11476</v>
      </c>
      <c r="Q24" s="91">
        <v>24686</v>
      </c>
      <c r="R24" s="91">
        <v>32793</v>
      </c>
      <c r="S24" s="91">
        <v>27504</v>
      </c>
    </row>
    <row r="25" spans="2:19" ht="33" customHeight="1" x14ac:dyDescent="0.25">
      <c r="B25" s="249" t="s">
        <v>512</v>
      </c>
      <c r="C25" s="89" t="s">
        <v>513</v>
      </c>
      <c r="D25" s="91">
        <v>745819</v>
      </c>
      <c r="E25" s="91">
        <v>884314</v>
      </c>
      <c r="F25" s="91">
        <v>876482</v>
      </c>
      <c r="G25" s="91">
        <v>983883</v>
      </c>
      <c r="H25" s="91">
        <v>1157160</v>
      </c>
      <c r="I25" s="91">
        <v>1209168</v>
      </c>
      <c r="J25" s="91">
        <v>1210295</v>
      </c>
      <c r="K25" s="91">
        <v>1265056</v>
      </c>
      <c r="L25" s="91">
        <v>1376068</v>
      </c>
      <c r="M25" s="91">
        <v>1183792</v>
      </c>
      <c r="N25" s="91">
        <v>1207840</v>
      </c>
      <c r="O25" s="91">
        <v>1125886</v>
      </c>
      <c r="P25" s="91">
        <v>1120738</v>
      </c>
      <c r="Q25" s="91">
        <v>1199014</v>
      </c>
      <c r="R25" s="91">
        <v>1236615</v>
      </c>
      <c r="S25" s="91">
        <v>1224000</v>
      </c>
    </row>
    <row r="26" spans="2:19" ht="33" customHeight="1" x14ac:dyDescent="0.25">
      <c r="B26" s="249" t="s">
        <v>527</v>
      </c>
      <c r="C26" s="89" t="s">
        <v>528</v>
      </c>
      <c r="D26" s="91">
        <v>63634</v>
      </c>
      <c r="E26" s="91">
        <v>95765</v>
      </c>
      <c r="F26" s="91">
        <v>113966</v>
      </c>
      <c r="G26" s="91">
        <v>123291</v>
      </c>
      <c r="H26" s="91">
        <v>165944</v>
      </c>
      <c r="I26" s="91">
        <v>148695</v>
      </c>
      <c r="J26" s="91">
        <v>150976</v>
      </c>
      <c r="K26" s="91">
        <v>126895</v>
      </c>
      <c r="L26" s="91">
        <v>124173</v>
      </c>
      <c r="M26" s="91">
        <v>74594</v>
      </c>
      <c r="N26" s="91">
        <v>102438</v>
      </c>
      <c r="O26" s="91">
        <v>99102</v>
      </c>
      <c r="P26" s="91">
        <v>91427</v>
      </c>
      <c r="Q26" s="91">
        <v>75845</v>
      </c>
      <c r="R26" s="91">
        <v>84002</v>
      </c>
      <c r="S26" s="91">
        <v>90162</v>
      </c>
    </row>
    <row r="27" spans="2:19" ht="33" customHeight="1" x14ac:dyDescent="0.25">
      <c r="B27" s="249" t="s">
        <v>530</v>
      </c>
      <c r="C27" s="89" t="s">
        <v>531</v>
      </c>
      <c r="D27" s="91">
        <v>42327</v>
      </c>
      <c r="E27" s="91">
        <v>49043</v>
      </c>
      <c r="F27" s="91">
        <v>54022</v>
      </c>
      <c r="G27" s="91">
        <v>55771</v>
      </c>
      <c r="H27" s="91">
        <v>66482</v>
      </c>
      <c r="I27" s="91">
        <v>71344</v>
      </c>
      <c r="J27" s="91">
        <v>78822</v>
      </c>
      <c r="K27" s="91">
        <v>64679</v>
      </c>
      <c r="L27" s="91">
        <v>63942</v>
      </c>
      <c r="M27" s="91">
        <v>50689</v>
      </c>
      <c r="N27" s="91">
        <v>69371</v>
      </c>
      <c r="O27" s="91">
        <v>72222</v>
      </c>
      <c r="P27" s="91">
        <v>75228</v>
      </c>
      <c r="Q27" s="91">
        <v>56921</v>
      </c>
      <c r="R27" s="91">
        <v>72081</v>
      </c>
      <c r="S27" s="91">
        <v>78599</v>
      </c>
    </row>
    <row r="28" spans="2:19" ht="33" customHeight="1" x14ac:dyDescent="0.25">
      <c r="B28" s="249" t="s">
        <v>539</v>
      </c>
      <c r="C28" s="89" t="s">
        <v>505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</row>
    <row r="29" spans="2:19" ht="33" customHeight="1" x14ac:dyDescent="0.25">
      <c r="B29" s="249" t="s">
        <v>540</v>
      </c>
      <c r="C29" s="89" t="s">
        <v>507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</row>
    <row r="30" spans="2:19" ht="33" customHeight="1" x14ac:dyDescent="0.25">
      <c r="B30" s="512" t="s">
        <v>450</v>
      </c>
      <c r="C30" s="512"/>
      <c r="D30" s="323">
        <v>1662585</v>
      </c>
      <c r="E30" s="323">
        <v>1992454</v>
      </c>
      <c r="F30" s="323">
        <v>2038905</v>
      </c>
      <c r="G30" s="323">
        <v>2238171</v>
      </c>
      <c r="H30" s="323">
        <v>2666853</v>
      </c>
      <c r="I30" s="323">
        <v>2877790</v>
      </c>
      <c r="J30" s="323">
        <v>2736788</v>
      </c>
      <c r="K30" s="323">
        <v>2569353</v>
      </c>
      <c r="L30" s="323">
        <v>3061249</v>
      </c>
      <c r="M30" s="323">
        <v>2761646</v>
      </c>
      <c r="N30" s="323">
        <v>2889939</v>
      </c>
      <c r="O30" s="323">
        <v>2913077</v>
      </c>
      <c r="P30" s="323">
        <v>2976883</v>
      </c>
      <c r="Q30" s="323">
        <v>3053287</v>
      </c>
      <c r="R30" s="323">
        <v>3140466</v>
      </c>
      <c r="S30" s="323">
        <v>3283119</v>
      </c>
    </row>
    <row r="31" spans="2:19" ht="33" customHeight="1" x14ac:dyDescent="0.25">
      <c r="B31" s="319"/>
      <c r="C31" s="319"/>
      <c r="D31" s="319"/>
      <c r="E31" s="319"/>
      <c r="F31" s="319"/>
      <c r="G31" s="319"/>
      <c r="H31" s="319"/>
      <c r="I31" s="319"/>
      <c r="K31" s="235"/>
    </row>
    <row r="32" spans="2:19" ht="33" customHeight="1" x14ac:dyDescent="0.25">
      <c r="B32" s="20" t="s">
        <v>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9" ht="33" customHeight="1" x14ac:dyDescent="0.25">
      <c r="B33" s="232" t="s">
        <v>10</v>
      </c>
      <c r="C33" s="232" t="s">
        <v>7</v>
      </c>
      <c r="D33" s="31">
        <v>2007</v>
      </c>
      <c r="E33" s="31">
        <v>2008</v>
      </c>
      <c r="F33" s="31">
        <v>2009</v>
      </c>
      <c r="G33" s="31">
        <v>2010</v>
      </c>
      <c r="H33" s="31">
        <v>2011</v>
      </c>
      <c r="I33" s="31">
        <v>2012</v>
      </c>
      <c r="J33" s="31">
        <v>2013</v>
      </c>
      <c r="K33" s="31">
        <v>2014</v>
      </c>
      <c r="L33" s="31">
        <v>2015</v>
      </c>
      <c r="M33" s="31">
        <v>2016</v>
      </c>
      <c r="N33" s="31">
        <v>2017</v>
      </c>
      <c r="O33" s="31">
        <v>2018</v>
      </c>
      <c r="P33" s="31">
        <v>2019</v>
      </c>
      <c r="Q33" s="31">
        <v>2020</v>
      </c>
      <c r="R33" s="31">
        <v>2021</v>
      </c>
      <c r="S33" s="31">
        <v>2022</v>
      </c>
    </row>
    <row r="34" spans="2:19" ht="33" customHeight="1" x14ac:dyDescent="0.25">
      <c r="B34" s="363"/>
      <c r="C34" s="324" t="s">
        <v>563</v>
      </c>
      <c r="D34" s="322">
        <v>702166</v>
      </c>
      <c r="E34" s="322">
        <v>789739</v>
      </c>
      <c r="F34" s="322">
        <v>764688</v>
      </c>
      <c r="G34" s="322">
        <v>763590</v>
      </c>
      <c r="H34" s="322">
        <v>852141</v>
      </c>
      <c r="I34" s="322">
        <v>918339</v>
      </c>
      <c r="J34" s="322">
        <v>785308</v>
      </c>
      <c r="K34" s="322">
        <v>593414</v>
      </c>
      <c r="L34" s="322">
        <v>791804</v>
      </c>
      <c r="M34" s="322">
        <v>734254</v>
      </c>
      <c r="N34" s="322">
        <v>750204</v>
      </c>
      <c r="O34" s="322">
        <v>769595</v>
      </c>
      <c r="P34" s="322">
        <v>825689</v>
      </c>
      <c r="Q34" s="322">
        <v>766002</v>
      </c>
      <c r="R34" s="322">
        <v>828457</v>
      </c>
      <c r="S34" s="322">
        <v>904365</v>
      </c>
    </row>
    <row r="35" spans="2:19" ht="33" customHeight="1" x14ac:dyDescent="0.25">
      <c r="B35" s="249" t="s">
        <v>522</v>
      </c>
      <c r="C35" s="89" t="s">
        <v>66</v>
      </c>
      <c r="D35" s="91">
        <v>8262</v>
      </c>
      <c r="E35" s="91">
        <v>4521</v>
      </c>
      <c r="F35" s="91">
        <v>5960</v>
      </c>
      <c r="G35" s="91">
        <v>4692</v>
      </c>
      <c r="H35" s="91">
        <v>6268</v>
      </c>
      <c r="I35" s="91">
        <v>6021</v>
      </c>
      <c r="J35" s="91">
        <v>5964</v>
      </c>
      <c r="K35" s="91">
        <v>1936</v>
      </c>
      <c r="L35" s="91">
        <v>629</v>
      </c>
      <c r="M35" s="91">
        <v>777</v>
      </c>
      <c r="N35" s="91">
        <v>430</v>
      </c>
      <c r="O35" s="91">
        <v>1609</v>
      </c>
      <c r="P35" s="91">
        <v>1786</v>
      </c>
      <c r="Q35" s="91">
        <v>1671</v>
      </c>
      <c r="R35" s="91">
        <v>1919</v>
      </c>
      <c r="S35" s="91">
        <v>1907</v>
      </c>
    </row>
    <row r="36" spans="2:19" ht="33" customHeight="1" x14ac:dyDescent="0.25">
      <c r="B36" s="249" t="s">
        <v>439</v>
      </c>
      <c r="C36" s="89" t="s">
        <v>532</v>
      </c>
      <c r="D36" s="91">
        <v>715</v>
      </c>
      <c r="E36" s="91">
        <v>422</v>
      </c>
      <c r="F36" s="91">
        <v>78</v>
      </c>
      <c r="G36" s="91">
        <v>159</v>
      </c>
      <c r="H36" s="91">
        <v>135</v>
      </c>
      <c r="I36" s="91">
        <v>155</v>
      </c>
      <c r="J36" s="91">
        <v>57</v>
      </c>
      <c r="K36" s="91">
        <v>23</v>
      </c>
      <c r="L36" s="91">
        <v>0</v>
      </c>
      <c r="M36" s="91">
        <v>0</v>
      </c>
      <c r="N36" s="91">
        <v>0</v>
      </c>
      <c r="O36" s="91">
        <v>0</v>
      </c>
      <c r="P36" s="91">
        <v>20</v>
      </c>
      <c r="Q36" s="91">
        <v>59</v>
      </c>
      <c r="R36" s="91">
        <v>58</v>
      </c>
      <c r="S36" s="91">
        <v>57</v>
      </c>
    </row>
    <row r="37" spans="2:19" ht="33" customHeight="1" x14ac:dyDescent="0.25">
      <c r="B37" s="249" t="s">
        <v>529</v>
      </c>
      <c r="C37" s="89" t="s">
        <v>501</v>
      </c>
      <c r="D37" s="91">
        <v>10279</v>
      </c>
      <c r="E37" s="91">
        <v>8047</v>
      </c>
      <c r="F37" s="91">
        <v>7770</v>
      </c>
      <c r="G37" s="91">
        <v>8817</v>
      </c>
      <c r="H37" s="91">
        <v>8515</v>
      </c>
      <c r="I37" s="91">
        <v>8698</v>
      </c>
      <c r="J37" s="91">
        <v>6673</v>
      </c>
      <c r="K37" s="91">
        <v>5012</v>
      </c>
      <c r="L37" s="91">
        <v>12227</v>
      </c>
      <c r="M37" s="91">
        <v>9947</v>
      </c>
      <c r="N37" s="91">
        <v>11394</v>
      </c>
      <c r="O37" s="91">
        <v>12031</v>
      </c>
      <c r="P37" s="91">
        <v>13495</v>
      </c>
      <c r="Q37" s="91">
        <v>13556</v>
      </c>
      <c r="R37" s="91">
        <v>14722</v>
      </c>
      <c r="S37" s="91">
        <v>14384</v>
      </c>
    </row>
    <row r="38" spans="2:19" ht="33" customHeight="1" x14ac:dyDescent="0.25">
      <c r="B38" s="249" t="s">
        <v>514</v>
      </c>
      <c r="C38" s="89" t="s">
        <v>515</v>
      </c>
      <c r="D38" s="91">
        <v>51645</v>
      </c>
      <c r="E38" s="91">
        <v>57819</v>
      </c>
      <c r="F38" s="91">
        <v>55215</v>
      </c>
      <c r="G38" s="91">
        <v>63991</v>
      </c>
      <c r="H38" s="91">
        <v>65803</v>
      </c>
      <c r="I38" s="91">
        <v>76900</v>
      </c>
      <c r="J38" s="91">
        <v>76395</v>
      </c>
      <c r="K38" s="91">
        <v>52673</v>
      </c>
      <c r="L38" s="91">
        <v>84528</v>
      </c>
      <c r="M38" s="91">
        <v>71099</v>
      </c>
      <c r="N38" s="91">
        <v>43639</v>
      </c>
      <c r="O38" s="91">
        <v>41341</v>
      </c>
      <c r="P38" s="91">
        <v>58109</v>
      </c>
      <c r="Q38" s="91">
        <v>78608</v>
      </c>
      <c r="R38" s="91">
        <v>55276</v>
      </c>
      <c r="S38" s="91">
        <v>74058</v>
      </c>
    </row>
    <row r="39" spans="2:19" ht="33" customHeight="1" x14ac:dyDescent="0.25">
      <c r="B39" s="249" t="s">
        <v>516</v>
      </c>
      <c r="C39" s="89" t="s">
        <v>517</v>
      </c>
      <c r="D39" s="91">
        <v>85039</v>
      </c>
      <c r="E39" s="91">
        <v>100325</v>
      </c>
      <c r="F39" s="91">
        <v>99709</v>
      </c>
      <c r="G39" s="91">
        <v>106342</v>
      </c>
      <c r="H39" s="91">
        <v>100181</v>
      </c>
      <c r="I39" s="91">
        <v>104283</v>
      </c>
      <c r="J39" s="91">
        <v>90324</v>
      </c>
      <c r="K39" s="91">
        <v>28353</v>
      </c>
      <c r="L39" s="91">
        <v>85354</v>
      </c>
      <c r="M39" s="91">
        <v>77477</v>
      </c>
      <c r="N39" s="91">
        <v>61753</v>
      </c>
      <c r="O39" s="91">
        <v>68787</v>
      </c>
      <c r="P39" s="91">
        <v>56162</v>
      </c>
      <c r="Q39" s="91">
        <v>79952</v>
      </c>
      <c r="R39" s="91">
        <v>58214</v>
      </c>
      <c r="S39" s="91">
        <v>87870</v>
      </c>
    </row>
    <row r="40" spans="2:19" ht="33" customHeight="1" x14ac:dyDescent="0.25">
      <c r="B40" s="249" t="s">
        <v>510</v>
      </c>
      <c r="C40" s="89" t="s">
        <v>511</v>
      </c>
      <c r="D40" s="91">
        <v>90060</v>
      </c>
      <c r="E40" s="91">
        <v>102118</v>
      </c>
      <c r="F40" s="91">
        <v>103843</v>
      </c>
      <c r="G40" s="91">
        <v>129184</v>
      </c>
      <c r="H40" s="91">
        <v>143083</v>
      </c>
      <c r="I40" s="91">
        <v>158650</v>
      </c>
      <c r="J40" s="91">
        <v>126386</v>
      </c>
      <c r="K40" s="91">
        <v>74019</v>
      </c>
      <c r="L40" s="91">
        <v>143590</v>
      </c>
      <c r="M40" s="91">
        <v>71645</v>
      </c>
      <c r="N40" s="91">
        <v>149608</v>
      </c>
      <c r="O40" s="91">
        <v>147930</v>
      </c>
      <c r="P40" s="91">
        <v>157666</v>
      </c>
      <c r="Q40" s="91">
        <v>58418</v>
      </c>
      <c r="R40" s="91">
        <v>111252</v>
      </c>
      <c r="S40" s="91">
        <v>139239</v>
      </c>
    </row>
    <row r="41" spans="2:19" ht="33" customHeight="1" x14ac:dyDescent="0.25">
      <c r="B41" s="249" t="s">
        <v>508</v>
      </c>
      <c r="C41" s="89" t="s">
        <v>509</v>
      </c>
      <c r="D41" s="91">
        <v>293616</v>
      </c>
      <c r="E41" s="91">
        <v>325730</v>
      </c>
      <c r="F41" s="91">
        <v>303655</v>
      </c>
      <c r="G41" s="91">
        <v>270382</v>
      </c>
      <c r="H41" s="91">
        <v>327242</v>
      </c>
      <c r="I41" s="91">
        <v>331883</v>
      </c>
      <c r="J41" s="91">
        <v>266206</v>
      </c>
      <c r="K41" s="91">
        <v>223917</v>
      </c>
      <c r="L41" s="91">
        <v>277862</v>
      </c>
      <c r="M41" s="91">
        <v>305483</v>
      </c>
      <c r="N41" s="91">
        <v>271005</v>
      </c>
      <c r="O41" s="91">
        <v>269479</v>
      </c>
      <c r="P41" s="91">
        <v>293495</v>
      </c>
      <c r="Q41" s="91">
        <v>233693</v>
      </c>
      <c r="R41" s="91">
        <v>240793</v>
      </c>
      <c r="S41" s="91">
        <v>232590</v>
      </c>
    </row>
    <row r="42" spans="2:19" ht="33" customHeight="1" x14ac:dyDescent="0.25">
      <c r="B42" s="249" t="s">
        <v>446</v>
      </c>
      <c r="C42" s="89" t="s">
        <v>536</v>
      </c>
      <c r="D42" s="91">
        <v>2452</v>
      </c>
      <c r="E42" s="91">
        <v>2800</v>
      </c>
      <c r="F42" s="91">
        <v>2856</v>
      </c>
      <c r="G42" s="91">
        <v>3782</v>
      </c>
      <c r="H42" s="91">
        <v>4399</v>
      </c>
      <c r="I42" s="91">
        <v>5454</v>
      </c>
      <c r="J42" s="91">
        <v>5671</v>
      </c>
      <c r="K42" s="91">
        <v>5448</v>
      </c>
      <c r="L42" s="91">
        <v>6938</v>
      </c>
      <c r="M42" s="91">
        <v>5589</v>
      </c>
      <c r="N42" s="91">
        <v>4569</v>
      </c>
      <c r="O42" s="91">
        <v>4454</v>
      </c>
      <c r="P42" s="91">
        <v>3555</v>
      </c>
      <c r="Q42" s="91">
        <v>1328</v>
      </c>
      <c r="R42" s="91">
        <v>1867</v>
      </c>
      <c r="S42" s="91">
        <v>3131</v>
      </c>
    </row>
    <row r="43" spans="2:19" ht="33" customHeight="1" x14ac:dyDescent="0.25">
      <c r="B43" s="249" t="s">
        <v>523</v>
      </c>
      <c r="C43" s="89" t="s">
        <v>524</v>
      </c>
      <c r="D43" s="91">
        <v>81659</v>
      </c>
      <c r="E43" s="91">
        <v>85468</v>
      </c>
      <c r="F43" s="91">
        <v>83635</v>
      </c>
      <c r="G43" s="91">
        <v>56563</v>
      </c>
      <c r="H43" s="91">
        <v>71447</v>
      </c>
      <c r="I43" s="91">
        <v>75164</v>
      </c>
      <c r="J43" s="91">
        <v>47796</v>
      </c>
      <c r="K43" s="91">
        <v>39790</v>
      </c>
      <c r="L43" s="91">
        <v>40420</v>
      </c>
      <c r="M43" s="91">
        <v>52076</v>
      </c>
      <c r="N43" s="91">
        <v>49227</v>
      </c>
      <c r="O43" s="91">
        <v>53760</v>
      </c>
      <c r="P43" s="91">
        <v>54000</v>
      </c>
      <c r="Q43" s="91">
        <v>36477</v>
      </c>
      <c r="R43" s="91">
        <v>39524</v>
      </c>
      <c r="S43" s="91">
        <v>46430</v>
      </c>
    </row>
    <row r="44" spans="2:19" ht="33" customHeight="1" x14ac:dyDescent="0.25">
      <c r="B44" s="249" t="s">
        <v>537</v>
      </c>
      <c r="C44" s="89" t="s">
        <v>538</v>
      </c>
      <c r="D44" s="91">
        <v>6004</v>
      </c>
      <c r="E44" s="91">
        <v>6527</v>
      </c>
      <c r="F44" s="91">
        <v>7230</v>
      </c>
      <c r="G44" s="91">
        <v>4894</v>
      </c>
      <c r="H44" s="91">
        <v>6266</v>
      </c>
      <c r="I44" s="91">
        <v>6522</v>
      </c>
      <c r="J44" s="91">
        <v>3711</v>
      </c>
      <c r="K44" s="91">
        <v>3102</v>
      </c>
      <c r="L44" s="91">
        <v>3280</v>
      </c>
      <c r="M44" s="91">
        <v>4738</v>
      </c>
      <c r="N44" s="91">
        <v>3265</v>
      </c>
      <c r="O44" s="91">
        <v>3258</v>
      </c>
      <c r="P44" s="91">
        <v>3215</v>
      </c>
      <c r="Q44" s="91">
        <v>2527</v>
      </c>
      <c r="R44" s="91">
        <v>2879</v>
      </c>
      <c r="S44" s="91">
        <v>3013</v>
      </c>
    </row>
    <row r="45" spans="2:19" ht="33" customHeight="1" x14ac:dyDescent="0.25">
      <c r="B45" s="249" t="s">
        <v>534</v>
      </c>
      <c r="C45" s="89" t="s">
        <v>535</v>
      </c>
      <c r="D45" s="91">
        <v>13359</v>
      </c>
      <c r="E45" s="91">
        <v>19001</v>
      </c>
      <c r="F45" s="91">
        <v>16435</v>
      </c>
      <c r="G45" s="91">
        <v>17092</v>
      </c>
      <c r="H45" s="91">
        <v>17466</v>
      </c>
      <c r="I45" s="91">
        <v>18759</v>
      </c>
      <c r="J45" s="91">
        <v>17145</v>
      </c>
      <c r="K45" s="91">
        <v>17783</v>
      </c>
      <c r="L45" s="91">
        <v>15221</v>
      </c>
      <c r="M45" s="91">
        <v>14233</v>
      </c>
      <c r="N45" s="91">
        <v>17153</v>
      </c>
      <c r="O45" s="91">
        <v>19942</v>
      </c>
      <c r="P45" s="91">
        <v>21292</v>
      </c>
      <c r="Q45" s="91">
        <v>17011</v>
      </c>
      <c r="R45" s="91">
        <v>16786</v>
      </c>
      <c r="S45" s="91">
        <v>16168</v>
      </c>
    </row>
    <row r="46" spans="2:19" ht="33" customHeight="1" x14ac:dyDescent="0.25">
      <c r="B46" s="249" t="s">
        <v>518</v>
      </c>
      <c r="C46" s="89" t="s">
        <v>519</v>
      </c>
      <c r="D46" s="91">
        <v>59076</v>
      </c>
      <c r="E46" s="91">
        <v>76961</v>
      </c>
      <c r="F46" s="91">
        <v>78302</v>
      </c>
      <c r="G46" s="91">
        <v>97692</v>
      </c>
      <c r="H46" s="91">
        <v>101336</v>
      </c>
      <c r="I46" s="91">
        <v>125850</v>
      </c>
      <c r="J46" s="91">
        <v>138980</v>
      </c>
      <c r="K46" s="91">
        <v>141358</v>
      </c>
      <c r="L46" s="91">
        <v>121755</v>
      </c>
      <c r="M46" s="91">
        <v>121190</v>
      </c>
      <c r="N46" s="91">
        <v>138161</v>
      </c>
      <c r="O46" s="91">
        <v>147004</v>
      </c>
      <c r="P46" s="91">
        <v>162894</v>
      </c>
      <c r="Q46" s="91">
        <v>242702</v>
      </c>
      <c r="R46" s="91">
        <v>285167</v>
      </c>
      <c r="S46" s="91">
        <v>285518</v>
      </c>
    </row>
    <row r="47" spans="2:19" ht="33" customHeight="1" x14ac:dyDescent="0.25">
      <c r="B47" s="321"/>
      <c r="C47" s="324" t="s">
        <v>564</v>
      </c>
      <c r="D47" s="322">
        <v>960419</v>
      </c>
      <c r="E47" s="322">
        <v>1151529</v>
      </c>
      <c r="F47" s="322">
        <v>1167412</v>
      </c>
      <c r="G47" s="322">
        <v>1313985</v>
      </c>
      <c r="H47" s="322">
        <v>1573601</v>
      </c>
      <c r="I47" s="322">
        <v>1612754</v>
      </c>
      <c r="J47" s="322">
        <v>1572058</v>
      </c>
      <c r="K47" s="322">
        <v>1606471</v>
      </c>
      <c r="L47" s="322">
        <v>1771971</v>
      </c>
      <c r="M47" s="322">
        <v>1501598</v>
      </c>
      <c r="N47" s="322">
        <v>1520961</v>
      </c>
      <c r="O47" s="322">
        <v>1451531</v>
      </c>
      <c r="P47" s="322">
        <v>1448934</v>
      </c>
      <c r="Q47" s="322">
        <v>1504872</v>
      </c>
      <c r="R47" s="322">
        <v>1494804</v>
      </c>
      <c r="S47" s="322">
        <v>1503058</v>
      </c>
    </row>
    <row r="48" spans="2:19" ht="33" customHeight="1" x14ac:dyDescent="0.25">
      <c r="B48" s="249" t="s">
        <v>520</v>
      </c>
      <c r="C48" s="89" t="s">
        <v>521</v>
      </c>
      <c r="D48" s="91">
        <v>64378</v>
      </c>
      <c r="E48" s="91">
        <v>73863</v>
      </c>
      <c r="F48" s="91">
        <v>79090</v>
      </c>
      <c r="G48" s="91">
        <v>83069</v>
      </c>
      <c r="H48" s="91">
        <v>113037</v>
      </c>
      <c r="I48" s="91">
        <v>107395</v>
      </c>
      <c r="J48" s="91">
        <v>102398</v>
      </c>
      <c r="K48" s="91">
        <v>122759</v>
      </c>
      <c r="L48" s="91">
        <v>169356</v>
      </c>
      <c r="M48" s="91">
        <v>167105</v>
      </c>
      <c r="N48" s="91">
        <v>162058</v>
      </c>
      <c r="O48" s="91">
        <v>169531</v>
      </c>
      <c r="P48" s="91">
        <v>189548</v>
      </c>
      <c r="Q48" s="91">
        <v>226935</v>
      </c>
      <c r="R48" s="91">
        <v>188181</v>
      </c>
      <c r="S48" s="91">
        <v>192181</v>
      </c>
    </row>
    <row r="49" spans="2:19" ht="33" customHeight="1" x14ac:dyDescent="0.25">
      <c r="B49" s="249" t="s">
        <v>525</v>
      </c>
      <c r="C49" s="89" t="s">
        <v>526</v>
      </c>
      <c r="D49" s="91">
        <v>44068</v>
      </c>
      <c r="E49" s="91">
        <v>50125</v>
      </c>
      <c r="F49" s="91">
        <v>42805</v>
      </c>
      <c r="G49" s="91">
        <v>61915</v>
      </c>
      <c r="H49" s="91">
        <v>73083</v>
      </c>
      <c r="I49" s="91">
        <v>95824</v>
      </c>
      <c r="J49" s="91">
        <v>67658</v>
      </c>
      <c r="K49" s="91">
        <v>64428</v>
      </c>
      <c r="L49" s="91">
        <v>68461</v>
      </c>
      <c r="M49" s="91">
        <v>64210</v>
      </c>
      <c r="N49" s="91">
        <v>71954</v>
      </c>
      <c r="O49" s="91">
        <v>82107</v>
      </c>
      <c r="P49" s="91">
        <v>78739</v>
      </c>
      <c r="Q49" s="91">
        <v>77981</v>
      </c>
      <c r="R49" s="91">
        <v>75184</v>
      </c>
      <c r="S49" s="91">
        <v>97095</v>
      </c>
    </row>
    <row r="50" spans="2:19" ht="33" customHeight="1" x14ac:dyDescent="0.25">
      <c r="B50" s="249" t="s">
        <v>427</v>
      </c>
      <c r="C50" s="89" t="s">
        <v>533</v>
      </c>
      <c r="D50" s="91">
        <v>193</v>
      </c>
      <c r="E50" s="91">
        <v>347</v>
      </c>
      <c r="F50" s="91">
        <v>293</v>
      </c>
      <c r="G50" s="91">
        <v>88</v>
      </c>
      <c r="H50" s="91">
        <v>644</v>
      </c>
      <c r="I50" s="91">
        <v>1450</v>
      </c>
      <c r="J50" s="91">
        <v>1994</v>
      </c>
      <c r="K50" s="91">
        <v>2244</v>
      </c>
      <c r="L50" s="91">
        <v>3760</v>
      </c>
      <c r="M50" s="91">
        <v>5486</v>
      </c>
      <c r="N50" s="91">
        <v>5840</v>
      </c>
      <c r="O50" s="91">
        <v>6432</v>
      </c>
      <c r="P50" s="91">
        <v>7500</v>
      </c>
      <c r="Q50" s="91">
        <v>15925</v>
      </c>
      <c r="R50" s="91">
        <v>21183</v>
      </c>
      <c r="S50" s="91">
        <v>17794</v>
      </c>
    </row>
    <row r="51" spans="2:19" ht="33" customHeight="1" x14ac:dyDescent="0.25">
      <c r="B51" s="249" t="s">
        <v>512</v>
      </c>
      <c r="C51" s="89" t="s">
        <v>513</v>
      </c>
      <c r="D51" s="91">
        <v>745819</v>
      </c>
      <c r="E51" s="91">
        <v>885403</v>
      </c>
      <c r="F51" s="91">
        <v>884433</v>
      </c>
      <c r="G51" s="91">
        <v>999623</v>
      </c>
      <c r="H51" s="91">
        <v>1175536</v>
      </c>
      <c r="I51" s="91">
        <v>1214677</v>
      </c>
      <c r="J51" s="91">
        <v>1204841</v>
      </c>
      <c r="K51" s="91">
        <v>1262064</v>
      </c>
      <c r="L51" s="91">
        <v>1383987</v>
      </c>
      <c r="M51" s="91">
        <v>1169707</v>
      </c>
      <c r="N51" s="91">
        <v>1148558</v>
      </c>
      <c r="O51" s="91">
        <v>1060466</v>
      </c>
      <c r="P51" s="91">
        <v>1043384</v>
      </c>
      <c r="Q51" s="91">
        <v>1082669</v>
      </c>
      <c r="R51" s="91">
        <v>1089894</v>
      </c>
      <c r="S51" s="91">
        <v>1065797</v>
      </c>
    </row>
    <row r="52" spans="2:19" ht="33" customHeight="1" x14ac:dyDescent="0.25">
      <c r="B52" s="249" t="s">
        <v>527</v>
      </c>
      <c r="C52" s="89" t="s">
        <v>528</v>
      </c>
      <c r="D52" s="91">
        <v>63634</v>
      </c>
      <c r="E52" s="91">
        <v>92952</v>
      </c>
      <c r="F52" s="91">
        <v>105487</v>
      </c>
      <c r="G52" s="91">
        <v>110388</v>
      </c>
      <c r="H52" s="91">
        <v>141349</v>
      </c>
      <c r="I52" s="91">
        <v>122103</v>
      </c>
      <c r="J52" s="91">
        <v>117315</v>
      </c>
      <c r="K52" s="91">
        <v>93567</v>
      </c>
      <c r="L52" s="91">
        <v>87911</v>
      </c>
      <c r="M52" s="91">
        <v>50813</v>
      </c>
      <c r="N52" s="91">
        <v>70914</v>
      </c>
      <c r="O52" s="91">
        <v>68703</v>
      </c>
      <c r="P52" s="91">
        <v>63097</v>
      </c>
      <c r="Q52" s="91">
        <v>51669</v>
      </c>
      <c r="R52" s="91">
        <v>57300</v>
      </c>
      <c r="S52" s="91">
        <v>61597</v>
      </c>
    </row>
    <row r="53" spans="2:19" ht="33" customHeight="1" x14ac:dyDescent="0.25">
      <c r="B53" s="249" t="s">
        <v>530</v>
      </c>
      <c r="C53" s="89" t="s">
        <v>531</v>
      </c>
      <c r="D53" s="91">
        <v>42327</v>
      </c>
      <c r="E53" s="91">
        <v>48839</v>
      </c>
      <c r="F53" s="91">
        <v>55304</v>
      </c>
      <c r="G53" s="91">
        <v>58902</v>
      </c>
      <c r="H53" s="91">
        <v>69952</v>
      </c>
      <c r="I53" s="91">
        <v>71305</v>
      </c>
      <c r="J53" s="91">
        <v>77852</v>
      </c>
      <c r="K53" s="91">
        <v>61409</v>
      </c>
      <c r="L53" s="91">
        <v>58496</v>
      </c>
      <c r="M53" s="91">
        <v>44277</v>
      </c>
      <c r="N53" s="91">
        <v>61637</v>
      </c>
      <c r="O53" s="91">
        <v>64292</v>
      </c>
      <c r="P53" s="91">
        <v>66666</v>
      </c>
      <c r="Q53" s="91">
        <v>49693</v>
      </c>
      <c r="R53" s="91">
        <v>63062</v>
      </c>
      <c r="S53" s="91">
        <v>68594</v>
      </c>
    </row>
    <row r="54" spans="2:19" ht="33" customHeight="1" x14ac:dyDescent="0.25">
      <c r="B54" s="249" t="s">
        <v>539</v>
      </c>
      <c r="C54" s="89" t="s">
        <v>505</v>
      </c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91">
        <v>0</v>
      </c>
      <c r="R54" s="91">
        <v>0</v>
      </c>
      <c r="S54" s="91">
        <v>0</v>
      </c>
    </row>
    <row r="55" spans="2:19" ht="33" customHeight="1" x14ac:dyDescent="0.25">
      <c r="B55" s="249" t="s">
        <v>540</v>
      </c>
      <c r="C55" s="89" t="s">
        <v>507</v>
      </c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91">
        <v>0</v>
      </c>
      <c r="R55" s="91">
        <v>0</v>
      </c>
      <c r="S55" s="91">
        <v>0</v>
      </c>
    </row>
    <row r="56" spans="2:19" ht="33" customHeight="1" x14ac:dyDescent="0.25">
      <c r="B56" s="512" t="s">
        <v>450</v>
      </c>
      <c r="C56" s="512"/>
      <c r="D56" s="323">
        <v>1662585</v>
      </c>
      <c r="E56" s="323">
        <v>1941268</v>
      </c>
      <c r="F56" s="323">
        <v>1932100</v>
      </c>
      <c r="G56" s="323">
        <v>2077575</v>
      </c>
      <c r="H56" s="323">
        <v>2425742</v>
      </c>
      <c r="I56" s="323">
        <v>2531093</v>
      </c>
      <c r="J56" s="323">
        <v>2357366</v>
      </c>
      <c r="K56" s="323">
        <v>2199885</v>
      </c>
      <c r="L56" s="323">
        <v>2563775</v>
      </c>
      <c r="M56" s="323">
        <v>2235852</v>
      </c>
      <c r="N56" s="323">
        <v>2271165</v>
      </c>
      <c r="O56" s="323">
        <v>2221126</v>
      </c>
      <c r="P56" s="323">
        <v>2274623</v>
      </c>
      <c r="Q56" s="323">
        <v>2270874</v>
      </c>
      <c r="R56" s="323">
        <v>2323261</v>
      </c>
      <c r="S56" s="323">
        <v>2407423</v>
      </c>
    </row>
    <row r="57" spans="2:19" ht="33" customHeight="1" x14ac:dyDescent="0.25">
      <c r="B57" s="325"/>
      <c r="C57" s="325"/>
      <c r="D57" s="326"/>
      <c r="E57" s="326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  <c r="Q57" s="326"/>
      <c r="R57" s="326"/>
    </row>
    <row r="58" spans="2:19" ht="33" customHeight="1" x14ac:dyDescent="0.25">
      <c r="B58" s="490" t="s">
        <v>355</v>
      </c>
      <c r="C58" s="490"/>
      <c r="D58" s="490"/>
      <c r="E58" s="490"/>
      <c r="F58" s="490"/>
      <c r="G58" s="490"/>
      <c r="H58" s="490"/>
      <c r="I58" s="490"/>
      <c r="J58" s="490"/>
      <c r="K58" s="490"/>
      <c r="L58" s="490"/>
    </row>
    <row r="59" spans="2:19" ht="33" customHeight="1" x14ac:dyDescent="0.25">
      <c r="B59" s="325"/>
      <c r="C59" s="325"/>
      <c r="D59" s="326"/>
      <c r="E59" s="326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  <c r="Q59" s="326"/>
      <c r="R59" s="326"/>
    </row>
    <row r="60" spans="2:19" ht="33" customHeight="1" x14ac:dyDescent="0.25">
      <c r="B60" s="325"/>
      <c r="C60" s="325"/>
      <c r="D60" s="326"/>
      <c r="E60" s="326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  <c r="R60" s="326"/>
    </row>
    <row r="61" spans="2:19" ht="33" customHeight="1" x14ac:dyDescent="0.25">
      <c r="B61" s="325"/>
      <c r="C61" s="325"/>
      <c r="D61" s="326"/>
      <c r="E61" s="326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  <c r="Q61" s="326"/>
      <c r="R61" s="326"/>
    </row>
    <row r="62" spans="2:19" ht="33" customHeight="1" x14ac:dyDescent="0.25">
      <c r="B62" s="325"/>
      <c r="C62" s="325"/>
      <c r="D62" s="326"/>
      <c r="E62" s="326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  <c r="Q62" s="326"/>
      <c r="R62" s="326"/>
    </row>
    <row r="63" spans="2:19" ht="33" customHeight="1" x14ac:dyDescent="0.25">
      <c r="B63" s="325"/>
      <c r="C63" s="325"/>
      <c r="D63" s="326"/>
      <c r="E63" s="326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  <c r="Q63" s="326"/>
      <c r="R63" s="326"/>
    </row>
    <row r="64" spans="2:19" ht="33" customHeight="1" x14ac:dyDescent="0.25">
      <c r="B64" s="325"/>
      <c r="C64" s="325"/>
      <c r="D64" s="326"/>
      <c r="E64" s="326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  <c r="Q64" s="326"/>
      <c r="R64" s="326"/>
    </row>
    <row r="65" spans="2:18" ht="33" customHeight="1" x14ac:dyDescent="0.25">
      <c r="B65" s="325"/>
      <c r="C65" s="325"/>
      <c r="D65" s="326"/>
      <c r="E65" s="326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  <c r="Q65" s="326"/>
      <c r="R65" s="326"/>
    </row>
    <row r="66" spans="2:18" ht="33" customHeight="1" x14ac:dyDescent="0.25">
      <c r="B66" s="325"/>
      <c r="C66" s="325"/>
      <c r="D66" s="326"/>
      <c r="E66" s="326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  <c r="Q66" s="326"/>
      <c r="R66" s="326"/>
    </row>
    <row r="67" spans="2:18" ht="33" customHeight="1" x14ac:dyDescent="0.25">
      <c r="B67" s="325"/>
      <c r="C67" s="325"/>
      <c r="D67" s="326"/>
      <c r="E67" s="326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  <c r="Q67" s="326"/>
      <c r="R67" s="326"/>
    </row>
    <row r="68" spans="2:18" ht="33" customHeight="1" x14ac:dyDescent="0.25">
      <c r="B68" s="325"/>
      <c r="C68" s="325"/>
      <c r="D68" s="326"/>
      <c r="E68" s="326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  <c r="Q68" s="326"/>
      <c r="R68" s="326"/>
    </row>
    <row r="69" spans="2:18" ht="33" customHeight="1" x14ac:dyDescent="0.25">
      <c r="B69" s="325"/>
      <c r="C69" s="325"/>
      <c r="D69" s="326"/>
      <c r="E69" s="326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  <c r="Q69" s="326"/>
      <c r="R69" s="326"/>
    </row>
    <row r="70" spans="2:18" ht="33" customHeight="1" x14ac:dyDescent="0.25">
      <c r="B70" s="325"/>
      <c r="C70" s="325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  <c r="Q70" s="326"/>
      <c r="R70" s="326"/>
    </row>
    <row r="71" spans="2:18" ht="33" customHeight="1" x14ac:dyDescent="0.25">
      <c r="B71" s="325"/>
      <c r="C71" s="325"/>
      <c r="D71" s="326"/>
      <c r="E71" s="326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  <c r="Q71" s="326"/>
      <c r="R71" s="326"/>
    </row>
    <row r="72" spans="2:18" ht="33" customHeight="1" x14ac:dyDescent="0.25">
      <c r="B72" s="325"/>
      <c r="C72" s="325"/>
      <c r="D72" s="326"/>
      <c r="E72" s="326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  <c r="Q72" s="326"/>
      <c r="R72" s="326"/>
    </row>
    <row r="73" spans="2:18" ht="33" customHeight="1" x14ac:dyDescent="0.25">
      <c r="B73" s="325"/>
      <c r="C73" s="325"/>
      <c r="D73" s="326"/>
      <c r="E73" s="326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  <c r="Q73" s="326"/>
      <c r="R73" s="326"/>
    </row>
    <row r="74" spans="2:18" ht="33" customHeight="1" x14ac:dyDescent="0.25">
      <c r="B74" s="361"/>
      <c r="C74" s="361"/>
      <c r="D74" s="362"/>
      <c r="E74" s="362"/>
      <c r="F74" s="362"/>
      <c r="G74" s="362"/>
      <c r="H74" s="362"/>
      <c r="I74" s="362"/>
      <c r="J74" s="362"/>
      <c r="K74" s="362"/>
      <c r="L74" s="21"/>
      <c r="M74" s="21"/>
      <c r="N74" s="21"/>
      <c r="O74" s="21"/>
      <c r="P74" s="21"/>
      <c r="Q74" s="21"/>
      <c r="R74" s="21"/>
    </row>
    <row r="75" spans="2:18" ht="33" customHeight="1" x14ac:dyDescent="0.25">
      <c r="B75" s="490" t="s">
        <v>356</v>
      </c>
      <c r="C75" s="490"/>
      <c r="D75" s="490"/>
      <c r="E75" s="490"/>
      <c r="F75" s="490"/>
      <c r="G75" s="490"/>
      <c r="H75" s="490"/>
      <c r="I75" s="490"/>
      <c r="J75" s="490"/>
      <c r="K75" s="490"/>
      <c r="L75" s="490"/>
    </row>
    <row r="76" spans="2:18" ht="33" customHeight="1" x14ac:dyDescent="0.25">
      <c r="D76" s="320"/>
      <c r="E76" s="320"/>
      <c r="F76" s="320"/>
      <c r="G76" s="320"/>
      <c r="H76" s="320"/>
      <c r="I76" s="320"/>
      <c r="J76" s="318"/>
    </row>
    <row r="77" spans="2:18" ht="33" customHeight="1" x14ac:dyDescent="0.25">
      <c r="D77" s="335"/>
      <c r="E77" s="335"/>
      <c r="F77" s="335"/>
      <c r="G77" s="335"/>
      <c r="H77" s="335"/>
      <c r="I77" s="335"/>
      <c r="J77" s="329"/>
    </row>
    <row r="78" spans="2:18" ht="33" customHeight="1" x14ac:dyDescent="0.25">
      <c r="D78" s="335"/>
      <c r="E78" s="335"/>
      <c r="F78" s="335"/>
      <c r="G78" s="335"/>
      <c r="H78" s="335"/>
      <c r="I78" s="335"/>
      <c r="J78" s="329"/>
    </row>
    <row r="79" spans="2:18" ht="33" customHeight="1" x14ac:dyDescent="0.25">
      <c r="D79" s="335"/>
      <c r="E79" s="335"/>
      <c r="F79" s="335"/>
      <c r="G79" s="335"/>
      <c r="H79" s="335"/>
      <c r="I79" s="335"/>
      <c r="J79" s="329"/>
    </row>
    <row r="80" spans="2:18" ht="33" customHeight="1" x14ac:dyDescent="0.25">
      <c r="D80" s="335"/>
      <c r="E80" s="335"/>
      <c r="F80" s="335"/>
      <c r="G80" s="335"/>
      <c r="H80" s="335"/>
      <c r="I80" s="335"/>
      <c r="J80" s="329"/>
    </row>
    <row r="81" spans="2:10" ht="33" customHeight="1" x14ac:dyDescent="0.25">
      <c r="D81" s="335"/>
      <c r="E81" s="335"/>
      <c r="F81" s="335"/>
      <c r="G81" s="335"/>
      <c r="H81" s="335"/>
      <c r="I81" s="335"/>
      <c r="J81" s="329"/>
    </row>
    <row r="82" spans="2:10" ht="33" customHeight="1" x14ac:dyDescent="0.25">
      <c r="D82" s="335"/>
      <c r="E82" s="335"/>
      <c r="F82" s="335"/>
      <c r="G82" s="335"/>
      <c r="H82" s="335"/>
      <c r="I82" s="335"/>
      <c r="J82" s="329"/>
    </row>
    <row r="83" spans="2:10" ht="33" customHeight="1" x14ac:dyDescent="0.25">
      <c r="D83" s="335"/>
      <c r="E83" s="335"/>
      <c r="F83" s="335"/>
      <c r="G83" s="335"/>
      <c r="H83" s="335"/>
      <c r="I83" s="335"/>
      <c r="J83" s="329"/>
    </row>
    <row r="84" spans="2:10" ht="33" customHeight="1" x14ac:dyDescent="0.25">
      <c r="D84" s="335"/>
      <c r="E84" s="335"/>
      <c r="F84" s="335"/>
      <c r="G84" s="335"/>
      <c r="H84" s="335"/>
      <c r="I84" s="335"/>
      <c r="J84" s="329"/>
    </row>
    <row r="85" spans="2:10" ht="33" customHeight="1" x14ac:dyDescent="0.25">
      <c r="D85" s="335"/>
      <c r="E85" s="335"/>
      <c r="F85" s="335"/>
      <c r="G85" s="335"/>
      <c r="H85" s="335"/>
      <c r="I85" s="335"/>
      <c r="J85" s="329"/>
    </row>
    <row r="86" spans="2:10" ht="33" customHeight="1" x14ac:dyDescent="0.25">
      <c r="D86" s="335"/>
      <c r="E86" s="335"/>
      <c r="F86" s="335"/>
      <c r="G86" s="335"/>
      <c r="H86" s="335"/>
      <c r="I86" s="335"/>
      <c r="J86" s="329"/>
    </row>
    <row r="87" spans="2:10" ht="33" customHeight="1" x14ac:dyDescent="0.25">
      <c r="D87" s="335"/>
      <c r="E87" s="335"/>
      <c r="F87" s="335"/>
      <c r="G87" s="335"/>
      <c r="H87" s="335"/>
      <c r="I87" s="335"/>
      <c r="J87" s="329"/>
    </row>
    <row r="88" spans="2:10" ht="33" customHeight="1" x14ac:dyDescent="0.25">
      <c r="D88" s="335"/>
      <c r="E88" s="335"/>
      <c r="F88" s="335"/>
      <c r="G88" s="335"/>
      <c r="H88" s="335"/>
      <c r="I88" s="335"/>
      <c r="J88" s="329"/>
    </row>
    <row r="89" spans="2:10" ht="33" customHeight="1" x14ac:dyDescent="0.25">
      <c r="D89" s="335"/>
      <c r="E89" s="335"/>
      <c r="F89" s="335"/>
      <c r="G89" s="335"/>
      <c r="H89" s="335"/>
      <c r="I89" s="335"/>
      <c r="J89" s="329"/>
    </row>
    <row r="90" spans="2:10" ht="33" customHeight="1" x14ac:dyDescent="0.25">
      <c r="D90" s="320"/>
      <c r="E90" s="320"/>
      <c r="F90" s="320"/>
      <c r="G90" s="320"/>
      <c r="H90" s="320"/>
      <c r="I90" s="320"/>
      <c r="J90" s="318"/>
    </row>
    <row r="91" spans="2:10" ht="15.75" customHeight="1" x14ac:dyDescent="0.3">
      <c r="B91" s="126" t="s">
        <v>274</v>
      </c>
    </row>
    <row r="92" spans="2:10" ht="15.75" customHeight="1" x14ac:dyDescent="0.3">
      <c r="B92" s="126" t="s">
        <v>15</v>
      </c>
    </row>
  </sheetData>
  <mergeCells count="6">
    <mergeCell ref="B56:C56"/>
    <mergeCell ref="B75:L75"/>
    <mergeCell ref="B3:R3"/>
    <mergeCell ref="B4:R4"/>
    <mergeCell ref="B30:C30"/>
    <mergeCell ref="B58:L58"/>
  </mergeCells>
  <hyperlinks>
    <hyperlink ref="B2" location="Indice!A1" display="Índice"/>
    <hyperlink ref="S2" location="'2.1.15'!A1" display="Siguiente"/>
    <hyperlink ref="R2" location="'2.1.13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36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T8" sqref="T8"/>
    </sheetView>
  </sheetViews>
  <sheetFormatPr baseColWidth="10" defaultRowHeight="15" x14ac:dyDescent="0.25"/>
  <cols>
    <col min="1" max="1" width="5" customWidth="1"/>
    <col min="2" max="2" width="12.85546875" customWidth="1"/>
    <col min="3" max="3" width="57.85546875" customWidth="1"/>
    <col min="4" max="19" width="15.85546875" customWidth="1"/>
    <col min="20" max="23" width="15.7109375" customWidth="1"/>
  </cols>
  <sheetData>
    <row r="1" spans="2:19" ht="78" customHeight="1" x14ac:dyDescent="0.25"/>
    <row r="2" spans="2:19" ht="33" customHeight="1" x14ac:dyDescent="0.35">
      <c r="B2" s="149" t="s">
        <v>3</v>
      </c>
      <c r="R2" s="37" t="s">
        <v>178</v>
      </c>
      <c r="S2" s="37" t="s">
        <v>179</v>
      </c>
    </row>
    <row r="3" spans="2:19" ht="33" customHeight="1" x14ac:dyDescent="0.25">
      <c r="B3" s="489" t="s">
        <v>158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3" customHeight="1" x14ac:dyDescent="0.25">
      <c r="B4" s="513" t="s">
        <v>357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</row>
    <row r="5" spans="2:19" ht="33" customHeight="1" x14ac:dyDescent="0.25">
      <c r="B5" s="346"/>
      <c r="C5" s="346"/>
      <c r="D5" s="346"/>
      <c r="E5" s="346"/>
      <c r="F5" s="346"/>
      <c r="G5" s="346"/>
      <c r="H5" s="346"/>
      <c r="I5" s="346"/>
      <c r="J5" s="346"/>
      <c r="K5" s="346"/>
    </row>
    <row r="6" spans="2:19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19" ht="33" customHeight="1" x14ac:dyDescent="0.25">
      <c r="B8" s="321"/>
      <c r="C8" s="92" t="s">
        <v>563</v>
      </c>
      <c r="D8" s="92">
        <v>702166</v>
      </c>
      <c r="E8" s="92">
        <v>835025</v>
      </c>
      <c r="F8" s="92">
        <v>864191</v>
      </c>
      <c r="G8" s="92">
        <v>914885</v>
      </c>
      <c r="H8" s="92">
        <v>1064233</v>
      </c>
      <c r="I8" s="92">
        <v>1204540</v>
      </c>
      <c r="J8" s="92">
        <v>1082434</v>
      </c>
      <c r="K8" s="50">
        <v>868528</v>
      </c>
      <c r="L8" s="50">
        <v>1187110</v>
      </c>
      <c r="M8" s="50">
        <v>1150352</v>
      </c>
      <c r="N8" s="50">
        <v>1210788</v>
      </c>
      <c r="O8" s="50">
        <v>1293596</v>
      </c>
      <c r="P8" s="50">
        <v>1349074</v>
      </c>
      <c r="Q8" s="50">
        <v>1314155</v>
      </c>
      <c r="R8" s="50">
        <v>1377733</v>
      </c>
      <c r="S8" s="50">
        <v>1481854</v>
      </c>
    </row>
    <row r="9" spans="2:19" ht="33" customHeight="1" x14ac:dyDescent="0.25">
      <c r="B9" s="249" t="s">
        <v>522</v>
      </c>
      <c r="C9" s="89" t="s">
        <v>66</v>
      </c>
      <c r="D9" s="91">
        <v>8262</v>
      </c>
      <c r="E9" s="91">
        <v>4664</v>
      </c>
      <c r="F9" s="91">
        <v>6350</v>
      </c>
      <c r="G9" s="91">
        <v>5185</v>
      </c>
      <c r="H9" s="91">
        <v>7146</v>
      </c>
      <c r="I9" s="91">
        <v>7172</v>
      </c>
      <c r="J9" s="91">
        <v>7416</v>
      </c>
      <c r="K9" s="91">
        <v>2493</v>
      </c>
      <c r="L9" s="91">
        <v>832</v>
      </c>
      <c r="M9" s="91">
        <v>1057</v>
      </c>
      <c r="N9" s="91">
        <v>598</v>
      </c>
      <c r="O9" s="91">
        <v>2267</v>
      </c>
      <c r="P9" s="91">
        <v>2554</v>
      </c>
      <c r="Q9" s="91">
        <v>2456</v>
      </c>
      <c r="R9" s="91">
        <v>2888</v>
      </c>
      <c r="S9" s="91">
        <v>2919</v>
      </c>
    </row>
    <row r="10" spans="2:19" ht="33" customHeight="1" x14ac:dyDescent="0.25">
      <c r="B10" s="249" t="s">
        <v>439</v>
      </c>
      <c r="C10" s="89" t="s">
        <v>532</v>
      </c>
      <c r="D10" s="91">
        <v>715</v>
      </c>
      <c r="E10" s="91">
        <v>435</v>
      </c>
      <c r="F10" s="91">
        <v>83</v>
      </c>
      <c r="G10" s="91">
        <v>176</v>
      </c>
      <c r="H10" s="91">
        <v>154</v>
      </c>
      <c r="I10" s="91">
        <v>185</v>
      </c>
      <c r="J10" s="91">
        <v>71</v>
      </c>
      <c r="K10" s="91">
        <v>30</v>
      </c>
      <c r="L10" s="91">
        <v>0</v>
      </c>
      <c r="M10" s="91">
        <v>0</v>
      </c>
      <c r="N10" s="91">
        <v>0</v>
      </c>
      <c r="O10" s="91">
        <v>0</v>
      </c>
      <c r="P10" s="91">
        <v>29</v>
      </c>
      <c r="Q10" s="91">
        <v>87</v>
      </c>
      <c r="R10" s="91">
        <v>87</v>
      </c>
      <c r="S10" s="91">
        <v>88</v>
      </c>
    </row>
    <row r="11" spans="2:19" ht="33" customHeight="1" x14ac:dyDescent="0.25">
      <c r="B11" s="249" t="s">
        <v>529</v>
      </c>
      <c r="C11" s="89" t="s">
        <v>501</v>
      </c>
      <c r="D11" s="91">
        <v>10279</v>
      </c>
      <c r="E11" s="91">
        <v>8301</v>
      </c>
      <c r="F11" s="91">
        <v>8279</v>
      </c>
      <c r="G11" s="91">
        <v>9744</v>
      </c>
      <c r="H11" s="91">
        <v>9708</v>
      </c>
      <c r="I11" s="91">
        <v>10361</v>
      </c>
      <c r="J11" s="91">
        <v>8298</v>
      </c>
      <c r="K11" s="91">
        <v>6452</v>
      </c>
      <c r="L11" s="91">
        <v>16184</v>
      </c>
      <c r="M11" s="91">
        <v>13536</v>
      </c>
      <c r="N11" s="91">
        <v>15840</v>
      </c>
      <c r="O11" s="91">
        <v>16955</v>
      </c>
      <c r="P11" s="91">
        <v>19299</v>
      </c>
      <c r="Q11" s="91">
        <v>19925</v>
      </c>
      <c r="R11" s="91">
        <v>22151</v>
      </c>
      <c r="S11" s="91">
        <v>22020</v>
      </c>
    </row>
    <row r="12" spans="2:19" ht="33" customHeight="1" x14ac:dyDescent="0.25">
      <c r="B12" s="249" t="s">
        <v>514</v>
      </c>
      <c r="C12" s="89" t="s">
        <v>515</v>
      </c>
      <c r="D12" s="91">
        <v>51645</v>
      </c>
      <c r="E12" s="91">
        <v>60143</v>
      </c>
      <c r="F12" s="91">
        <v>58302</v>
      </c>
      <c r="G12" s="91">
        <v>70381</v>
      </c>
      <c r="H12" s="91">
        <v>75641</v>
      </c>
      <c r="I12" s="91">
        <v>91895</v>
      </c>
      <c r="J12" s="91">
        <v>97982</v>
      </c>
      <c r="K12" s="91">
        <v>70011</v>
      </c>
      <c r="L12" s="91">
        <v>118442</v>
      </c>
      <c r="M12" s="91">
        <v>106774</v>
      </c>
      <c r="N12" s="91">
        <v>75485</v>
      </c>
      <c r="O12" s="91">
        <v>77634</v>
      </c>
      <c r="P12" s="91">
        <v>107005</v>
      </c>
      <c r="Q12" s="91">
        <v>169773</v>
      </c>
      <c r="R12" s="91">
        <v>112681</v>
      </c>
      <c r="S12" s="91">
        <v>144033</v>
      </c>
    </row>
    <row r="13" spans="2:19" ht="33" customHeight="1" x14ac:dyDescent="0.25">
      <c r="B13" s="249" t="s">
        <v>516</v>
      </c>
      <c r="C13" s="89" t="s">
        <v>517</v>
      </c>
      <c r="D13" s="91">
        <v>85039</v>
      </c>
      <c r="E13" s="91">
        <v>104358</v>
      </c>
      <c r="F13" s="91">
        <v>105284</v>
      </c>
      <c r="G13" s="91">
        <v>116628</v>
      </c>
      <c r="H13" s="91">
        <v>114849</v>
      </c>
      <c r="I13" s="91">
        <v>124296</v>
      </c>
      <c r="J13" s="91">
        <v>115567</v>
      </c>
      <c r="K13" s="91">
        <v>37594</v>
      </c>
      <c r="L13" s="91">
        <v>111340</v>
      </c>
      <c r="M13" s="91">
        <v>106248</v>
      </c>
      <c r="N13" s="91">
        <v>85511</v>
      </c>
      <c r="O13" s="91">
        <v>104002</v>
      </c>
      <c r="P13" s="91">
        <v>81016</v>
      </c>
      <c r="Q13" s="91">
        <v>132375</v>
      </c>
      <c r="R13" s="91">
        <v>89303</v>
      </c>
      <c r="S13" s="91">
        <v>133442</v>
      </c>
    </row>
    <row r="14" spans="2:19" ht="33" customHeight="1" x14ac:dyDescent="0.25">
      <c r="B14" s="249" t="s">
        <v>510</v>
      </c>
      <c r="C14" s="89" t="s">
        <v>511</v>
      </c>
      <c r="D14" s="91">
        <v>90060</v>
      </c>
      <c r="E14" s="91">
        <v>106224</v>
      </c>
      <c r="F14" s="91">
        <v>109648</v>
      </c>
      <c r="G14" s="91">
        <v>141673</v>
      </c>
      <c r="H14" s="91">
        <v>164013</v>
      </c>
      <c r="I14" s="91">
        <v>189072</v>
      </c>
      <c r="J14" s="91">
        <v>161669</v>
      </c>
      <c r="K14" s="91">
        <v>98116</v>
      </c>
      <c r="L14" s="91">
        <v>187232</v>
      </c>
      <c r="M14" s="91">
        <v>99575</v>
      </c>
      <c r="N14" s="91">
        <v>227060</v>
      </c>
      <c r="O14" s="91">
        <v>247579</v>
      </c>
      <c r="P14" s="91">
        <v>251220</v>
      </c>
      <c r="Q14" s="91">
        <v>111242</v>
      </c>
      <c r="R14" s="91">
        <v>189692</v>
      </c>
      <c r="S14" s="91">
        <v>226085</v>
      </c>
    </row>
    <row r="15" spans="2:19" ht="33" customHeight="1" x14ac:dyDescent="0.25">
      <c r="B15" s="249" t="s">
        <v>508</v>
      </c>
      <c r="C15" s="89" t="s">
        <v>509</v>
      </c>
      <c r="D15" s="91">
        <v>293616</v>
      </c>
      <c r="E15" s="91">
        <v>350196</v>
      </c>
      <c r="F15" s="91">
        <v>366548</v>
      </c>
      <c r="G15" s="91">
        <v>359991</v>
      </c>
      <c r="H15" s="91">
        <v>442972</v>
      </c>
      <c r="I15" s="91">
        <v>477430</v>
      </c>
      <c r="J15" s="91">
        <v>407689</v>
      </c>
      <c r="K15" s="91">
        <v>369385</v>
      </c>
      <c r="L15" s="91">
        <v>485044</v>
      </c>
      <c r="M15" s="91">
        <v>532025</v>
      </c>
      <c r="N15" s="91">
        <v>493352</v>
      </c>
      <c r="O15" s="91">
        <v>502989</v>
      </c>
      <c r="P15" s="91">
        <v>522639</v>
      </c>
      <c r="Q15" s="91">
        <v>437034</v>
      </c>
      <c r="R15" s="91">
        <v>441112</v>
      </c>
      <c r="S15" s="91">
        <v>413968</v>
      </c>
    </row>
    <row r="16" spans="2:19" ht="33" customHeight="1" x14ac:dyDescent="0.25">
      <c r="B16" s="249" t="s">
        <v>446</v>
      </c>
      <c r="C16" s="89" t="s">
        <v>536</v>
      </c>
      <c r="D16" s="91">
        <v>2452</v>
      </c>
      <c r="E16" s="91">
        <v>2913</v>
      </c>
      <c r="F16" s="91">
        <v>3015</v>
      </c>
      <c r="G16" s="91">
        <v>4146</v>
      </c>
      <c r="H16" s="91">
        <v>5040</v>
      </c>
      <c r="I16" s="91">
        <v>6498</v>
      </c>
      <c r="J16" s="91">
        <v>7252</v>
      </c>
      <c r="K16" s="91">
        <v>7219</v>
      </c>
      <c r="L16" s="91">
        <v>9186</v>
      </c>
      <c r="M16" s="91">
        <v>7751</v>
      </c>
      <c r="N16" s="91">
        <v>6883</v>
      </c>
      <c r="O16" s="91">
        <v>7291</v>
      </c>
      <c r="P16" s="91">
        <v>5762</v>
      </c>
      <c r="Q16" s="91">
        <v>2497</v>
      </c>
      <c r="R16" s="91">
        <v>3149</v>
      </c>
      <c r="S16" s="91">
        <v>5083</v>
      </c>
    </row>
    <row r="17" spans="2:19" ht="33" customHeight="1" x14ac:dyDescent="0.25">
      <c r="B17" s="249" t="s">
        <v>523</v>
      </c>
      <c r="C17" s="89" t="s">
        <v>524</v>
      </c>
      <c r="D17" s="91">
        <v>81659</v>
      </c>
      <c r="E17" s="91">
        <v>92283</v>
      </c>
      <c r="F17" s="91">
        <v>99002</v>
      </c>
      <c r="G17" s="91">
        <v>74353</v>
      </c>
      <c r="H17" s="91">
        <v>96136</v>
      </c>
      <c r="I17" s="91">
        <v>106587</v>
      </c>
      <c r="J17" s="91">
        <v>72126</v>
      </c>
      <c r="K17" s="91">
        <v>65398</v>
      </c>
      <c r="L17" s="91">
        <v>71448</v>
      </c>
      <c r="M17" s="91">
        <v>94095</v>
      </c>
      <c r="N17" s="91">
        <v>90230</v>
      </c>
      <c r="O17" s="91">
        <v>102134</v>
      </c>
      <c r="P17" s="91">
        <v>100523</v>
      </c>
      <c r="Q17" s="91">
        <v>71892</v>
      </c>
      <c r="R17" s="91">
        <v>78267</v>
      </c>
      <c r="S17" s="91">
        <v>91434</v>
      </c>
    </row>
    <row r="18" spans="2:19" ht="33" customHeight="1" x14ac:dyDescent="0.25">
      <c r="B18" s="249" t="s">
        <v>537</v>
      </c>
      <c r="C18" s="89" t="s">
        <v>538</v>
      </c>
      <c r="D18" s="91">
        <v>6004</v>
      </c>
      <c r="E18" s="91">
        <v>6718</v>
      </c>
      <c r="F18" s="91">
        <v>7618</v>
      </c>
      <c r="G18" s="91">
        <v>5439</v>
      </c>
      <c r="H18" s="91">
        <v>7561</v>
      </c>
      <c r="I18" s="91">
        <v>8398</v>
      </c>
      <c r="J18" s="91">
        <v>4785</v>
      </c>
      <c r="K18" s="91">
        <v>4068</v>
      </c>
      <c r="L18" s="91">
        <v>4432</v>
      </c>
      <c r="M18" s="91">
        <v>6474</v>
      </c>
      <c r="N18" s="91">
        <v>4505</v>
      </c>
      <c r="O18" s="91">
        <v>4501</v>
      </c>
      <c r="P18" s="91">
        <v>4486</v>
      </c>
      <c r="Q18" s="91">
        <v>3585</v>
      </c>
      <c r="R18" s="91">
        <v>4209</v>
      </c>
      <c r="S18" s="91">
        <v>4445</v>
      </c>
    </row>
    <row r="19" spans="2:19" ht="33" customHeight="1" x14ac:dyDescent="0.25">
      <c r="B19" s="249" t="s">
        <v>534</v>
      </c>
      <c r="C19" s="89" t="s">
        <v>535</v>
      </c>
      <c r="D19" s="91">
        <v>13359</v>
      </c>
      <c r="E19" s="91">
        <v>19601</v>
      </c>
      <c r="F19" s="91">
        <v>17512</v>
      </c>
      <c r="G19" s="91">
        <v>18890</v>
      </c>
      <c r="H19" s="91">
        <v>19913</v>
      </c>
      <c r="I19" s="91">
        <v>22347</v>
      </c>
      <c r="J19" s="91">
        <v>21321</v>
      </c>
      <c r="K19" s="91">
        <v>22892</v>
      </c>
      <c r="L19" s="91">
        <v>20622</v>
      </c>
      <c r="M19" s="91">
        <v>20188</v>
      </c>
      <c r="N19" s="91">
        <v>24601</v>
      </c>
      <c r="O19" s="91">
        <v>29264</v>
      </c>
      <c r="P19" s="91">
        <v>31843</v>
      </c>
      <c r="Q19" s="91">
        <v>26217</v>
      </c>
      <c r="R19" s="91">
        <v>26164</v>
      </c>
      <c r="S19" s="91">
        <v>25990</v>
      </c>
    </row>
    <row r="20" spans="2:19" ht="33" customHeight="1" x14ac:dyDescent="0.25">
      <c r="B20" s="249" t="s">
        <v>518</v>
      </c>
      <c r="C20" s="89" t="s">
        <v>519</v>
      </c>
      <c r="D20" s="91">
        <v>59076</v>
      </c>
      <c r="E20" s="91">
        <v>79189</v>
      </c>
      <c r="F20" s="91">
        <v>82550</v>
      </c>
      <c r="G20" s="91">
        <v>108279</v>
      </c>
      <c r="H20" s="91">
        <v>121100</v>
      </c>
      <c r="I20" s="91">
        <v>160299</v>
      </c>
      <c r="J20" s="91">
        <v>178258</v>
      </c>
      <c r="K20" s="91">
        <v>184870</v>
      </c>
      <c r="L20" s="91">
        <v>162348</v>
      </c>
      <c r="M20" s="91">
        <v>162629</v>
      </c>
      <c r="N20" s="91">
        <v>186723</v>
      </c>
      <c r="O20" s="91">
        <v>198980</v>
      </c>
      <c r="P20" s="91">
        <v>222698</v>
      </c>
      <c r="Q20" s="91">
        <v>337072</v>
      </c>
      <c r="R20" s="91">
        <v>408030</v>
      </c>
      <c r="S20" s="91">
        <v>412347</v>
      </c>
    </row>
    <row r="21" spans="2:19" ht="33" customHeight="1" x14ac:dyDescent="0.25">
      <c r="B21" s="321"/>
      <c r="C21" s="92" t="s">
        <v>564</v>
      </c>
      <c r="D21" s="92">
        <v>960419</v>
      </c>
      <c r="E21" s="92">
        <v>1157429</v>
      </c>
      <c r="F21" s="92">
        <v>1174714</v>
      </c>
      <c r="G21" s="92">
        <v>1323286</v>
      </c>
      <c r="H21" s="92">
        <v>1602620</v>
      </c>
      <c r="I21" s="92">
        <v>1673250</v>
      </c>
      <c r="J21" s="92">
        <v>1654354</v>
      </c>
      <c r="K21" s="50">
        <v>1700825</v>
      </c>
      <c r="L21" s="50">
        <v>1874139</v>
      </c>
      <c r="M21" s="50">
        <v>1611294</v>
      </c>
      <c r="N21" s="50">
        <v>1679151</v>
      </c>
      <c r="O21" s="50">
        <v>1619481</v>
      </c>
      <c r="P21" s="50">
        <v>1627809</v>
      </c>
      <c r="Q21" s="50">
        <v>1739132</v>
      </c>
      <c r="R21" s="50">
        <v>1762733</v>
      </c>
      <c r="S21" s="50">
        <v>1801265</v>
      </c>
    </row>
    <row r="22" spans="2:19" ht="33" customHeight="1" x14ac:dyDescent="0.25">
      <c r="B22" s="249" t="s">
        <v>520</v>
      </c>
      <c r="C22" s="89" t="s">
        <v>521</v>
      </c>
      <c r="D22" s="91">
        <v>64378</v>
      </c>
      <c r="E22" s="91">
        <v>76197</v>
      </c>
      <c r="F22" s="91">
        <v>84271</v>
      </c>
      <c r="G22" s="91">
        <v>91805</v>
      </c>
      <c r="H22" s="91">
        <v>128873</v>
      </c>
      <c r="I22" s="91">
        <v>127926</v>
      </c>
      <c r="J22" s="91">
        <v>127338</v>
      </c>
      <c r="K22" s="91">
        <v>158038</v>
      </c>
      <c r="L22" s="91">
        <v>216734</v>
      </c>
      <c r="M22" s="91">
        <v>212183</v>
      </c>
      <c r="N22" s="91">
        <v>201242</v>
      </c>
      <c r="O22" s="91">
        <v>210517</v>
      </c>
      <c r="P22" s="91">
        <v>232400</v>
      </c>
      <c r="Q22" s="91">
        <v>284801</v>
      </c>
      <c r="R22" s="91">
        <v>240968</v>
      </c>
      <c r="S22" s="91">
        <v>253118</v>
      </c>
    </row>
    <row r="23" spans="2:19" ht="33" customHeight="1" x14ac:dyDescent="0.25">
      <c r="B23" s="249" t="s">
        <v>525</v>
      </c>
      <c r="C23" s="89" t="s">
        <v>526</v>
      </c>
      <c r="D23" s="91">
        <v>44068</v>
      </c>
      <c r="E23" s="91">
        <v>51709</v>
      </c>
      <c r="F23" s="91">
        <v>45609</v>
      </c>
      <c r="G23" s="91">
        <v>68426</v>
      </c>
      <c r="H23" s="91">
        <v>83322</v>
      </c>
      <c r="I23" s="91">
        <v>114142</v>
      </c>
      <c r="J23" s="91">
        <v>84137</v>
      </c>
      <c r="K23" s="91">
        <v>82943</v>
      </c>
      <c r="L23" s="91">
        <v>87614</v>
      </c>
      <c r="M23" s="91">
        <v>81531</v>
      </c>
      <c r="N23" s="91">
        <v>89351</v>
      </c>
      <c r="O23" s="91">
        <v>101957</v>
      </c>
      <c r="P23" s="91">
        <v>96540</v>
      </c>
      <c r="Q23" s="91">
        <v>97865</v>
      </c>
      <c r="R23" s="91">
        <v>96274</v>
      </c>
      <c r="S23" s="91">
        <v>127882</v>
      </c>
    </row>
    <row r="24" spans="2:19" ht="33" customHeight="1" x14ac:dyDescent="0.25">
      <c r="B24" s="249" t="s">
        <v>427</v>
      </c>
      <c r="C24" s="89" t="s">
        <v>533</v>
      </c>
      <c r="D24" s="91">
        <v>193</v>
      </c>
      <c r="E24" s="91">
        <v>401</v>
      </c>
      <c r="F24" s="91">
        <v>364</v>
      </c>
      <c r="G24" s="91">
        <v>110</v>
      </c>
      <c r="H24" s="91">
        <v>839</v>
      </c>
      <c r="I24" s="91">
        <v>1975</v>
      </c>
      <c r="J24" s="91">
        <v>2786</v>
      </c>
      <c r="K24" s="91">
        <v>3214</v>
      </c>
      <c r="L24" s="91">
        <v>5608</v>
      </c>
      <c r="M24" s="91">
        <v>8505</v>
      </c>
      <c r="N24" s="91">
        <v>8909</v>
      </c>
      <c r="O24" s="91">
        <v>9797</v>
      </c>
      <c r="P24" s="91">
        <v>11476</v>
      </c>
      <c r="Q24" s="91">
        <v>24686</v>
      </c>
      <c r="R24" s="91">
        <v>32793</v>
      </c>
      <c r="S24" s="91">
        <v>27504</v>
      </c>
    </row>
    <row r="25" spans="2:19" ht="33" customHeight="1" x14ac:dyDescent="0.25">
      <c r="B25" s="249" t="s">
        <v>512</v>
      </c>
      <c r="C25" s="89" t="s">
        <v>513</v>
      </c>
      <c r="D25" s="91">
        <v>745819</v>
      </c>
      <c r="E25" s="91">
        <v>884314</v>
      </c>
      <c r="F25" s="91">
        <v>876482</v>
      </c>
      <c r="G25" s="91">
        <v>983883</v>
      </c>
      <c r="H25" s="91">
        <v>1157160</v>
      </c>
      <c r="I25" s="91">
        <v>1209168</v>
      </c>
      <c r="J25" s="91">
        <v>1210295</v>
      </c>
      <c r="K25" s="91">
        <v>1265056</v>
      </c>
      <c r="L25" s="91">
        <v>1376068</v>
      </c>
      <c r="M25" s="91">
        <v>1183792</v>
      </c>
      <c r="N25" s="91">
        <v>1207840</v>
      </c>
      <c r="O25" s="91">
        <v>1125886</v>
      </c>
      <c r="P25" s="91">
        <v>1120738</v>
      </c>
      <c r="Q25" s="91">
        <v>1199014</v>
      </c>
      <c r="R25" s="91">
        <v>1236615</v>
      </c>
      <c r="S25" s="91">
        <v>1224000</v>
      </c>
    </row>
    <row r="26" spans="2:19" ht="33" customHeight="1" x14ac:dyDescent="0.25">
      <c r="B26" s="249" t="s">
        <v>527</v>
      </c>
      <c r="C26" s="89" t="s">
        <v>528</v>
      </c>
      <c r="D26" s="91">
        <v>63634</v>
      </c>
      <c r="E26" s="91">
        <v>95765</v>
      </c>
      <c r="F26" s="91">
        <v>113966</v>
      </c>
      <c r="G26" s="91">
        <v>123291</v>
      </c>
      <c r="H26" s="91">
        <v>165944</v>
      </c>
      <c r="I26" s="91">
        <v>148695</v>
      </c>
      <c r="J26" s="91">
        <v>150976</v>
      </c>
      <c r="K26" s="91">
        <v>126895</v>
      </c>
      <c r="L26" s="91">
        <v>124173</v>
      </c>
      <c r="M26" s="91">
        <v>74594</v>
      </c>
      <c r="N26" s="91">
        <v>102438</v>
      </c>
      <c r="O26" s="91">
        <v>99102</v>
      </c>
      <c r="P26" s="91">
        <v>91427</v>
      </c>
      <c r="Q26" s="91">
        <v>75845</v>
      </c>
      <c r="R26" s="91">
        <v>84002</v>
      </c>
      <c r="S26" s="91">
        <v>90162</v>
      </c>
    </row>
    <row r="27" spans="2:19" ht="33" customHeight="1" x14ac:dyDescent="0.25">
      <c r="B27" s="249" t="s">
        <v>530</v>
      </c>
      <c r="C27" s="89" t="s">
        <v>531</v>
      </c>
      <c r="D27" s="91">
        <v>42327</v>
      </c>
      <c r="E27" s="91">
        <v>49043</v>
      </c>
      <c r="F27" s="91">
        <v>54022</v>
      </c>
      <c r="G27" s="91">
        <v>55771</v>
      </c>
      <c r="H27" s="91">
        <v>66482</v>
      </c>
      <c r="I27" s="91">
        <v>71344</v>
      </c>
      <c r="J27" s="91">
        <v>78822</v>
      </c>
      <c r="K27" s="91">
        <v>64679</v>
      </c>
      <c r="L27" s="91">
        <v>63942</v>
      </c>
      <c r="M27" s="91">
        <v>50689</v>
      </c>
      <c r="N27" s="91">
        <v>69371</v>
      </c>
      <c r="O27" s="91">
        <v>72222</v>
      </c>
      <c r="P27" s="91">
        <v>75228</v>
      </c>
      <c r="Q27" s="91">
        <v>56921</v>
      </c>
      <c r="R27" s="91">
        <v>72081</v>
      </c>
      <c r="S27" s="91">
        <v>78599</v>
      </c>
    </row>
    <row r="28" spans="2:19" ht="33" customHeight="1" x14ac:dyDescent="0.25">
      <c r="B28" s="249" t="s">
        <v>539</v>
      </c>
      <c r="C28" s="89" t="s">
        <v>505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</row>
    <row r="29" spans="2:19" ht="33" customHeight="1" x14ac:dyDescent="0.25">
      <c r="B29" s="249" t="s">
        <v>540</v>
      </c>
      <c r="C29" s="89" t="s">
        <v>507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</row>
    <row r="30" spans="2:19" ht="33" customHeight="1" x14ac:dyDescent="0.25">
      <c r="B30" s="512" t="s">
        <v>450</v>
      </c>
      <c r="C30" s="512"/>
      <c r="D30" s="50">
        <v>1662585</v>
      </c>
      <c r="E30" s="50">
        <v>1992454</v>
      </c>
      <c r="F30" s="50">
        <v>2038905</v>
      </c>
      <c r="G30" s="50">
        <v>2238171</v>
      </c>
      <c r="H30" s="50">
        <v>2666853</v>
      </c>
      <c r="I30" s="50">
        <v>2877790</v>
      </c>
      <c r="J30" s="50">
        <v>2736788</v>
      </c>
      <c r="K30" s="50">
        <v>2569353</v>
      </c>
      <c r="L30" s="50">
        <v>3061249</v>
      </c>
      <c r="M30" s="50">
        <v>2761646</v>
      </c>
      <c r="N30" s="50">
        <v>2889939</v>
      </c>
      <c r="O30" s="50">
        <v>2913077</v>
      </c>
      <c r="P30" s="50">
        <v>2976883</v>
      </c>
      <c r="Q30" s="50">
        <v>3053287</v>
      </c>
      <c r="R30" s="50">
        <v>3140466</v>
      </c>
      <c r="S30" s="50">
        <v>3283119</v>
      </c>
    </row>
    <row r="31" spans="2:19" ht="33" customHeight="1" x14ac:dyDescent="0.25">
      <c r="B31" s="346"/>
      <c r="C31" s="346"/>
      <c r="D31" s="346"/>
      <c r="E31" s="346"/>
      <c r="F31" s="346"/>
      <c r="G31" s="346"/>
      <c r="H31" s="346"/>
      <c r="I31" s="346"/>
      <c r="J31" s="346"/>
      <c r="K31" s="346"/>
    </row>
    <row r="32" spans="2:19" ht="33" customHeight="1" x14ac:dyDescent="0.25">
      <c r="B32" s="20" t="s">
        <v>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9" ht="33" customHeight="1" x14ac:dyDescent="0.25">
      <c r="B33" s="232" t="s">
        <v>10</v>
      </c>
      <c r="C33" s="232" t="s">
        <v>7</v>
      </c>
      <c r="D33" s="31">
        <v>2007</v>
      </c>
      <c r="E33" s="31">
        <v>2008</v>
      </c>
      <c r="F33" s="31">
        <v>2009</v>
      </c>
      <c r="G33" s="31">
        <v>2010</v>
      </c>
      <c r="H33" s="31">
        <v>2011</v>
      </c>
      <c r="I33" s="31">
        <v>2012</v>
      </c>
      <c r="J33" s="31">
        <v>2013</v>
      </c>
      <c r="K33" s="31">
        <v>2014</v>
      </c>
      <c r="L33" s="31">
        <v>2015</v>
      </c>
      <c r="M33" s="31">
        <v>2016</v>
      </c>
      <c r="N33" s="31">
        <v>2017</v>
      </c>
      <c r="O33" s="31">
        <v>2018</v>
      </c>
      <c r="P33" s="31">
        <v>2019</v>
      </c>
      <c r="Q33" s="31">
        <v>2020</v>
      </c>
      <c r="R33" s="31">
        <v>2021</v>
      </c>
      <c r="S33" s="31">
        <v>2022</v>
      </c>
    </row>
    <row r="34" spans="2:19" ht="33" customHeight="1" x14ac:dyDescent="0.25">
      <c r="B34" s="321"/>
      <c r="C34" s="92" t="s">
        <v>563</v>
      </c>
      <c r="D34" s="92">
        <v>702166</v>
      </c>
      <c r="E34" s="92">
        <v>789739</v>
      </c>
      <c r="F34" s="92">
        <v>764688</v>
      </c>
      <c r="G34" s="92">
        <v>763590</v>
      </c>
      <c r="H34" s="92">
        <v>852141</v>
      </c>
      <c r="I34" s="92">
        <v>918339</v>
      </c>
      <c r="J34" s="92">
        <v>785308</v>
      </c>
      <c r="K34" s="50">
        <v>593414</v>
      </c>
      <c r="L34" s="50">
        <v>791804</v>
      </c>
      <c r="M34" s="50">
        <v>734254</v>
      </c>
      <c r="N34" s="50">
        <v>750204</v>
      </c>
      <c r="O34" s="50">
        <v>769595</v>
      </c>
      <c r="P34" s="50">
        <v>825689</v>
      </c>
      <c r="Q34" s="50">
        <v>766002</v>
      </c>
      <c r="R34" s="50">
        <v>828457</v>
      </c>
      <c r="S34" s="50">
        <v>904365</v>
      </c>
    </row>
    <row r="35" spans="2:19" ht="33" customHeight="1" x14ac:dyDescent="0.25">
      <c r="B35" s="249" t="s">
        <v>522</v>
      </c>
      <c r="C35" s="89" t="s">
        <v>66</v>
      </c>
      <c r="D35" s="91">
        <v>8262</v>
      </c>
      <c r="E35" s="91">
        <v>4521</v>
      </c>
      <c r="F35" s="91">
        <v>5960</v>
      </c>
      <c r="G35" s="91">
        <v>4692</v>
      </c>
      <c r="H35" s="91">
        <v>6268</v>
      </c>
      <c r="I35" s="91">
        <v>6021</v>
      </c>
      <c r="J35" s="91">
        <v>5964</v>
      </c>
      <c r="K35" s="91">
        <v>1936</v>
      </c>
      <c r="L35" s="91">
        <v>629</v>
      </c>
      <c r="M35" s="91">
        <v>777</v>
      </c>
      <c r="N35" s="91">
        <v>430</v>
      </c>
      <c r="O35" s="91">
        <v>1609</v>
      </c>
      <c r="P35" s="91">
        <v>1786</v>
      </c>
      <c r="Q35" s="91">
        <v>1671</v>
      </c>
      <c r="R35" s="91">
        <v>1919</v>
      </c>
      <c r="S35" s="91">
        <v>1907</v>
      </c>
    </row>
    <row r="36" spans="2:19" ht="33" customHeight="1" x14ac:dyDescent="0.25">
      <c r="B36" s="249" t="s">
        <v>439</v>
      </c>
      <c r="C36" s="89" t="s">
        <v>532</v>
      </c>
      <c r="D36" s="91">
        <v>715</v>
      </c>
      <c r="E36" s="91">
        <v>422</v>
      </c>
      <c r="F36" s="91">
        <v>78</v>
      </c>
      <c r="G36" s="91">
        <v>159</v>
      </c>
      <c r="H36" s="91">
        <v>135</v>
      </c>
      <c r="I36" s="91">
        <v>155</v>
      </c>
      <c r="J36" s="91">
        <v>57</v>
      </c>
      <c r="K36" s="91">
        <v>23</v>
      </c>
      <c r="L36" s="91">
        <v>0</v>
      </c>
      <c r="M36" s="91">
        <v>0</v>
      </c>
      <c r="N36" s="91">
        <v>0</v>
      </c>
      <c r="O36" s="91">
        <v>0</v>
      </c>
      <c r="P36" s="91">
        <v>20</v>
      </c>
      <c r="Q36" s="91">
        <v>59</v>
      </c>
      <c r="R36" s="91">
        <v>58</v>
      </c>
      <c r="S36" s="91">
        <v>57</v>
      </c>
    </row>
    <row r="37" spans="2:19" ht="33" customHeight="1" x14ac:dyDescent="0.25">
      <c r="B37" s="249" t="s">
        <v>529</v>
      </c>
      <c r="C37" s="89" t="s">
        <v>501</v>
      </c>
      <c r="D37" s="91">
        <v>10279</v>
      </c>
      <c r="E37" s="91">
        <v>8047</v>
      </c>
      <c r="F37" s="91">
        <v>7770</v>
      </c>
      <c r="G37" s="91">
        <v>8817</v>
      </c>
      <c r="H37" s="91">
        <v>8515</v>
      </c>
      <c r="I37" s="91">
        <v>8698</v>
      </c>
      <c r="J37" s="91">
        <v>6673</v>
      </c>
      <c r="K37" s="91">
        <v>5012</v>
      </c>
      <c r="L37" s="91">
        <v>12227</v>
      </c>
      <c r="M37" s="91">
        <v>9947</v>
      </c>
      <c r="N37" s="91">
        <v>11394</v>
      </c>
      <c r="O37" s="91">
        <v>12031</v>
      </c>
      <c r="P37" s="91">
        <v>13495</v>
      </c>
      <c r="Q37" s="91">
        <v>13556</v>
      </c>
      <c r="R37" s="91">
        <v>14722</v>
      </c>
      <c r="S37" s="91">
        <v>14384</v>
      </c>
    </row>
    <row r="38" spans="2:19" ht="33" customHeight="1" x14ac:dyDescent="0.25">
      <c r="B38" s="249" t="s">
        <v>514</v>
      </c>
      <c r="C38" s="89" t="s">
        <v>515</v>
      </c>
      <c r="D38" s="91">
        <v>51645</v>
      </c>
      <c r="E38" s="91">
        <v>57819</v>
      </c>
      <c r="F38" s="91">
        <v>55215</v>
      </c>
      <c r="G38" s="91">
        <v>63991</v>
      </c>
      <c r="H38" s="91">
        <v>65803</v>
      </c>
      <c r="I38" s="91">
        <v>76900</v>
      </c>
      <c r="J38" s="91">
        <v>76395</v>
      </c>
      <c r="K38" s="91">
        <v>52673</v>
      </c>
      <c r="L38" s="91">
        <v>84528</v>
      </c>
      <c r="M38" s="91">
        <v>71099</v>
      </c>
      <c r="N38" s="91">
        <v>43639</v>
      </c>
      <c r="O38" s="91">
        <v>41341</v>
      </c>
      <c r="P38" s="91">
        <v>58109</v>
      </c>
      <c r="Q38" s="91">
        <v>78608</v>
      </c>
      <c r="R38" s="91">
        <v>55276</v>
      </c>
      <c r="S38" s="91">
        <v>74058</v>
      </c>
    </row>
    <row r="39" spans="2:19" ht="33" customHeight="1" x14ac:dyDescent="0.25">
      <c r="B39" s="249" t="s">
        <v>516</v>
      </c>
      <c r="C39" s="89" t="s">
        <v>517</v>
      </c>
      <c r="D39" s="91">
        <v>85039</v>
      </c>
      <c r="E39" s="91">
        <v>100325</v>
      </c>
      <c r="F39" s="91">
        <v>99709</v>
      </c>
      <c r="G39" s="91">
        <v>106342</v>
      </c>
      <c r="H39" s="91">
        <v>100181</v>
      </c>
      <c r="I39" s="91">
        <v>104283</v>
      </c>
      <c r="J39" s="91">
        <v>90324</v>
      </c>
      <c r="K39" s="91">
        <v>28353</v>
      </c>
      <c r="L39" s="91">
        <v>85354</v>
      </c>
      <c r="M39" s="91">
        <v>77477</v>
      </c>
      <c r="N39" s="91">
        <v>61753</v>
      </c>
      <c r="O39" s="91">
        <v>68787</v>
      </c>
      <c r="P39" s="91">
        <v>56162</v>
      </c>
      <c r="Q39" s="91">
        <v>79952</v>
      </c>
      <c r="R39" s="91">
        <v>58214</v>
      </c>
      <c r="S39" s="91">
        <v>87870</v>
      </c>
    </row>
    <row r="40" spans="2:19" ht="33" customHeight="1" x14ac:dyDescent="0.25">
      <c r="B40" s="249" t="s">
        <v>510</v>
      </c>
      <c r="C40" s="89" t="s">
        <v>511</v>
      </c>
      <c r="D40" s="91">
        <v>90060</v>
      </c>
      <c r="E40" s="91">
        <v>102118</v>
      </c>
      <c r="F40" s="91">
        <v>103843</v>
      </c>
      <c r="G40" s="91">
        <v>129184</v>
      </c>
      <c r="H40" s="91">
        <v>143083</v>
      </c>
      <c r="I40" s="91">
        <v>158650</v>
      </c>
      <c r="J40" s="91">
        <v>126386</v>
      </c>
      <c r="K40" s="91">
        <v>74019</v>
      </c>
      <c r="L40" s="91">
        <v>143590</v>
      </c>
      <c r="M40" s="91">
        <v>71645</v>
      </c>
      <c r="N40" s="91">
        <v>149608</v>
      </c>
      <c r="O40" s="91">
        <v>147930</v>
      </c>
      <c r="P40" s="91">
        <v>157666</v>
      </c>
      <c r="Q40" s="91">
        <v>58418</v>
      </c>
      <c r="R40" s="91">
        <v>111252</v>
      </c>
      <c r="S40" s="91">
        <v>139239</v>
      </c>
    </row>
    <row r="41" spans="2:19" ht="33" customHeight="1" x14ac:dyDescent="0.25">
      <c r="B41" s="249" t="s">
        <v>508</v>
      </c>
      <c r="C41" s="89" t="s">
        <v>509</v>
      </c>
      <c r="D41" s="91">
        <v>293616</v>
      </c>
      <c r="E41" s="91">
        <v>325730</v>
      </c>
      <c r="F41" s="91">
        <v>303655</v>
      </c>
      <c r="G41" s="91">
        <v>270382</v>
      </c>
      <c r="H41" s="91">
        <v>327242</v>
      </c>
      <c r="I41" s="91">
        <v>331883</v>
      </c>
      <c r="J41" s="91">
        <v>266206</v>
      </c>
      <c r="K41" s="91">
        <v>223917</v>
      </c>
      <c r="L41" s="91">
        <v>277862</v>
      </c>
      <c r="M41" s="91">
        <v>305483</v>
      </c>
      <c r="N41" s="91">
        <v>271005</v>
      </c>
      <c r="O41" s="91">
        <v>269479</v>
      </c>
      <c r="P41" s="91">
        <v>293495</v>
      </c>
      <c r="Q41" s="91">
        <v>233693</v>
      </c>
      <c r="R41" s="91">
        <v>240793</v>
      </c>
      <c r="S41" s="91">
        <v>232590</v>
      </c>
    </row>
    <row r="42" spans="2:19" ht="33" customHeight="1" x14ac:dyDescent="0.25">
      <c r="B42" s="249" t="s">
        <v>446</v>
      </c>
      <c r="C42" s="89" t="s">
        <v>536</v>
      </c>
      <c r="D42" s="91">
        <v>2452</v>
      </c>
      <c r="E42" s="91">
        <v>2800</v>
      </c>
      <c r="F42" s="91">
        <v>2856</v>
      </c>
      <c r="G42" s="91">
        <v>3782</v>
      </c>
      <c r="H42" s="91">
        <v>4399</v>
      </c>
      <c r="I42" s="91">
        <v>5454</v>
      </c>
      <c r="J42" s="91">
        <v>5671</v>
      </c>
      <c r="K42" s="91">
        <v>5448</v>
      </c>
      <c r="L42" s="91">
        <v>6938</v>
      </c>
      <c r="M42" s="91">
        <v>5589</v>
      </c>
      <c r="N42" s="91">
        <v>4569</v>
      </c>
      <c r="O42" s="91">
        <v>4454</v>
      </c>
      <c r="P42" s="91">
        <v>3555</v>
      </c>
      <c r="Q42" s="91">
        <v>1328</v>
      </c>
      <c r="R42" s="91">
        <v>1867</v>
      </c>
      <c r="S42" s="91">
        <v>3131</v>
      </c>
    </row>
    <row r="43" spans="2:19" ht="33" customHeight="1" x14ac:dyDescent="0.25">
      <c r="B43" s="249" t="s">
        <v>523</v>
      </c>
      <c r="C43" s="89" t="s">
        <v>524</v>
      </c>
      <c r="D43" s="91">
        <v>81659</v>
      </c>
      <c r="E43" s="91">
        <v>85468</v>
      </c>
      <c r="F43" s="91">
        <v>83635</v>
      </c>
      <c r="G43" s="91">
        <v>56563</v>
      </c>
      <c r="H43" s="91">
        <v>71447</v>
      </c>
      <c r="I43" s="91">
        <v>75164</v>
      </c>
      <c r="J43" s="91">
        <v>47796</v>
      </c>
      <c r="K43" s="91">
        <v>39790</v>
      </c>
      <c r="L43" s="91">
        <v>40420</v>
      </c>
      <c r="M43" s="91">
        <v>52076</v>
      </c>
      <c r="N43" s="91">
        <v>49227</v>
      </c>
      <c r="O43" s="91">
        <v>53760</v>
      </c>
      <c r="P43" s="91">
        <v>54000</v>
      </c>
      <c r="Q43" s="91">
        <v>36477</v>
      </c>
      <c r="R43" s="91">
        <v>39524</v>
      </c>
      <c r="S43" s="91">
        <v>46430</v>
      </c>
    </row>
    <row r="44" spans="2:19" ht="33" customHeight="1" x14ac:dyDescent="0.25">
      <c r="B44" s="249" t="s">
        <v>537</v>
      </c>
      <c r="C44" s="89" t="s">
        <v>538</v>
      </c>
      <c r="D44" s="91">
        <v>6004</v>
      </c>
      <c r="E44" s="91">
        <v>6527</v>
      </c>
      <c r="F44" s="91">
        <v>7230</v>
      </c>
      <c r="G44" s="91">
        <v>4894</v>
      </c>
      <c r="H44" s="91">
        <v>6266</v>
      </c>
      <c r="I44" s="91">
        <v>6522</v>
      </c>
      <c r="J44" s="91">
        <v>3711</v>
      </c>
      <c r="K44" s="91">
        <v>3102</v>
      </c>
      <c r="L44" s="91">
        <v>3280</v>
      </c>
      <c r="M44" s="91">
        <v>4738</v>
      </c>
      <c r="N44" s="91">
        <v>3265</v>
      </c>
      <c r="O44" s="91">
        <v>3258</v>
      </c>
      <c r="P44" s="91">
        <v>3215</v>
      </c>
      <c r="Q44" s="91">
        <v>2527</v>
      </c>
      <c r="R44" s="91">
        <v>2879</v>
      </c>
      <c r="S44" s="91">
        <v>3013</v>
      </c>
    </row>
    <row r="45" spans="2:19" ht="33" customHeight="1" x14ac:dyDescent="0.25">
      <c r="B45" s="249" t="s">
        <v>534</v>
      </c>
      <c r="C45" s="89" t="s">
        <v>535</v>
      </c>
      <c r="D45" s="91">
        <v>13359</v>
      </c>
      <c r="E45" s="91">
        <v>19001</v>
      </c>
      <c r="F45" s="91">
        <v>16435</v>
      </c>
      <c r="G45" s="91">
        <v>17092</v>
      </c>
      <c r="H45" s="91">
        <v>17466</v>
      </c>
      <c r="I45" s="91">
        <v>18759</v>
      </c>
      <c r="J45" s="91">
        <v>17145</v>
      </c>
      <c r="K45" s="91">
        <v>17783</v>
      </c>
      <c r="L45" s="91">
        <v>15221</v>
      </c>
      <c r="M45" s="91">
        <v>14233</v>
      </c>
      <c r="N45" s="91">
        <v>17153</v>
      </c>
      <c r="O45" s="91">
        <v>19942</v>
      </c>
      <c r="P45" s="91">
        <v>21292</v>
      </c>
      <c r="Q45" s="91">
        <v>17011</v>
      </c>
      <c r="R45" s="91">
        <v>16786</v>
      </c>
      <c r="S45" s="91">
        <v>16168</v>
      </c>
    </row>
    <row r="46" spans="2:19" ht="33" customHeight="1" x14ac:dyDescent="0.25">
      <c r="B46" s="249" t="s">
        <v>518</v>
      </c>
      <c r="C46" s="89" t="s">
        <v>519</v>
      </c>
      <c r="D46" s="91">
        <v>59076</v>
      </c>
      <c r="E46" s="91">
        <v>76961</v>
      </c>
      <c r="F46" s="91">
        <v>78302</v>
      </c>
      <c r="G46" s="91">
        <v>97692</v>
      </c>
      <c r="H46" s="91">
        <v>101336</v>
      </c>
      <c r="I46" s="91">
        <v>125850</v>
      </c>
      <c r="J46" s="91">
        <v>138980</v>
      </c>
      <c r="K46" s="91">
        <v>141358</v>
      </c>
      <c r="L46" s="91">
        <v>121755</v>
      </c>
      <c r="M46" s="91">
        <v>121190</v>
      </c>
      <c r="N46" s="91">
        <v>138161</v>
      </c>
      <c r="O46" s="91">
        <v>147004</v>
      </c>
      <c r="P46" s="91">
        <v>162894</v>
      </c>
      <c r="Q46" s="91">
        <v>242702</v>
      </c>
      <c r="R46" s="91">
        <v>285167</v>
      </c>
      <c r="S46" s="91">
        <v>285518</v>
      </c>
    </row>
    <row r="47" spans="2:19" ht="33" customHeight="1" x14ac:dyDescent="0.25">
      <c r="B47" s="321"/>
      <c r="C47" s="92" t="s">
        <v>564</v>
      </c>
      <c r="D47" s="92">
        <v>960419</v>
      </c>
      <c r="E47" s="92">
        <v>1151529</v>
      </c>
      <c r="F47" s="92">
        <v>1167412</v>
      </c>
      <c r="G47" s="92">
        <v>1313985</v>
      </c>
      <c r="H47" s="92">
        <v>1573601</v>
      </c>
      <c r="I47" s="92">
        <v>1612754</v>
      </c>
      <c r="J47" s="92">
        <v>1572058</v>
      </c>
      <c r="K47" s="50">
        <v>1606471</v>
      </c>
      <c r="L47" s="50">
        <v>1771971</v>
      </c>
      <c r="M47" s="50">
        <v>1501598</v>
      </c>
      <c r="N47" s="50">
        <v>1520961</v>
      </c>
      <c r="O47" s="50">
        <v>1451531</v>
      </c>
      <c r="P47" s="50">
        <v>1448934</v>
      </c>
      <c r="Q47" s="50">
        <v>1504872</v>
      </c>
      <c r="R47" s="50">
        <v>1494804</v>
      </c>
      <c r="S47" s="50">
        <v>1503058</v>
      </c>
    </row>
    <row r="48" spans="2:19" ht="33" customHeight="1" x14ac:dyDescent="0.25">
      <c r="B48" s="249" t="s">
        <v>520</v>
      </c>
      <c r="C48" s="89" t="s">
        <v>521</v>
      </c>
      <c r="D48" s="91">
        <v>64378</v>
      </c>
      <c r="E48" s="91">
        <v>73863</v>
      </c>
      <c r="F48" s="91">
        <v>79090</v>
      </c>
      <c r="G48" s="91">
        <v>83069</v>
      </c>
      <c r="H48" s="91">
        <v>113037</v>
      </c>
      <c r="I48" s="91">
        <v>107395</v>
      </c>
      <c r="J48" s="91">
        <v>102398</v>
      </c>
      <c r="K48" s="91">
        <v>122759</v>
      </c>
      <c r="L48" s="91">
        <v>169356</v>
      </c>
      <c r="M48" s="91">
        <v>167105</v>
      </c>
      <c r="N48" s="91">
        <v>162058</v>
      </c>
      <c r="O48" s="91">
        <v>169531</v>
      </c>
      <c r="P48" s="91">
        <v>189548</v>
      </c>
      <c r="Q48" s="91">
        <v>226935</v>
      </c>
      <c r="R48" s="91">
        <v>188181</v>
      </c>
      <c r="S48" s="91">
        <v>192181</v>
      </c>
    </row>
    <row r="49" spans="2:19" ht="33" customHeight="1" x14ac:dyDescent="0.25">
      <c r="B49" s="249" t="s">
        <v>525</v>
      </c>
      <c r="C49" s="89" t="s">
        <v>526</v>
      </c>
      <c r="D49" s="91">
        <v>44068</v>
      </c>
      <c r="E49" s="91">
        <v>50125</v>
      </c>
      <c r="F49" s="91">
        <v>42805</v>
      </c>
      <c r="G49" s="91">
        <v>61915</v>
      </c>
      <c r="H49" s="91">
        <v>73083</v>
      </c>
      <c r="I49" s="91">
        <v>95824</v>
      </c>
      <c r="J49" s="91">
        <v>67658</v>
      </c>
      <c r="K49" s="91">
        <v>64428</v>
      </c>
      <c r="L49" s="91">
        <v>68461</v>
      </c>
      <c r="M49" s="91">
        <v>64210</v>
      </c>
      <c r="N49" s="91">
        <v>71954</v>
      </c>
      <c r="O49" s="91">
        <v>82107</v>
      </c>
      <c r="P49" s="91">
        <v>78739</v>
      </c>
      <c r="Q49" s="91">
        <v>77981</v>
      </c>
      <c r="R49" s="91">
        <v>75184</v>
      </c>
      <c r="S49" s="91">
        <v>97095</v>
      </c>
    </row>
    <row r="50" spans="2:19" ht="33" customHeight="1" x14ac:dyDescent="0.25">
      <c r="B50" s="249" t="s">
        <v>427</v>
      </c>
      <c r="C50" s="89" t="s">
        <v>533</v>
      </c>
      <c r="D50" s="91">
        <v>193</v>
      </c>
      <c r="E50" s="91">
        <v>347</v>
      </c>
      <c r="F50" s="91">
        <v>293</v>
      </c>
      <c r="G50" s="91">
        <v>88</v>
      </c>
      <c r="H50" s="91">
        <v>644</v>
      </c>
      <c r="I50" s="91">
        <v>1450</v>
      </c>
      <c r="J50" s="91">
        <v>1994</v>
      </c>
      <c r="K50" s="91">
        <v>2244</v>
      </c>
      <c r="L50" s="91">
        <v>3760</v>
      </c>
      <c r="M50" s="91">
        <v>5486</v>
      </c>
      <c r="N50" s="91">
        <v>5840</v>
      </c>
      <c r="O50" s="91">
        <v>6432</v>
      </c>
      <c r="P50" s="91">
        <v>7500</v>
      </c>
      <c r="Q50" s="91">
        <v>15925</v>
      </c>
      <c r="R50" s="91">
        <v>21183</v>
      </c>
      <c r="S50" s="91">
        <v>17794</v>
      </c>
    </row>
    <row r="51" spans="2:19" ht="33" customHeight="1" x14ac:dyDescent="0.25">
      <c r="B51" s="249" t="s">
        <v>512</v>
      </c>
      <c r="C51" s="89" t="s">
        <v>513</v>
      </c>
      <c r="D51" s="91">
        <v>745819</v>
      </c>
      <c r="E51" s="91">
        <v>885403</v>
      </c>
      <c r="F51" s="91">
        <v>884433</v>
      </c>
      <c r="G51" s="91">
        <v>999623</v>
      </c>
      <c r="H51" s="91">
        <v>1175536</v>
      </c>
      <c r="I51" s="91">
        <v>1214677</v>
      </c>
      <c r="J51" s="91">
        <v>1204841</v>
      </c>
      <c r="K51" s="91">
        <v>1262064</v>
      </c>
      <c r="L51" s="91">
        <v>1383987</v>
      </c>
      <c r="M51" s="91">
        <v>1169707</v>
      </c>
      <c r="N51" s="91">
        <v>1148558</v>
      </c>
      <c r="O51" s="91">
        <v>1060466</v>
      </c>
      <c r="P51" s="91">
        <v>1043384</v>
      </c>
      <c r="Q51" s="91">
        <v>1082669</v>
      </c>
      <c r="R51" s="91">
        <v>1089894</v>
      </c>
      <c r="S51" s="91">
        <v>1065797</v>
      </c>
    </row>
    <row r="52" spans="2:19" ht="33" customHeight="1" x14ac:dyDescent="0.25">
      <c r="B52" s="249" t="s">
        <v>527</v>
      </c>
      <c r="C52" s="89" t="s">
        <v>528</v>
      </c>
      <c r="D52" s="91">
        <v>63634</v>
      </c>
      <c r="E52" s="91">
        <v>92952</v>
      </c>
      <c r="F52" s="91">
        <v>105487</v>
      </c>
      <c r="G52" s="91">
        <v>110388</v>
      </c>
      <c r="H52" s="91">
        <v>141349</v>
      </c>
      <c r="I52" s="91">
        <v>122103</v>
      </c>
      <c r="J52" s="91">
        <v>117315</v>
      </c>
      <c r="K52" s="91">
        <v>93567</v>
      </c>
      <c r="L52" s="91">
        <v>87911</v>
      </c>
      <c r="M52" s="91">
        <v>50813</v>
      </c>
      <c r="N52" s="91">
        <v>70914</v>
      </c>
      <c r="O52" s="91">
        <v>68703</v>
      </c>
      <c r="P52" s="91">
        <v>63097</v>
      </c>
      <c r="Q52" s="91">
        <v>51669</v>
      </c>
      <c r="R52" s="91">
        <v>57300</v>
      </c>
      <c r="S52" s="91">
        <v>61597</v>
      </c>
    </row>
    <row r="53" spans="2:19" ht="33" customHeight="1" x14ac:dyDescent="0.25">
      <c r="B53" s="249" t="s">
        <v>530</v>
      </c>
      <c r="C53" s="89" t="s">
        <v>531</v>
      </c>
      <c r="D53" s="91">
        <v>42327</v>
      </c>
      <c r="E53" s="91">
        <v>48839</v>
      </c>
      <c r="F53" s="91">
        <v>55304</v>
      </c>
      <c r="G53" s="91">
        <v>58902</v>
      </c>
      <c r="H53" s="91">
        <v>69952</v>
      </c>
      <c r="I53" s="91">
        <v>71305</v>
      </c>
      <c r="J53" s="91">
        <v>77852</v>
      </c>
      <c r="K53" s="91">
        <v>61409</v>
      </c>
      <c r="L53" s="91">
        <v>58496</v>
      </c>
      <c r="M53" s="91">
        <v>44277</v>
      </c>
      <c r="N53" s="91">
        <v>61637</v>
      </c>
      <c r="O53" s="91">
        <v>64292</v>
      </c>
      <c r="P53" s="91">
        <v>66666</v>
      </c>
      <c r="Q53" s="91">
        <v>49693</v>
      </c>
      <c r="R53" s="91">
        <v>63062</v>
      </c>
      <c r="S53" s="91">
        <v>68594</v>
      </c>
    </row>
    <row r="54" spans="2:19" ht="33" customHeight="1" x14ac:dyDescent="0.25">
      <c r="B54" s="249" t="s">
        <v>539</v>
      </c>
      <c r="C54" s="89" t="s">
        <v>505</v>
      </c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91">
        <v>0</v>
      </c>
      <c r="R54" s="91">
        <v>0</v>
      </c>
      <c r="S54" s="91">
        <v>0</v>
      </c>
    </row>
    <row r="55" spans="2:19" ht="33" customHeight="1" x14ac:dyDescent="0.25">
      <c r="B55" s="249" t="s">
        <v>540</v>
      </c>
      <c r="C55" s="89" t="s">
        <v>507</v>
      </c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91">
        <v>0</v>
      </c>
      <c r="R55" s="91">
        <v>0</v>
      </c>
      <c r="S55" s="91">
        <v>0</v>
      </c>
    </row>
    <row r="56" spans="2:19" ht="33" customHeight="1" x14ac:dyDescent="0.25">
      <c r="B56" s="512" t="s">
        <v>450</v>
      </c>
      <c r="C56" s="512"/>
      <c r="D56" s="50">
        <v>1662585</v>
      </c>
      <c r="E56" s="50">
        <v>1941268</v>
      </c>
      <c r="F56" s="50">
        <v>1932100</v>
      </c>
      <c r="G56" s="50">
        <v>2077575</v>
      </c>
      <c r="H56" s="50">
        <v>2425742</v>
      </c>
      <c r="I56" s="50">
        <v>2531093</v>
      </c>
      <c r="J56" s="50">
        <v>2357366</v>
      </c>
      <c r="K56" s="50">
        <v>2199885</v>
      </c>
      <c r="L56" s="50">
        <v>2563775</v>
      </c>
      <c r="M56" s="50">
        <v>2235852</v>
      </c>
      <c r="N56" s="50">
        <v>2271165</v>
      </c>
      <c r="O56" s="50">
        <v>2221126</v>
      </c>
      <c r="P56" s="50">
        <v>2274623</v>
      </c>
      <c r="Q56" s="50">
        <v>2270874</v>
      </c>
      <c r="R56" s="50">
        <v>2323261</v>
      </c>
      <c r="S56" s="50">
        <v>2407423</v>
      </c>
    </row>
    <row r="57" spans="2:19" ht="33" customHeight="1" x14ac:dyDescent="0.25">
      <c r="B57" s="325"/>
      <c r="C57" s="325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</row>
    <row r="58" spans="2:19" ht="33" customHeight="1" x14ac:dyDescent="0.25">
      <c r="B58" s="517" t="s">
        <v>358</v>
      </c>
      <c r="C58" s="517"/>
      <c r="D58" s="517"/>
      <c r="E58" s="517"/>
      <c r="F58" s="517"/>
      <c r="G58" s="517"/>
      <c r="H58" s="517"/>
      <c r="I58" s="517"/>
      <c r="J58" s="517"/>
      <c r="K58" s="517"/>
      <c r="L58" s="517"/>
      <c r="M58" s="517"/>
    </row>
    <row r="59" spans="2:19" ht="33" customHeight="1" x14ac:dyDescent="0.25">
      <c r="B59" s="371"/>
      <c r="C59" s="364"/>
      <c r="D59" s="364"/>
      <c r="E59" s="364"/>
      <c r="F59" s="364"/>
      <c r="G59" s="364"/>
      <c r="H59" s="364"/>
      <c r="I59" s="370"/>
      <c r="J59" s="370"/>
      <c r="K59" s="370"/>
      <c r="L59" s="370"/>
      <c r="M59" s="370"/>
    </row>
    <row r="60" spans="2:19" ht="33" customHeight="1" x14ac:dyDescent="0.25">
      <c r="B60" s="373"/>
      <c r="C60" s="372"/>
      <c r="D60" s="374">
        <f>+R7</f>
        <v>2021</v>
      </c>
      <c r="E60" s="374">
        <f>+S7</f>
        <v>2022</v>
      </c>
      <c r="F60" s="374">
        <f>+D60</f>
        <v>2021</v>
      </c>
      <c r="G60" s="374">
        <f>+E60</f>
        <v>2022</v>
      </c>
      <c r="H60" s="335"/>
      <c r="I60" s="373"/>
      <c r="J60" s="373"/>
      <c r="K60" s="373"/>
      <c r="L60" s="373"/>
      <c r="M60" s="373"/>
    </row>
    <row r="61" spans="2:19" ht="33" customHeight="1" x14ac:dyDescent="0.25">
      <c r="B61" s="373"/>
      <c r="C61" s="372"/>
      <c r="D61" s="374"/>
      <c r="E61" s="374"/>
      <c r="F61" s="375"/>
      <c r="G61" s="375"/>
      <c r="H61" s="335"/>
      <c r="I61" s="373"/>
      <c r="J61" s="373"/>
      <c r="K61" s="373"/>
      <c r="L61" s="373"/>
      <c r="M61" s="373"/>
    </row>
    <row r="62" spans="2:19" ht="33" customHeight="1" x14ac:dyDescent="0.25">
      <c r="B62" s="373"/>
      <c r="C62" s="336" t="str">
        <f>+C25</f>
        <v>Productos farmacéuticos</v>
      </c>
      <c r="D62" s="376">
        <f>+R25</f>
        <v>1236615</v>
      </c>
      <c r="E62" s="376">
        <f>+S25</f>
        <v>1224000</v>
      </c>
      <c r="F62" s="333">
        <f>D62/$D$74</f>
        <v>0.28804850784250652</v>
      </c>
      <c r="G62" s="333">
        <f>E62/$E$74</f>
        <v>0.27711385915688108</v>
      </c>
      <c r="H62" s="335"/>
      <c r="I62" s="373"/>
      <c r="J62" s="373"/>
      <c r="K62" s="373"/>
      <c r="L62" s="373"/>
      <c r="M62" s="373"/>
    </row>
    <row r="63" spans="2:19" ht="33" customHeight="1" x14ac:dyDescent="0.25">
      <c r="B63" s="359"/>
      <c r="C63" s="336" t="str">
        <f>+C15</f>
        <v>Servicios ambulatorios generales y especializados en centros ambulatorios</v>
      </c>
      <c r="D63" s="376">
        <f>+R15</f>
        <v>441112</v>
      </c>
      <c r="E63" s="376">
        <f>+S15</f>
        <v>413968</v>
      </c>
      <c r="F63" s="333">
        <f t="shared" ref="F63:F73" si="0">D63/$D$74</f>
        <v>0.10274956505575603</v>
      </c>
      <c r="G63" s="333">
        <f t="shared" ref="G63:G73" si="1">E63/$E$74</f>
        <v>9.3722442849228552E-2</v>
      </c>
      <c r="H63" s="335"/>
      <c r="I63" s="43"/>
      <c r="J63" s="43"/>
      <c r="K63" s="43"/>
      <c r="L63" s="43"/>
      <c r="M63" s="43"/>
      <c r="N63" s="43"/>
      <c r="O63" s="43"/>
      <c r="P63" s="41"/>
      <c r="Q63" s="41"/>
      <c r="R63" s="41"/>
    </row>
    <row r="64" spans="2:19" ht="33" customHeight="1" x14ac:dyDescent="0.25">
      <c r="B64" s="359"/>
      <c r="C64" s="336" t="str">
        <f>+C22</f>
        <v>Servicios de medicina prepagada</v>
      </c>
      <c r="D64" s="376">
        <f>+R22</f>
        <v>240968</v>
      </c>
      <c r="E64" s="376">
        <f>+S22</f>
        <v>253118</v>
      </c>
      <c r="F64" s="333">
        <f t="shared" si="0"/>
        <v>5.6129412014081267E-2</v>
      </c>
      <c r="G64" s="333">
        <f t="shared" si="1"/>
        <v>5.7305968792542017E-2</v>
      </c>
      <c r="H64" s="335"/>
      <c r="I64" s="43"/>
      <c r="J64" s="43"/>
      <c r="K64" s="43"/>
      <c r="L64" s="43"/>
      <c r="M64" s="43"/>
      <c r="N64" s="43"/>
      <c r="O64" s="43"/>
      <c r="P64" s="41"/>
      <c r="Q64" s="41"/>
      <c r="R64" s="41"/>
    </row>
    <row r="65" spans="2:18" ht="33" customHeight="1" x14ac:dyDescent="0.25">
      <c r="B65" s="359"/>
      <c r="C65" s="376" t="str">
        <f>+C20</f>
        <v>Otros servicios de salud humana n.c.p</v>
      </c>
      <c r="D65" s="376">
        <f>+R20</f>
        <v>408030</v>
      </c>
      <c r="E65" s="376">
        <f>+S20</f>
        <v>412347</v>
      </c>
      <c r="F65" s="333">
        <f t="shared" si="0"/>
        <v>9.5043673782849086E-2</v>
      </c>
      <c r="G65" s="333">
        <f t="shared" si="1"/>
        <v>9.3355448106015065E-2</v>
      </c>
      <c r="H65" s="335"/>
      <c r="I65" s="43"/>
      <c r="J65" s="43"/>
      <c r="K65" s="43"/>
      <c r="L65" s="43"/>
      <c r="M65" s="43"/>
      <c r="N65" s="43"/>
      <c r="O65" s="43"/>
      <c r="P65" s="41"/>
      <c r="Q65" s="41"/>
      <c r="R65" s="41"/>
    </row>
    <row r="66" spans="2:18" ht="33" customHeight="1" x14ac:dyDescent="0.25">
      <c r="B66" s="359"/>
      <c r="C66" s="336" t="str">
        <f>+C13</f>
        <v>Servicios con internación en hospitales y clínicas especializados y de especialidades</v>
      </c>
      <c r="D66" s="376">
        <f>+R13</f>
        <v>89303</v>
      </c>
      <c r="E66" s="376">
        <f>+S13</f>
        <v>133442</v>
      </c>
      <c r="F66" s="333">
        <f t="shared" si="0"/>
        <v>2.0801620468665964E-2</v>
      </c>
      <c r="G66" s="333">
        <f t="shared" si="1"/>
        <v>3.0211297053605004E-2</v>
      </c>
      <c r="H66" s="335"/>
      <c r="I66" s="43"/>
      <c r="J66" s="43"/>
      <c r="K66" s="43"/>
      <c r="L66" s="43"/>
      <c r="M66" s="43"/>
      <c r="N66" s="43"/>
      <c r="O66" s="43"/>
      <c r="P66" s="41"/>
      <c r="Q66" s="41"/>
      <c r="R66" s="41"/>
    </row>
    <row r="67" spans="2:18" ht="33" customHeight="1" x14ac:dyDescent="0.25">
      <c r="B67" s="359"/>
      <c r="C67" s="336" t="str">
        <f>+C23</f>
        <v>Servicios de seguros de enfermedad y accidentes</v>
      </c>
      <c r="D67" s="376">
        <f>+R23</f>
        <v>96274</v>
      </c>
      <c r="E67" s="376">
        <f>+S23</f>
        <v>127882</v>
      </c>
      <c r="F67" s="333">
        <f>D67/$D$74</f>
        <v>2.2425396783986504E-2</v>
      </c>
      <c r="G67" s="333">
        <f t="shared" si="1"/>
        <v>2.8952511876389107E-2</v>
      </c>
      <c r="H67" s="335"/>
      <c r="I67" s="43"/>
      <c r="J67" s="43"/>
      <c r="K67" s="43"/>
      <c r="L67" s="43"/>
      <c r="M67" s="43"/>
      <c r="N67" s="43"/>
      <c r="O67" s="43"/>
      <c r="P67" s="41"/>
      <c r="Q67" s="41"/>
      <c r="R67" s="41"/>
    </row>
    <row r="68" spans="2:18" ht="33" customHeight="1" x14ac:dyDescent="0.25">
      <c r="B68" s="359"/>
      <c r="C68" s="336" t="str">
        <f>+C17</f>
        <v>Servicios odontológicos en centros de atención ambulatoria</v>
      </c>
      <c r="D68" s="376">
        <f>+R17</f>
        <v>78267</v>
      </c>
      <c r="E68" s="376">
        <f>+S17</f>
        <v>91434</v>
      </c>
      <c r="F68" s="333">
        <f t="shared" si="0"/>
        <v>1.8230971291234101E-2</v>
      </c>
      <c r="G68" s="333">
        <f t="shared" si="1"/>
        <v>2.0700676959273093E-2</v>
      </c>
      <c r="H68" s="335"/>
      <c r="I68" s="43"/>
      <c r="J68" s="43"/>
      <c r="K68" s="43"/>
      <c r="L68" s="43"/>
      <c r="M68" s="43"/>
      <c r="N68" s="43"/>
      <c r="O68" s="43"/>
      <c r="P68" s="41"/>
      <c r="Q68" s="41"/>
      <c r="R68" s="41"/>
    </row>
    <row r="69" spans="2:18" ht="33" customHeight="1" x14ac:dyDescent="0.25">
      <c r="B69" s="359"/>
      <c r="C69" s="336" t="str">
        <f>+C14</f>
        <v>Servicios ambulatorios generales y especializados en hospitales y clínicas</v>
      </c>
      <c r="D69" s="376">
        <f>+R14</f>
        <v>189692</v>
      </c>
      <c r="E69" s="376">
        <f>+S14</f>
        <v>226085</v>
      </c>
      <c r="F69" s="333">
        <f t="shared" si="0"/>
        <v>4.418553676743428E-2</v>
      </c>
      <c r="G69" s="333">
        <f t="shared" si="1"/>
        <v>5.1185691868859039E-2</v>
      </c>
      <c r="H69" s="335"/>
      <c r="I69" s="43"/>
      <c r="J69" s="43"/>
      <c r="K69" s="43"/>
      <c r="L69" s="43"/>
      <c r="M69" s="43"/>
      <c r="N69" s="43"/>
      <c r="O69" s="43"/>
      <c r="P69" s="41"/>
      <c r="Q69" s="41"/>
      <c r="R69" s="41"/>
    </row>
    <row r="70" spans="2:18" ht="33" customHeight="1" x14ac:dyDescent="0.25">
      <c r="B70" s="359"/>
      <c r="C70" s="336" t="str">
        <f>+C26</f>
        <v>Aparatos médicos, quirúrgicos y aparatos ortopédicos</v>
      </c>
      <c r="D70" s="376">
        <f>+R25</f>
        <v>1236615</v>
      </c>
      <c r="E70" s="376">
        <f>+S25</f>
        <v>1224000</v>
      </c>
      <c r="F70" s="333">
        <f t="shared" si="0"/>
        <v>0.28804850784250652</v>
      </c>
      <c r="G70" s="333">
        <f>E70/$E$74</f>
        <v>0.27711385915688108</v>
      </c>
      <c r="H70" s="335"/>
      <c r="I70" s="43"/>
      <c r="J70" s="43"/>
      <c r="K70" s="43"/>
      <c r="L70" s="43"/>
      <c r="M70" s="43"/>
      <c r="N70" s="43"/>
      <c r="O70" s="43"/>
      <c r="P70" s="41"/>
      <c r="Q70" s="41"/>
      <c r="R70" s="41"/>
    </row>
    <row r="71" spans="2:18" ht="33" customHeight="1" x14ac:dyDescent="0.25">
      <c r="B71" s="359"/>
      <c r="C71" s="336" t="str">
        <f>+C27</f>
        <v>Artículos ópticos</v>
      </c>
      <c r="D71" s="376">
        <f>+R27</f>
        <v>72081</v>
      </c>
      <c r="E71" s="376">
        <f>+S27</f>
        <v>78599</v>
      </c>
      <c r="F71" s="333">
        <f t="shared" si="0"/>
        <v>1.6790047422840345E-2</v>
      </c>
      <c r="G71" s="333">
        <f t="shared" si="1"/>
        <v>1.7794830241725242E-2</v>
      </c>
      <c r="H71" s="335"/>
      <c r="I71" s="43"/>
      <c r="J71" s="43"/>
      <c r="K71" s="43"/>
      <c r="L71" s="43"/>
      <c r="M71" s="43"/>
      <c r="N71" s="43"/>
      <c r="O71" s="43"/>
      <c r="P71" s="41"/>
      <c r="Q71" s="41"/>
      <c r="R71" s="41"/>
    </row>
    <row r="72" spans="2:18" ht="33" customHeight="1" x14ac:dyDescent="0.25">
      <c r="B72" s="359"/>
      <c r="C72" s="336" t="str">
        <f>+C12</f>
        <v>Servicios con internación en hospitales y clínicas básicas y generales</v>
      </c>
      <c r="D72" s="376">
        <f>+R12</f>
        <v>112681</v>
      </c>
      <c r="E72" s="376">
        <f>+S12</f>
        <v>144033</v>
      </c>
      <c r="F72" s="333">
        <f t="shared" si="0"/>
        <v>2.6247129391283038E-2</v>
      </c>
      <c r="G72" s="333">
        <f t="shared" si="1"/>
        <v>3.2609101696031907E-2</v>
      </c>
      <c r="H72" s="335"/>
      <c r="I72" s="43"/>
      <c r="J72" s="43"/>
      <c r="K72" s="43"/>
      <c r="L72" s="43"/>
      <c r="M72" s="43"/>
      <c r="N72" s="43"/>
      <c r="O72" s="43"/>
      <c r="P72" s="41"/>
      <c r="Q72" s="41"/>
      <c r="R72" s="41"/>
    </row>
    <row r="73" spans="2:18" ht="33" customHeight="1" x14ac:dyDescent="0.25">
      <c r="B73" s="359"/>
      <c r="C73" s="233" t="s">
        <v>9</v>
      </c>
      <c r="D73" s="332">
        <f>R9+R10+R11+R16+R19+R18+R24+R28+R29</f>
        <v>91441</v>
      </c>
      <c r="E73" s="332">
        <f>S9+S10+S11+S16+S19+S18+S24+S28+S29</f>
        <v>88049</v>
      </c>
      <c r="F73" s="333">
        <f t="shared" si="0"/>
        <v>2.1299631336856369E-2</v>
      </c>
      <c r="G73" s="333">
        <f t="shared" si="1"/>
        <v>1.9934312242568808E-2</v>
      </c>
      <c r="H73" s="335"/>
      <c r="I73" s="43"/>
      <c r="J73" s="43"/>
      <c r="K73" s="43"/>
      <c r="L73" s="43"/>
      <c r="M73" s="43"/>
      <c r="N73" s="43"/>
      <c r="O73" s="43"/>
      <c r="P73" s="41"/>
      <c r="Q73" s="41"/>
      <c r="R73" s="41"/>
    </row>
    <row r="74" spans="2:18" ht="33" customHeight="1" x14ac:dyDescent="0.25">
      <c r="B74" s="359"/>
      <c r="C74" s="336" t="str">
        <f>+B30</f>
        <v>Total</v>
      </c>
      <c r="D74" s="332">
        <f>+SUM(D62:D73)</f>
        <v>4293079</v>
      </c>
      <c r="E74" s="332">
        <f>+SUM(E62:E73)</f>
        <v>4416957</v>
      </c>
      <c r="F74" s="377">
        <f>+SUM(F62:F73)</f>
        <v>0.99999999999999989</v>
      </c>
      <c r="G74" s="377">
        <f>+SUM(G62:G73)</f>
        <v>1</v>
      </c>
      <c r="H74" s="335"/>
      <c r="I74" s="43"/>
      <c r="J74" s="43"/>
      <c r="K74" s="43"/>
      <c r="L74" s="43"/>
      <c r="M74" s="43"/>
      <c r="N74" s="43"/>
      <c r="O74" s="43"/>
      <c r="P74" s="41"/>
      <c r="Q74" s="41"/>
      <c r="R74" s="41"/>
    </row>
    <row r="75" spans="2:18" ht="33" customHeight="1" x14ac:dyDescent="0.25">
      <c r="B75" s="359"/>
      <c r="C75" s="233"/>
      <c r="D75" s="378">
        <f>+D74-R30</f>
        <v>1152613</v>
      </c>
      <c r="E75" s="378">
        <f>+E74-R30</f>
        <v>1276491</v>
      </c>
      <c r="F75" s="233"/>
      <c r="G75" s="233"/>
      <c r="H75" s="335"/>
      <c r="I75" s="43"/>
      <c r="J75" s="43"/>
      <c r="K75" s="43"/>
      <c r="L75" s="43"/>
      <c r="M75" s="43"/>
      <c r="N75" s="43"/>
      <c r="O75" s="43"/>
      <c r="P75" s="41"/>
      <c r="Q75" s="41"/>
      <c r="R75" s="41"/>
    </row>
    <row r="76" spans="2:18" ht="33" customHeight="1" x14ac:dyDescent="0.25">
      <c r="B76" s="325"/>
      <c r="C76" s="234"/>
      <c r="D76" s="234"/>
      <c r="E76" s="234"/>
      <c r="F76" s="234"/>
      <c r="G76" s="234"/>
      <c r="H76" s="334"/>
      <c r="I76" s="41"/>
      <c r="J76" s="41"/>
      <c r="K76" s="41"/>
      <c r="L76" s="41"/>
      <c r="M76" s="41"/>
      <c r="N76" s="41"/>
      <c r="O76" s="41"/>
      <c r="P76" s="41"/>
      <c r="Q76" s="41"/>
      <c r="R76" s="41"/>
    </row>
    <row r="77" spans="2:18" ht="33" customHeight="1" x14ac:dyDescent="0.25">
      <c r="B77" s="325"/>
      <c r="C77" s="325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</row>
    <row r="78" spans="2:18" ht="33" customHeight="1" x14ac:dyDescent="0.25">
      <c r="B78" s="325"/>
      <c r="C78" s="325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</row>
    <row r="79" spans="2:18" ht="33" customHeight="1" x14ac:dyDescent="0.25">
      <c r="B79" s="325"/>
      <c r="C79" s="325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</row>
    <row r="80" spans="2:18" ht="33" customHeight="1" x14ac:dyDescent="0.25">
      <c r="B80" s="325"/>
      <c r="C80" s="325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</row>
    <row r="81" spans="2:18" ht="33" customHeight="1" x14ac:dyDescent="0.25">
      <c r="B81" s="325"/>
      <c r="C81" s="325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</row>
    <row r="82" spans="2:18" ht="33" customHeight="1" x14ac:dyDescent="0.25">
      <c r="B82" s="325"/>
      <c r="C82" s="325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</row>
    <row r="83" spans="2:18" ht="33" customHeight="1" x14ac:dyDescent="0.25">
      <c r="B83" s="517" t="s">
        <v>359</v>
      </c>
      <c r="C83" s="517"/>
      <c r="D83" s="517"/>
      <c r="E83" s="517"/>
      <c r="F83" s="517"/>
      <c r="G83" s="517"/>
      <c r="H83" s="517"/>
      <c r="I83" s="517"/>
      <c r="J83" s="517"/>
      <c r="K83" s="517"/>
      <c r="L83" s="517"/>
      <c r="M83" s="517"/>
    </row>
    <row r="84" spans="2:18" ht="33" customHeight="1" x14ac:dyDescent="0.25">
      <c r="B84" s="353"/>
      <c r="C84" s="353"/>
      <c r="D84" s="353"/>
      <c r="E84" s="353"/>
      <c r="F84" s="353"/>
      <c r="G84" s="353"/>
      <c r="H84" s="353"/>
      <c r="I84" s="368"/>
      <c r="J84" s="369"/>
      <c r="K84" s="350"/>
      <c r="L84" s="308"/>
      <c r="M84" s="308"/>
      <c r="N84" s="308"/>
      <c r="O84" s="308"/>
      <c r="P84" s="308"/>
      <c r="Q84" s="308"/>
      <c r="R84" s="308"/>
    </row>
    <row r="85" spans="2:18" ht="33" customHeight="1" x14ac:dyDescent="0.25">
      <c r="B85" s="234"/>
      <c r="C85" s="372"/>
      <c r="D85" s="374">
        <f>+R33</f>
        <v>2021</v>
      </c>
      <c r="E85" s="374">
        <f>+S33</f>
        <v>2022</v>
      </c>
      <c r="F85" s="374">
        <f>D85</f>
        <v>2021</v>
      </c>
      <c r="G85" s="374">
        <f>+E85</f>
        <v>2022</v>
      </c>
      <c r="H85" s="335"/>
      <c r="I85" s="335"/>
      <c r="J85" s="369"/>
      <c r="K85" s="350"/>
      <c r="L85" s="308"/>
      <c r="M85" s="308"/>
      <c r="N85" s="308"/>
      <c r="O85" s="308"/>
      <c r="P85" s="308"/>
      <c r="Q85" s="308"/>
      <c r="R85" s="308"/>
    </row>
    <row r="86" spans="2:18" ht="33" customHeight="1" x14ac:dyDescent="0.25">
      <c r="B86" s="234"/>
      <c r="C86" s="372"/>
      <c r="D86" s="374"/>
      <c r="E86" s="374"/>
      <c r="F86" s="375"/>
      <c r="G86" s="375"/>
      <c r="H86" s="335"/>
      <c r="I86" s="335"/>
      <c r="J86" s="329"/>
      <c r="K86" s="233"/>
      <c r="M86" s="308"/>
      <c r="N86" s="308"/>
      <c r="O86" s="308"/>
      <c r="P86" s="308"/>
      <c r="Q86" s="308"/>
      <c r="R86" s="308"/>
    </row>
    <row r="87" spans="2:18" ht="33" customHeight="1" x14ac:dyDescent="0.25">
      <c r="B87" s="234"/>
      <c r="C87" s="336" t="str">
        <f>+C51</f>
        <v>Productos farmacéuticos</v>
      </c>
      <c r="D87" s="332">
        <f>+R51</f>
        <v>1089894</v>
      </c>
      <c r="E87" s="332">
        <f>+S51</f>
        <v>1065797</v>
      </c>
      <c r="F87" s="333">
        <f>D87/$D$99</f>
        <v>0.46912249635318631</v>
      </c>
      <c r="G87" s="333">
        <f t="shared" ref="G87:G98" si="2">E87/$E$99</f>
        <v>0.44271280950626457</v>
      </c>
      <c r="H87" s="335"/>
      <c r="I87" s="335"/>
      <c r="J87" s="329"/>
      <c r="K87" s="233"/>
      <c r="M87" s="308"/>
      <c r="N87" s="308"/>
      <c r="O87" s="308"/>
      <c r="P87" s="308"/>
      <c r="Q87" s="308"/>
      <c r="R87" s="308"/>
    </row>
    <row r="88" spans="2:18" ht="33" customHeight="1" x14ac:dyDescent="0.25">
      <c r="B88" s="234"/>
      <c r="C88" s="336" t="str">
        <f>+C41</f>
        <v>Servicios ambulatorios generales y especializados en centros ambulatorios</v>
      </c>
      <c r="D88" s="332">
        <f>+R41</f>
        <v>240793</v>
      </c>
      <c r="E88" s="332">
        <f>+S41</f>
        <v>232590</v>
      </c>
      <c r="F88" s="333">
        <f t="shared" ref="F88:F98" si="3">D88/$D$99</f>
        <v>0.10364440327625696</v>
      </c>
      <c r="G88" s="333">
        <f t="shared" si="2"/>
        <v>9.6613681932921636E-2</v>
      </c>
      <c r="H88" s="335"/>
      <c r="I88" s="335"/>
      <c r="J88" s="329"/>
      <c r="K88" s="233"/>
      <c r="M88" s="308"/>
      <c r="N88" s="308"/>
      <c r="O88" s="308"/>
      <c r="P88" s="308"/>
      <c r="Q88" s="308"/>
      <c r="R88" s="308"/>
    </row>
    <row r="89" spans="2:18" ht="33" customHeight="1" x14ac:dyDescent="0.25">
      <c r="B89" s="234"/>
      <c r="C89" s="336" t="str">
        <f>+C48</f>
        <v>Servicios de medicina prepagada</v>
      </c>
      <c r="D89" s="332">
        <f>+R48</f>
        <v>188181</v>
      </c>
      <c r="E89" s="332">
        <f>+S48</f>
        <v>192181</v>
      </c>
      <c r="F89" s="333">
        <f t="shared" si="3"/>
        <v>8.0998648021035943E-2</v>
      </c>
      <c r="G89" s="333">
        <f t="shared" si="2"/>
        <v>7.9828513726088027E-2</v>
      </c>
      <c r="H89" s="335"/>
      <c r="I89" s="335"/>
      <c r="J89" s="329"/>
      <c r="K89" s="233"/>
      <c r="M89" s="308"/>
      <c r="N89" s="308"/>
      <c r="O89" s="308"/>
      <c r="P89" s="308"/>
      <c r="Q89" s="308"/>
      <c r="R89" s="308"/>
    </row>
    <row r="90" spans="2:18" ht="33" customHeight="1" x14ac:dyDescent="0.25">
      <c r="B90" s="234"/>
      <c r="C90" s="336" t="str">
        <f>+C46</f>
        <v>Otros servicios de salud humana n.c.p</v>
      </c>
      <c r="D90" s="332">
        <f>+R46</f>
        <v>285167</v>
      </c>
      <c r="E90" s="332">
        <f>+S46</f>
        <v>285518</v>
      </c>
      <c r="F90" s="333">
        <f t="shared" si="3"/>
        <v>0.12274428056081517</v>
      </c>
      <c r="G90" s="333">
        <f t="shared" si="2"/>
        <v>0.11859901645867801</v>
      </c>
      <c r="H90" s="335"/>
      <c r="I90" s="335"/>
      <c r="J90" s="329"/>
      <c r="K90" s="233"/>
      <c r="M90" s="308"/>
      <c r="N90" s="308"/>
      <c r="O90" s="308"/>
      <c r="P90" s="308"/>
      <c r="Q90" s="308"/>
      <c r="R90" s="308"/>
    </row>
    <row r="91" spans="2:18" ht="33" customHeight="1" x14ac:dyDescent="0.25">
      <c r="B91" s="234"/>
      <c r="C91" s="336" t="str">
        <f>+C39</f>
        <v>Servicios con internación en hospitales y clínicas especializados y de especialidades</v>
      </c>
      <c r="D91" s="332">
        <f>+R39</f>
        <v>58214</v>
      </c>
      <c r="E91" s="332">
        <f>+S39</f>
        <v>87870</v>
      </c>
      <c r="F91" s="333">
        <f t="shared" si="3"/>
        <v>2.5057021143986835E-2</v>
      </c>
      <c r="G91" s="333">
        <f t="shared" si="2"/>
        <v>3.6499609748681473E-2</v>
      </c>
      <c r="H91" s="335"/>
      <c r="I91" s="335"/>
      <c r="J91" s="329"/>
      <c r="K91" s="233"/>
      <c r="M91" s="308"/>
      <c r="N91" s="308"/>
      <c r="O91" s="308"/>
      <c r="P91" s="308"/>
      <c r="Q91" s="308"/>
      <c r="R91" s="308"/>
    </row>
    <row r="92" spans="2:18" ht="33" customHeight="1" x14ac:dyDescent="0.25">
      <c r="B92" s="234"/>
      <c r="C92" s="336" t="str">
        <f>+C49</f>
        <v>Servicios de seguros de enfermedad y accidentes</v>
      </c>
      <c r="D92" s="332">
        <f>+R49</f>
        <v>75184</v>
      </c>
      <c r="E92" s="332">
        <f>+S49</f>
        <v>97095</v>
      </c>
      <c r="F92" s="333">
        <f t="shared" si="3"/>
        <v>3.2361409243300686E-2</v>
      </c>
      <c r="G92" s="333">
        <f t="shared" si="2"/>
        <v>4.0331508006694293E-2</v>
      </c>
      <c r="H92" s="335"/>
      <c r="I92" s="335"/>
      <c r="J92" s="329"/>
      <c r="K92" s="233"/>
      <c r="M92" s="308"/>
      <c r="N92" s="308"/>
      <c r="O92" s="308"/>
      <c r="P92" s="308"/>
      <c r="Q92" s="308"/>
      <c r="R92" s="308"/>
    </row>
    <row r="93" spans="2:18" ht="33" customHeight="1" x14ac:dyDescent="0.25">
      <c r="B93" s="234"/>
      <c r="C93" s="336" t="str">
        <f>+C43</f>
        <v>Servicios odontológicos en centros de atención ambulatoria</v>
      </c>
      <c r="D93" s="332">
        <f>+R43</f>
        <v>39524</v>
      </c>
      <c r="E93" s="332">
        <f>+S43</f>
        <v>46430</v>
      </c>
      <c r="F93" s="333">
        <f t="shared" si="3"/>
        <v>1.7012294356940523E-2</v>
      </c>
      <c r="G93" s="333">
        <f t="shared" si="2"/>
        <v>1.9286182777185398E-2</v>
      </c>
      <c r="H93" s="335"/>
      <c r="I93" s="335"/>
      <c r="J93" s="329"/>
      <c r="K93" s="233"/>
      <c r="M93" s="308"/>
      <c r="N93" s="308"/>
      <c r="O93" s="308"/>
      <c r="P93" s="308"/>
      <c r="Q93" s="308"/>
      <c r="R93" s="308"/>
    </row>
    <row r="94" spans="2:18" ht="33" customHeight="1" x14ac:dyDescent="0.25">
      <c r="B94" s="234"/>
      <c r="C94" s="336" t="str">
        <f>+C40</f>
        <v>Servicios ambulatorios generales y especializados en hospitales y clínicas</v>
      </c>
      <c r="D94" s="332">
        <f>+R40</f>
        <v>111252</v>
      </c>
      <c r="E94" s="332">
        <f>+S40</f>
        <v>139239</v>
      </c>
      <c r="F94" s="333">
        <f t="shared" si="3"/>
        <v>4.7886139353262504E-2</v>
      </c>
      <c r="G94" s="333">
        <f t="shared" si="2"/>
        <v>5.7837363853381812E-2</v>
      </c>
      <c r="H94" s="335"/>
      <c r="I94" s="335"/>
      <c r="J94" s="329"/>
      <c r="K94" s="233"/>
      <c r="M94" s="308"/>
      <c r="N94" s="308"/>
      <c r="O94" s="308"/>
      <c r="P94" s="308"/>
      <c r="Q94" s="308"/>
      <c r="R94" s="308"/>
    </row>
    <row r="95" spans="2:18" ht="33" customHeight="1" x14ac:dyDescent="0.25">
      <c r="B95" s="234"/>
      <c r="C95" s="336" t="str">
        <f>+C52</f>
        <v>Aparatos médicos, quirúrgicos y aparatos ortopédicos</v>
      </c>
      <c r="D95" s="332">
        <f>+R52</f>
        <v>57300</v>
      </c>
      <c r="E95" s="332">
        <f>+S52</f>
        <v>61597</v>
      </c>
      <c r="F95" s="333">
        <f t="shared" si="3"/>
        <v>2.4663608608761566E-2</v>
      </c>
      <c r="G95" s="333">
        <f t="shared" si="2"/>
        <v>2.5586280433475963E-2</v>
      </c>
      <c r="H95" s="335"/>
      <c r="I95" s="335"/>
      <c r="J95" s="329"/>
      <c r="K95" s="233"/>
      <c r="M95" s="308"/>
      <c r="N95" s="308"/>
      <c r="O95" s="308"/>
      <c r="P95" s="308"/>
      <c r="Q95" s="308"/>
      <c r="R95" s="308"/>
    </row>
    <row r="96" spans="2:18" ht="33" customHeight="1" x14ac:dyDescent="0.25">
      <c r="B96" s="234"/>
      <c r="C96" s="336" t="str">
        <f>+C53</f>
        <v>Artículos ópticos</v>
      </c>
      <c r="D96" s="332">
        <f>+R53</f>
        <v>63062</v>
      </c>
      <c r="E96" s="332">
        <f>+S53</f>
        <v>68594</v>
      </c>
      <c r="F96" s="333">
        <f t="shared" si="3"/>
        <v>2.71437432126653E-2</v>
      </c>
      <c r="G96" s="333">
        <f t="shared" si="2"/>
        <v>2.8492707762615876E-2</v>
      </c>
      <c r="H96" s="335"/>
      <c r="I96" s="335"/>
      <c r="J96" s="329"/>
      <c r="K96" s="233"/>
      <c r="M96" s="308"/>
      <c r="N96" s="308"/>
      <c r="O96" s="308"/>
      <c r="P96" s="308"/>
      <c r="Q96" s="308"/>
    </row>
    <row r="97" spans="2:17" ht="33" customHeight="1" x14ac:dyDescent="0.25">
      <c r="B97" s="234"/>
      <c r="C97" s="336" t="str">
        <f>+C38</f>
        <v>Servicios con internación en hospitales y clínicas básicas y generales</v>
      </c>
      <c r="D97" s="332">
        <f>+R38</f>
        <v>55276</v>
      </c>
      <c r="E97" s="332">
        <f>+S38</f>
        <v>74058</v>
      </c>
      <c r="F97" s="333">
        <f t="shared" si="3"/>
        <v>2.379241936226709E-2</v>
      </c>
      <c r="G97" s="333">
        <f t="shared" si="2"/>
        <v>3.0762354600749432E-2</v>
      </c>
      <c r="H97" s="335"/>
      <c r="I97" s="335"/>
      <c r="J97" s="329"/>
      <c r="K97" s="233"/>
      <c r="M97" s="308"/>
      <c r="N97" s="308"/>
      <c r="O97" s="308"/>
      <c r="P97" s="308"/>
      <c r="Q97" s="308"/>
    </row>
    <row r="98" spans="2:17" ht="33" customHeight="1" x14ac:dyDescent="0.25">
      <c r="B98" s="234"/>
      <c r="C98" s="233" t="s">
        <v>9</v>
      </c>
      <c r="D98" s="332">
        <f>R35+R36+R37+R42+R44+R45+R50+R54+R55</f>
        <v>59414</v>
      </c>
      <c r="E98" s="332">
        <f>S35+S36+S37+S42+S44+S45+S50+S54+S55</f>
        <v>56454</v>
      </c>
      <c r="F98" s="333">
        <f t="shared" si="3"/>
        <v>2.5573536507521109E-2</v>
      </c>
      <c r="G98" s="333">
        <f t="shared" si="2"/>
        <v>2.3449971193263502E-2</v>
      </c>
      <c r="H98" s="335"/>
      <c r="I98" s="335"/>
      <c r="J98" s="329"/>
      <c r="K98" s="233"/>
      <c r="M98" s="308"/>
      <c r="N98" s="308"/>
      <c r="O98" s="308"/>
      <c r="P98" s="308"/>
      <c r="Q98" s="308"/>
    </row>
    <row r="99" spans="2:17" ht="33" customHeight="1" x14ac:dyDescent="0.25">
      <c r="B99" s="234"/>
      <c r="C99" s="336" t="str">
        <f>+B56</f>
        <v>Total</v>
      </c>
      <c r="D99" s="332">
        <f>+SUM(D87:D98)</f>
        <v>2323261</v>
      </c>
      <c r="E99" s="332">
        <f>+SUM(E87:E98)</f>
        <v>2407423</v>
      </c>
      <c r="F99" s="377">
        <f>+SUM(F87:F98)</f>
        <v>1</v>
      </c>
      <c r="G99" s="377">
        <f>+SUM(G87:G98)</f>
        <v>1</v>
      </c>
      <c r="H99" s="335"/>
      <c r="I99" s="335"/>
      <c r="J99" s="329"/>
      <c r="K99" s="233"/>
      <c r="M99" s="308"/>
      <c r="N99" s="308"/>
      <c r="O99" s="308"/>
      <c r="P99" s="308"/>
      <c r="Q99" s="308"/>
    </row>
    <row r="100" spans="2:17" ht="33" customHeight="1" x14ac:dyDescent="0.25">
      <c r="B100" s="234"/>
      <c r="C100" s="233"/>
      <c r="D100" s="378">
        <f>+D99-R56</f>
        <v>0</v>
      </c>
      <c r="E100" s="378">
        <f>+E99-S56</f>
        <v>0</v>
      </c>
      <c r="F100" s="233"/>
      <c r="G100" s="233"/>
      <c r="H100" s="335"/>
      <c r="I100" s="335"/>
      <c r="J100" s="329"/>
      <c r="K100" s="233"/>
    </row>
    <row r="101" spans="2:17" ht="33" customHeight="1" x14ac:dyDescent="0.25">
      <c r="B101" s="350"/>
      <c r="C101" s="233"/>
      <c r="D101" s="233"/>
      <c r="E101" s="233"/>
      <c r="F101" s="233"/>
      <c r="G101" s="233"/>
      <c r="H101" s="335"/>
      <c r="I101" s="335"/>
      <c r="J101" s="329"/>
      <c r="K101" s="233"/>
    </row>
    <row r="102" spans="2:17" ht="33" customHeight="1" x14ac:dyDescent="0.25">
      <c r="B102" s="350"/>
      <c r="C102" s="233"/>
      <c r="D102" s="233"/>
      <c r="E102" s="233"/>
      <c r="F102" s="233"/>
      <c r="G102" s="233"/>
      <c r="H102" s="335"/>
      <c r="I102" s="335"/>
      <c r="J102" s="329"/>
      <c r="K102" s="233"/>
    </row>
    <row r="103" spans="2:17" ht="33" customHeight="1" x14ac:dyDescent="0.25">
      <c r="B103" s="350"/>
      <c r="C103" s="350"/>
      <c r="D103" s="350"/>
      <c r="E103" s="350"/>
      <c r="F103" s="350"/>
      <c r="G103" s="350"/>
      <c r="H103" s="368"/>
      <c r="I103" s="335"/>
      <c r="J103" s="329"/>
      <c r="K103" s="233"/>
    </row>
    <row r="104" spans="2:17" ht="33" customHeight="1" x14ac:dyDescent="0.25">
      <c r="B104" s="350"/>
      <c r="C104" s="350"/>
      <c r="D104" s="350"/>
      <c r="E104" s="350"/>
      <c r="F104" s="350"/>
      <c r="G104" s="234"/>
      <c r="H104" s="335"/>
      <c r="I104" s="335"/>
      <c r="J104" s="329"/>
      <c r="K104" s="233"/>
    </row>
    <row r="105" spans="2:17" ht="33" customHeight="1" x14ac:dyDescent="0.25">
      <c r="B105" s="350"/>
      <c r="C105" s="365"/>
      <c r="D105" s="366"/>
      <c r="E105" s="366"/>
      <c r="F105" s="367"/>
      <c r="G105" s="79"/>
      <c r="H105" s="335"/>
      <c r="I105" s="335"/>
      <c r="J105" s="329"/>
      <c r="K105" s="233"/>
    </row>
    <row r="106" spans="2:17" ht="39.75" customHeight="1" x14ac:dyDescent="0.25">
      <c r="B106" s="350"/>
      <c r="C106" s="365"/>
      <c r="D106" s="366"/>
      <c r="E106" s="366"/>
      <c r="F106" s="367"/>
      <c r="G106" s="333"/>
      <c r="H106" s="335"/>
      <c r="I106" s="335"/>
      <c r="J106" s="329"/>
      <c r="K106" s="233"/>
    </row>
    <row r="107" spans="2:17" ht="52.5" customHeight="1" x14ac:dyDescent="0.25">
      <c r="B107" s="516" t="s">
        <v>81</v>
      </c>
      <c r="C107" s="516"/>
      <c r="D107" s="516"/>
      <c r="E107" s="516"/>
      <c r="F107" s="516"/>
      <c r="G107" s="516"/>
      <c r="H107" s="516"/>
      <c r="I107" s="516"/>
      <c r="J107" s="329"/>
      <c r="K107" s="233"/>
    </row>
    <row r="108" spans="2:17" ht="16.5" customHeight="1" x14ac:dyDescent="0.3">
      <c r="B108" s="126" t="s">
        <v>274</v>
      </c>
      <c r="C108" s="336"/>
      <c r="D108" s="332"/>
      <c r="E108" s="332"/>
      <c r="F108" s="333"/>
      <c r="G108" s="333"/>
      <c r="H108" s="335"/>
      <c r="I108" s="335"/>
      <c r="J108" s="329"/>
      <c r="K108" s="233"/>
    </row>
    <row r="109" spans="2:17" ht="16.5" customHeight="1" x14ac:dyDescent="0.3">
      <c r="B109" s="126" t="s">
        <v>15</v>
      </c>
      <c r="C109" s="336"/>
      <c r="D109" s="332"/>
      <c r="E109" s="332"/>
      <c r="F109" s="333"/>
      <c r="G109" s="333"/>
      <c r="H109" s="335"/>
      <c r="I109" s="335"/>
      <c r="J109" s="329"/>
      <c r="K109" s="233"/>
    </row>
    <row r="110" spans="2:17" ht="16.5" customHeight="1" x14ac:dyDescent="0.25">
      <c r="B110" s="233"/>
      <c r="H110" s="335"/>
      <c r="I110" s="335"/>
      <c r="J110" s="329"/>
      <c r="K110" s="233"/>
    </row>
    <row r="111" spans="2:17" ht="16.5" customHeight="1" x14ac:dyDescent="0.25">
      <c r="B111" s="233"/>
      <c r="C111" s="233"/>
      <c r="D111" s="233"/>
      <c r="E111" s="233"/>
      <c r="F111" s="233"/>
      <c r="G111" s="233"/>
      <c r="H111" s="335"/>
      <c r="I111" s="335"/>
      <c r="J111" s="329"/>
      <c r="K111" s="233"/>
    </row>
    <row r="112" spans="2:17" ht="16.5" customHeight="1" x14ac:dyDescent="0.25">
      <c r="C112" s="233"/>
      <c r="D112" s="233"/>
      <c r="E112" s="233"/>
      <c r="F112" s="233"/>
      <c r="G112" s="233"/>
      <c r="H112" s="335"/>
      <c r="I112" s="335"/>
      <c r="J112" s="329"/>
      <c r="K112" s="233"/>
    </row>
    <row r="113" spans="2:11" ht="16.5" customHeight="1" x14ac:dyDescent="0.25">
      <c r="C113" s="233"/>
      <c r="D113" s="233"/>
      <c r="E113" s="233"/>
      <c r="F113" s="233"/>
      <c r="G113" s="233"/>
      <c r="H113" s="335"/>
      <c r="I113" s="335"/>
      <c r="J113" s="329"/>
      <c r="K113" s="233"/>
    </row>
    <row r="114" spans="2:11" ht="16.5" customHeight="1" x14ac:dyDescent="0.25">
      <c r="B114" s="233"/>
      <c r="C114" s="233"/>
      <c r="D114" s="233"/>
      <c r="E114" s="233"/>
      <c r="F114" s="233"/>
      <c r="G114" s="233"/>
      <c r="H114" s="335"/>
      <c r="I114" s="335"/>
      <c r="J114" s="329"/>
      <c r="K114" s="233"/>
    </row>
    <row r="115" spans="2:11" ht="16.5" customHeight="1" x14ac:dyDescent="0.25">
      <c r="C115" s="233"/>
      <c r="D115" s="233"/>
      <c r="E115" s="233"/>
      <c r="F115" s="233"/>
      <c r="G115" s="233"/>
      <c r="H115" s="233"/>
      <c r="I115" s="335"/>
      <c r="J115" s="318"/>
    </row>
    <row r="116" spans="2:11" ht="16.5" customHeight="1" x14ac:dyDescent="0.25">
      <c r="C116" s="233"/>
      <c r="D116" s="233"/>
      <c r="E116" s="233"/>
      <c r="F116" s="233"/>
      <c r="G116" s="233"/>
      <c r="H116" s="335"/>
      <c r="I116" s="335"/>
      <c r="J116" s="318"/>
    </row>
    <row r="117" spans="2:11" ht="16.5" customHeight="1" x14ac:dyDescent="0.25">
      <c r="C117" s="233"/>
      <c r="D117" s="233"/>
      <c r="E117" s="233"/>
      <c r="F117" s="233"/>
      <c r="G117" s="233"/>
      <c r="H117" s="335"/>
      <c r="I117" s="335"/>
      <c r="J117" s="318"/>
    </row>
    <row r="118" spans="2:11" ht="16.5" customHeight="1" x14ac:dyDescent="0.25">
      <c r="C118" s="233"/>
      <c r="D118" s="233"/>
      <c r="E118" s="233"/>
      <c r="F118" s="233"/>
      <c r="G118" s="233"/>
      <c r="H118" s="335"/>
      <c r="I118" s="335"/>
      <c r="J118" s="318"/>
    </row>
    <row r="119" spans="2:11" ht="16.5" customHeight="1" x14ac:dyDescent="0.25">
      <c r="C119" s="233"/>
      <c r="D119" s="233"/>
      <c r="E119" s="233"/>
      <c r="F119" s="233"/>
      <c r="G119" s="233"/>
      <c r="H119" s="335"/>
      <c r="I119" s="335"/>
      <c r="J119" s="318"/>
    </row>
    <row r="120" spans="2:11" ht="16.5" customHeight="1" x14ac:dyDescent="0.25">
      <c r="C120" s="233"/>
      <c r="D120" s="233"/>
      <c r="E120" s="233"/>
      <c r="F120" s="233"/>
      <c r="G120" s="233"/>
      <c r="H120" s="335"/>
      <c r="I120" s="335"/>
      <c r="J120" s="318"/>
    </row>
    <row r="121" spans="2:11" ht="33" customHeight="1" x14ac:dyDescent="0.25">
      <c r="C121" s="233"/>
      <c r="D121" s="233"/>
      <c r="E121" s="233"/>
      <c r="F121" s="233"/>
      <c r="G121" s="233"/>
      <c r="H121" s="335"/>
      <c r="I121" s="335"/>
      <c r="J121" s="318"/>
    </row>
    <row r="122" spans="2:11" ht="33" customHeight="1" x14ac:dyDescent="0.25">
      <c r="C122" s="233"/>
      <c r="D122" s="233"/>
      <c r="E122" s="233"/>
      <c r="F122" s="233"/>
      <c r="G122" s="233"/>
      <c r="H122" s="335"/>
      <c r="I122" s="320"/>
      <c r="J122" s="318"/>
    </row>
    <row r="123" spans="2:11" ht="33" customHeight="1" x14ac:dyDescent="0.25">
      <c r="H123" s="335"/>
      <c r="I123" s="320"/>
      <c r="J123" s="318"/>
    </row>
    <row r="124" spans="2:11" ht="33" customHeight="1" x14ac:dyDescent="0.25">
      <c r="H124" s="335"/>
      <c r="I124" s="320"/>
      <c r="J124" s="318"/>
    </row>
    <row r="125" spans="2:11" ht="33" customHeight="1" x14ac:dyDescent="0.25">
      <c r="H125" s="335"/>
      <c r="I125" s="320"/>
      <c r="J125" s="318"/>
    </row>
    <row r="126" spans="2:11" ht="33" customHeight="1" x14ac:dyDescent="0.25">
      <c r="H126" s="335"/>
      <c r="I126" s="320"/>
      <c r="J126" s="318"/>
    </row>
    <row r="127" spans="2:11" ht="33" customHeight="1" x14ac:dyDescent="0.25">
      <c r="H127" s="335"/>
      <c r="I127" s="320"/>
      <c r="J127" s="318"/>
    </row>
    <row r="128" spans="2:11" ht="33" customHeight="1" x14ac:dyDescent="0.25">
      <c r="H128" s="335"/>
      <c r="I128" s="320"/>
      <c r="J128" s="318"/>
    </row>
    <row r="129" spans="2:10" ht="33" customHeight="1" x14ac:dyDescent="0.25">
      <c r="C129" s="233"/>
      <c r="D129" s="263"/>
      <c r="E129" s="263"/>
      <c r="F129" s="331"/>
      <c r="G129" s="331"/>
      <c r="H129" s="335"/>
      <c r="I129" s="320"/>
      <c r="J129" s="318"/>
    </row>
    <row r="130" spans="2:10" ht="33" customHeight="1" x14ac:dyDescent="0.25">
      <c r="D130" s="348"/>
      <c r="E130" s="348"/>
      <c r="F130" s="330"/>
      <c r="G130" s="330"/>
      <c r="H130" s="320"/>
      <c r="I130" s="320"/>
      <c r="J130" s="318"/>
    </row>
    <row r="131" spans="2:10" ht="32.25" customHeight="1" x14ac:dyDescent="0.25">
      <c r="D131" s="348"/>
      <c r="E131" s="348"/>
      <c r="F131" s="330"/>
      <c r="G131" s="330"/>
      <c r="H131" s="320"/>
      <c r="I131" s="320"/>
      <c r="J131" s="318"/>
    </row>
    <row r="132" spans="2:10" ht="32.25" customHeight="1" x14ac:dyDescent="0.25">
      <c r="H132" s="320"/>
      <c r="I132" s="320"/>
    </row>
    <row r="136" spans="2:10" x14ac:dyDescent="0.25">
      <c r="B136" s="18"/>
    </row>
  </sheetData>
  <mergeCells count="7">
    <mergeCell ref="B56:C56"/>
    <mergeCell ref="B107:I107"/>
    <mergeCell ref="B83:M83"/>
    <mergeCell ref="B3:R3"/>
    <mergeCell ref="B4:R4"/>
    <mergeCell ref="B30:C30"/>
    <mergeCell ref="B58:M58"/>
  </mergeCells>
  <conditionalFormatting sqref="D75:E75">
    <cfRule type="cellIs" dxfId="8" priority="1" operator="notEqual">
      <formula>0</formula>
    </cfRule>
  </conditionalFormatting>
  <conditionalFormatting sqref="D100:E100">
    <cfRule type="cellIs" dxfId="7" priority="2" operator="notEqual">
      <formula>0</formula>
    </cfRule>
  </conditionalFormatting>
  <hyperlinks>
    <hyperlink ref="B2" location="Indice!A1" display="Índice"/>
    <hyperlink ref="S2" location="'2.1.16'!A1" display="Siguiente"/>
    <hyperlink ref="R2" location="'2.1.14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S24" sqref="S24"/>
    </sheetView>
  </sheetViews>
  <sheetFormatPr baseColWidth="10" defaultRowHeight="15" x14ac:dyDescent="0.25"/>
  <cols>
    <col min="1" max="1" width="5" customWidth="1"/>
    <col min="2" max="2" width="57.7109375" customWidth="1"/>
    <col min="3" max="18" width="15.85546875" customWidth="1"/>
  </cols>
  <sheetData>
    <row r="1" spans="1:18" ht="78" customHeight="1" x14ac:dyDescent="0.35">
      <c r="A1" s="383" t="s">
        <v>403</v>
      </c>
    </row>
    <row r="2" spans="1:18" ht="33" customHeight="1" x14ac:dyDescent="0.35">
      <c r="B2" s="149" t="s">
        <v>3</v>
      </c>
      <c r="Q2" s="37" t="s">
        <v>178</v>
      </c>
      <c r="R2" s="37" t="s">
        <v>179</v>
      </c>
    </row>
    <row r="3" spans="1:18" ht="33" customHeight="1" x14ac:dyDescent="0.25">
      <c r="B3" s="489" t="s">
        <v>159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1:18" ht="33" customHeight="1" x14ac:dyDescent="0.25">
      <c r="B4" s="491" t="s">
        <v>360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1:18" ht="33" customHeight="1" x14ac:dyDescent="0.25"/>
    <row r="6" spans="1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1:18" ht="33" customHeight="1" x14ac:dyDescent="0.25">
      <c r="B8" s="381" t="s">
        <v>565</v>
      </c>
      <c r="C8" s="380">
        <v>739015</v>
      </c>
      <c r="D8" s="380">
        <v>959999</v>
      </c>
      <c r="E8" s="380">
        <v>1056618</v>
      </c>
      <c r="F8" s="380">
        <v>1290363</v>
      </c>
      <c r="G8" s="380">
        <v>1427728</v>
      </c>
      <c r="H8" s="380">
        <v>1794847</v>
      </c>
      <c r="I8" s="380">
        <v>2157742</v>
      </c>
      <c r="J8" s="380">
        <v>2477067</v>
      </c>
      <c r="K8" s="380">
        <v>2548515</v>
      </c>
      <c r="L8" s="380">
        <v>2592039</v>
      </c>
      <c r="M8" s="380">
        <v>2914900</v>
      </c>
      <c r="N8" s="380">
        <v>3110365</v>
      </c>
      <c r="O8" s="380">
        <v>2988161</v>
      </c>
      <c r="P8" s="380">
        <v>2903464</v>
      </c>
      <c r="Q8" s="380">
        <v>3231285</v>
      </c>
      <c r="R8" s="380">
        <v>3113564</v>
      </c>
    </row>
    <row r="9" spans="1:18" ht="33" customHeight="1" x14ac:dyDescent="0.25">
      <c r="B9" s="381" t="s">
        <v>566</v>
      </c>
      <c r="C9" s="380">
        <v>350143</v>
      </c>
      <c r="D9" s="380">
        <v>385135</v>
      </c>
      <c r="E9" s="380">
        <v>483360</v>
      </c>
      <c r="F9" s="380">
        <v>747202</v>
      </c>
      <c r="G9" s="380">
        <v>1069349</v>
      </c>
      <c r="H9" s="380">
        <v>1302171</v>
      </c>
      <c r="I9" s="380">
        <v>1573913</v>
      </c>
      <c r="J9" s="380">
        <v>1804279</v>
      </c>
      <c r="K9" s="380">
        <v>1831641</v>
      </c>
      <c r="L9" s="380">
        <v>1942680</v>
      </c>
      <c r="M9" s="380">
        <v>1941373</v>
      </c>
      <c r="N9" s="380">
        <v>2270188</v>
      </c>
      <c r="O9" s="380">
        <v>2307421</v>
      </c>
      <c r="P9" s="380">
        <v>2168000</v>
      </c>
      <c r="Q9" s="380">
        <v>2419650</v>
      </c>
      <c r="R9" s="380">
        <v>2311134</v>
      </c>
    </row>
    <row r="10" spans="1:18" ht="33" customHeight="1" x14ac:dyDescent="0.25">
      <c r="B10" s="381" t="s">
        <v>419</v>
      </c>
      <c r="C10" s="380">
        <v>51007777</v>
      </c>
      <c r="D10" s="380">
        <v>61762635</v>
      </c>
      <c r="E10" s="380">
        <v>62519686</v>
      </c>
      <c r="F10" s="380">
        <v>69555367</v>
      </c>
      <c r="G10" s="380">
        <v>79276664</v>
      </c>
      <c r="H10" s="380">
        <v>87924544</v>
      </c>
      <c r="I10" s="380">
        <v>95129659</v>
      </c>
      <c r="J10" s="380">
        <v>101726331</v>
      </c>
      <c r="K10" s="380">
        <v>99290381</v>
      </c>
      <c r="L10" s="380">
        <v>99937696</v>
      </c>
      <c r="M10" s="380">
        <v>104295862</v>
      </c>
      <c r="N10" s="380">
        <v>107562008</v>
      </c>
      <c r="O10" s="380">
        <v>108108009</v>
      </c>
      <c r="P10" s="380">
        <v>99291124</v>
      </c>
      <c r="Q10" s="380">
        <v>106165866</v>
      </c>
      <c r="R10" s="380">
        <v>115049476</v>
      </c>
    </row>
    <row r="11" spans="1:18" ht="33" customHeight="1" x14ac:dyDescent="0.25">
      <c r="B11" s="382" t="s">
        <v>567</v>
      </c>
      <c r="C11" s="283">
        <v>1.4488280875286899E-2</v>
      </c>
      <c r="D11" s="283">
        <v>1.55433620991073E-2</v>
      </c>
      <c r="E11" s="283">
        <v>1.6900564727724301E-2</v>
      </c>
      <c r="F11" s="283">
        <v>1.855159501926E-2</v>
      </c>
      <c r="G11" s="283">
        <v>1.8009435916728302E-2</v>
      </c>
      <c r="H11" s="283">
        <v>2.0413492278106099E-2</v>
      </c>
      <c r="I11" s="283">
        <v>2.2682116415449399E-2</v>
      </c>
      <c r="J11" s="283">
        <v>2.4350303167819901E-2</v>
      </c>
      <c r="K11" s="283">
        <v>2.5667289966386599E-2</v>
      </c>
      <c r="L11" s="283">
        <v>2.5936549507805301E-2</v>
      </c>
      <c r="M11" s="283">
        <v>2.7948376321967599E-2</v>
      </c>
      <c r="N11" s="283">
        <v>2.8916948073338299E-2</v>
      </c>
      <c r="O11" s="283">
        <v>2.7640514589441799E-2</v>
      </c>
      <c r="P11" s="283">
        <v>2.9241929016736699E-2</v>
      </c>
      <c r="Q11" s="283">
        <v>3.0436195000754802E-2</v>
      </c>
      <c r="R11" s="283">
        <v>2.70628264312999E-2</v>
      </c>
    </row>
    <row r="12" spans="1:18" ht="33" customHeight="1" x14ac:dyDescent="0.25">
      <c r="B12" s="382" t="s">
        <v>568</v>
      </c>
      <c r="C12" s="283">
        <v>6.8645022503137096E-3</v>
      </c>
      <c r="D12" s="283">
        <v>6.2357281226748202E-3</v>
      </c>
      <c r="E12" s="283">
        <v>7.7313248182340503E-3</v>
      </c>
      <c r="F12" s="283">
        <v>1.0742549888350101E-2</v>
      </c>
      <c r="G12" s="283">
        <v>1.34888244036101E-2</v>
      </c>
      <c r="H12" s="283">
        <v>1.48100967120171E-2</v>
      </c>
      <c r="I12" s="283">
        <v>1.65449242281001E-2</v>
      </c>
      <c r="J12" s="283">
        <v>1.7736597616992599E-2</v>
      </c>
      <c r="K12" s="283">
        <v>1.8447315656891301E-2</v>
      </c>
      <c r="L12" s="283">
        <v>1.9438911219246E-2</v>
      </c>
      <c r="M12" s="283">
        <v>1.8614094200592499E-2</v>
      </c>
      <c r="N12" s="283">
        <v>2.1105853657919799E-2</v>
      </c>
      <c r="O12" s="283">
        <v>2.1343663816803801E-2</v>
      </c>
      <c r="P12" s="283">
        <v>2.18347815258895E-2</v>
      </c>
      <c r="Q12" s="283">
        <v>2.27912236876587E-2</v>
      </c>
      <c r="R12" s="283">
        <v>2.00881749344082E-2</v>
      </c>
    </row>
    <row r="13" spans="1:18" ht="33" customHeight="1" x14ac:dyDescent="0.25">
      <c r="B13" s="382" t="s">
        <v>569</v>
      </c>
      <c r="C13" s="283">
        <v>2.13527831256006E-2</v>
      </c>
      <c r="D13" s="283">
        <v>2.1779090221782101E-2</v>
      </c>
      <c r="E13" s="283">
        <v>2.4631889545958401E-2</v>
      </c>
      <c r="F13" s="283">
        <v>2.9294144907610099E-2</v>
      </c>
      <c r="G13" s="283">
        <v>3.1498260320338402E-2</v>
      </c>
      <c r="H13" s="283">
        <v>3.5223588990123199E-2</v>
      </c>
      <c r="I13" s="283">
        <v>3.9227040643549503E-2</v>
      </c>
      <c r="J13" s="283">
        <v>4.2086900784812503E-2</v>
      </c>
      <c r="K13" s="283">
        <v>4.4114605623277799E-2</v>
      </c>
      <c r="L13" s="283">
        <v>4.5375460727051398E-2</v>
      </c>
      <c r="M13" s="283">
        <v>4.6562470522560101E-2</v>
      </c>
      <c r="N13" s="283">
        <v>5.0022801731258101E-2</v>
      </c>
      <c r="O13" s="283">
        <v>4.8984178406245603E-2</v>
      </c>
      <c r="P13" s="283">
        <v>5.1076710542626101E-2</v>
      </c>
      <c r="Q13" s="283">
        <v>5.3227418688413498E-2</v>
      </c>
      <c r="R13" s="283">
        <v>4.7151001365708101E-2</v>
      </c>
    </row>
    <row r="14" spans="1:18" ht="33" customHeight="1" x14ac:dyDescent="0.25">
      <c r="B14" s="37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</row>
    <row r="15" spans="1:18" ht="33" customHeight="1" x14ac:dyDescent="0.25">
      <c r="B15" s="20" t="s">
        <v>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8" ht="33" customHeight="1" x14ac:dyDescent="0.25">
      <c r="B16" s="31" t="s">
        <v>4</v>
      </c>
      <c r="C16" s="31">
        <v>2007</v>
      </c>
      <c r="D16" s="31">
        <v>2008</v>
      </c>
      <c r="E16" s="31">
        <v>2009</v>
      </c>
      <c r="F16" s="31">
        <v>2010</v>
      </c>
      <c r="G16" s="31">
        <v>2011</v>
      </c>
      <c r="H16" s="31">
        <v>2012</v>
      </c>
      <c r="I16" s="31">
        <v>2013</v>
      </c>
      <c r="J16" s="31">
        <v>2014</v>
      </c>
      <c r="K16" s="31">
        <v>2015</v>
      </c>
      <c r="L16" s="31">
        <v>2016</v>
      </c>
      <c r="M16" s="31">
        <v>2017</v>
      </c>
      <c r="N16" s="31">
        <v>2018</v>
      </c>
      <c r="O16" s="31">
        <v>2019</v>
      </c>
      <c r="P16" s="31">
        <v>2020</v>
      </c>
      <c r="Q16" s="31">
        <v>2021</v>
      </c>
      <c r="R16" s="31">
        <v>2022</v>
      </c>
    </row>
    <row r="17" spans="2:18" ht="33" customHeight="1" x14ac:dyDescent="0.25">
      <c r="B17" s="25" t="s">
        <v>565</v>
      </c>
      <c r="C17" s="26">
        <v>739015</v>
      </c>
      <c r="D17" s="26">
        <v>915419</v>
      </c>
      <c r="E17" s="26">
        <v>960204</v>
      </c>
      <c r="F17" s="26">
        <v>1106677</v>
      </c>
      <c r="G17" s="26">
        <v>1184532</v>
      </c>
      <c r="H17" s="26">
        <v>1410385</v>
      </c>
      <c r="I17" s="26">
        <v>1593136</v>
      </c>
      <c r="J17" s="26">
        <v>1743835</v>
      </c>
      <c r="K17" s="26">
        <v>1740273</v>
      </c>
      <c r="L17" s="26">
        <v>1706117</v>
      </c>
      <c r="M17" s="26">
        <v>1787211</v>
      </c>
      <c r="N17" s="26">
        <v>1803218</v>
      </c>
      <c r="O17" s="26">
        <v>1787481</v>
      </c>
      <c r="P17" s="26">
        <v>1567912</v>
      </c>
      <c r="Q17" s="26">
        <v>1862072</v>
      </c>
      <c r="R17" s="26">
        <v>1809547</v>
      </c>
    </row>
    <row r="18" spans="2:18" ht="33" customHeight="1" x14ac:dyDescent="0.25">
      <c r="B18" s="25" t="s">
        <v>566</v>
      </c>
      <c r="C18" s="26">
        <v>350143</v>
      </c>
      <c r="D18" s="26">
        <v>367340</v>
      </c>
      <c r="E18" s="26">
        <v>444304</v>
      </c>
      <c r="F18" s="26">
        <v>648151</v>
      </c>
      <c r="G18" s="26">
        <v>892375</v>
      </c>
      <c r="H18" s="26">
        <v>1037739</v>
      </c>
      <c r="I18" s="26">
        <v>1175087</v>
      </c>
      <c r="J18" s="26">
        <v>1293075</v>
      </c>
      <c r="K18" s="26">
        <v>1288713</v>
      </c>
      <c r="L18" s="26">
        <v>1306348</v>
      </c>
      <c r="M18" s="26">
        <v>1227743</v>
      </c>
      <c r="N18" s="26">
        <v>1338212</v>
      </c>
      <c r="O18" s="26">
        <v>1412167</v>
      </c>
      <c r="P18" s="26">
        <v>1161856</v>
      </c>
      <c r="Q18" s="26">
        <v>1385122</v>
      </c>
      <c r="R18" s="26">
        <v>1367687</v>
      </c>
    </row>
    <row r="19" spans="2:18" ht="33" customHeight="1" x14ac:dyDescent="0.25">
      <c r="B19" s="25" t="s">
        <v>419</v>
      </c>
      <c r="C19" s="26">
        <v>51007777</v>
      </c>
      <c r="D19" s="26">
        <v>54250408</v>
      </c>
      <c r="E19" s="26">
        <v>54557732</v>
      </c>
      <c r="F19" s="26">
        <v>56481055</v>
      </c>
      <c r="G19" s="26">
        <v>60925064</v>
      </c>
      <c r="H19" s="26">
        <v>64362433</v>
      </c>
      <c r="I19" s="26">
        <v>67546128</v>
      </c>
      <c r="J19" s="26">
        <v>70105362</v>
      </c>
      <c r="K19" s="26">
        <v>70174677</v>
      </c>
      <c r="L19" s="26">
        <v>69314066</v>
      </c>
      <c r="M19" s="26">
        <v>70955691</v>
      </c>
      <c r="N19" s="26">
        <v>71870517</v>
      </c>
      <c r="O19" s="26">
        <v>71879217</v>
      </c>
      <c r="P19" s="26">
        <v>66281546</v>
      </c>
      <c r="Q19" s="26">
        <v>69088736</v>
      </c>
      <c r="R19" s="26">
        <v>71125243</v>
      </c>
    </row>
    <row r="20" spans="2:18" ht="33" customHeight="1" x14ac:dyDescent="0.25">
      <c r="B20" s="27" t="s">
        <v>567</v>
      </c>
      <c r="C20" s="28">
        <v>1.4488280875286899E-2</v>
      </c>
      <c r="D20" s="28">
        <v>1.6873956044717701E-2</v>
      </c>
      <c r="E20" s="28">
        <v>1.7599778524517801E-2</v>
      </c>
      <c r="F20" s="28">
        <v>1.9593773522821101E-2</v>
      </c>
      <c r="G20" s="28">
        <v>1.9442441619757701E-2</v>
      </c>
      <c r="H20" s="28">
        <v>2.1913170995260502E-2</v>
      </c>
      <c r="I20" s="28">
        <v>2.35858967371157E-2</v>
      </c>
      <c r="J20" s="28">
        <v>2.48744882024859E-2</v>
      </c>
      <c r="K20" s="28">
        <v>2.4799159389077102E-2</v>
      </c>
      <c r="L20" s="28">
        <v>2.4614296901872699E-2</v>
      </c>
      <c r="M20" s="28">
        <v>2.5187704817080801E-2</v>
      </c>
      <c r="N20" s="28">
        <v>2.5089815341108501E-2</v>
      </c>
      <c r="O20" s="28">
        <v>2.4867841840848101E-2</v>
      </c>
      <c r="P20" s="28">
        <v>2.3655332360533701E-2</v>
      </c>
      <c r="Q20" s="28">
        <v>2.6951889813123801E-2</v>
      </c>
      <c r="R20" s="28">
        <v>2.5441698666674499E-2</v>
      </c>
    </row>
    <row r="21" spans="2:18" ht="33" customHeight="1" x14ac:dyDescent="0.25">
      <c r="B21" s="27" t="s">
        <v>568</v>
      </c>
      <c r="C21" s="28">
        <v>6.8645022503137096E-3</v>
      </c>
      <c r="D21" s="28">
        <v>6.7711933152650198E-3</v>
      </c>
      <c r="E21" s="28">
        <v>8.1437402859781596E-3</v>
      </c>
      <c r="F21" s="28">
        <v>1.14755469776547E-2</v>
      </c>
      <c r="G21" s="28">
        <v>1.4647091712533899E-2</v>
      </c>
      <c r="H21" s="28">
        <v>1.61233650070376E-2</v>
      </c>
      <c r="I21" s="28">
        <v>1.73968077045068E-2</v>
      </c>
      <c r="J21" s="28">
        <v>1.8444737508095301E-2</v>
      </c>
      <c r="K21" s="28">
        <v>1.8364359553803101E-2</v>
      </c>
      <c r="L21" s="28">
        <v>1.8846795107936701E-2</v>
      </c>
      <c r="M21" s="28">
        <v>1.73029531908864E-2</v>
      </c>
      <c r="N21" s="28">
        <v>1.8619763094232401E-2</v>
      </c>
      <c r="O21" s="28">
        <v>1.9646388190344401E-2</v>
      </c>
      <c r="P21" s="28">
        <v>1.75291022934197E-2</v>
      </c>
      <c r="Q21" s="28">
        <v>2.0048448997532699E-2</v>
      </c>
      <c r="R21" s="28">
        <v>1.92292770092891E-2</v>
      </c>
    </row>
    <row r="22" spans="2:18" ht="33" customHeight="1" x14ac:dyDescent="0.25">
      <c r="B22" s="27" t="s">
        <v>569</v>
      </c>
      <c r="C22" s="28">
        <v>2.13527831256006E-2</v>
      </c>
      <c r="D22" s="28">
        <v>2.3645149359982701E-2</v>
      </c>
      <c r="E22" s="28">
        <v>2.5743518810496E-2</v>
      </c>
      <c r="F22" s="28">
        <v>3.1069320500475801E-2</v>
      </c>
      <c r="G22" s="28">
        <v>3.4089533332291602E-2</v>
      </c>
      <c r="H22" s="28">
        <v>3.8036536002298102E-2</v>
      </c>
      <c r="I22" s="28">
        <v>4.0982704441622497E-2</v>
      </c>
      <c r="J22" s="28">
        <v>4.3319225710581201E-2</v>
      </c>
      <c r="K22" s="28">
        <v>4.3163518942880202E-2</v>
      </c>
      <c r="L22" s="28">
        <v>4.3461092009809403E-2</v>
      </c>
      <c r="M22" s="28">
        <v>4.2490658007967301E-2</v>
      </c>
      <c r="N22" s="28">
        <v>4.3709578435340901E-2</v>
      </c>
      <c r="O22" s="28">
        <v>4.4514230031192502E-2</v>
      </c>
      <c r="P22" s="28">
        <v>4.11844346539533E-2</v>
      </c>
      <c r="Q22" s="28">
        <v>4.7000338810656503E-2</v>
      </c>
      <c r="R22" s="28">
        <v>4.4670975675963599E-2</v>
      </c>
    </row>
    <row r="23" spans="2:18" ht="33" customHeight="1" x14ac:dyDescent="0.25"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2:18" ht="33" customHeight="1" x14ac:dyDescent="0.25">
      <c r="B24" s="24" t="s">
        <v>361</v>
      </c>
      <c r="C24" s="17"/>
      <c r="D24" s="17"/>
      <c r="E24" s="17"/>
      <c r="F24" s="17"/>
      <c r="G24" s="17"/>
      <c r="H24" s="17"/>
      <c r="I24" s="17"/>
      <c r="J24" s="17"/>
    </row>
    <row r="25" spans="2:18" ht="33" customHeight="1" x14ac:dyDescent="0.25"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2:18" ht="33" customHeight="1" x14ac:dyDescent="0.25"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2:18" ht="33" customHeight="1" x14ac:dyDescent="0.25"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2:18" ht="33" customHeight="1" x14ac:dyDescent="0.25"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2:18" ht="33" customHeight="1" x14ac:dyDescent="0.25">
      <c r="B29" s="40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2:18" ht="33" customHeight="1" x14ac:dyDescent="0.25"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2:18" ht="33" customHeight="1" x14ac:dyDescent="0.25"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2:18" ht="33" customHeight="1" x14ac:dyDescent="0.25">
      <c r="B32" s="40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2:17" ht="33" customHeight="1" x14ac:dyDescent="0.25">
      <c r="B33" s="4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2:17" ht="33" customHeight="1" x14ac:dyDescent="0.25">
      <c r="B34" s="40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2:17" ht="33" customHeight="1" x14ac:dyDescent="0.25">
      <c r="B35" s="40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</row>
    <row r="36" spans="2:17" ht="33" customHeight="1" x14ac:dyDescent="0.25"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37" spans="2:17" ht="33" customHeight="1" x14ac:dyDescent="0.25">
      <c r="B37" s="4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2:17" ht="33" customHeight="1" x14ac:dyDescent="0.25"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2:17" ht="33" customHeight="1" x14ac:dyDescent="0.25">
      <c r="B39" s="40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</row>
    <row r="40" spans="2:17" ht="33" customHeight="1" x14ac:dyDescent="0.25"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  <row r="41" spans="2:17" ht="33" customHeight="1" x14ac:dyDescent="0.25">
      <c r="B41" s="24" t="s">
        <v>362</v>
      </c>
      <c r="C41" s="17"/>
      <c r="D41" s="17"/>
      <c r="E41" s="17"/>
      <c r="F41" s="17"/>
      <c r="G41" s="17"/>
      <c r="H41" s="17"/>
      <c r="I41" s="17"/>
      <c r="J41" s="17"/>
    </row>
    <row r="42" spans="2:17" ht="33" customHeight="1" x14ac:dyDescent="0.25">
      <c r="B42" s="16"/>
      <c r="C42" s="17"/>
      <c r="D42" s="17"/>
      <c r="E42" s="17"/>
      <c r="F42" s="17"/>
      <c r="G42" s="17"/>
      <c r="H42" s="17"/>
      <c r="I42" s="17"/>
      <c r="J42" s="17"/>
    </row>
    <row r="43" spans="2:17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2:17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</row>
    <row r="45" spans="2:17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2:17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2:17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2:17" ht="33" customHeight="1" x14ac:dyDescent="0.25">
      <c r="B48" s="16"/>
      <c r="C48" s="17"/>
      <c r="D48" s="17"/>
      <c r="E48" s="17"/>
      <c r="F48" s="17"/>
      <c r="G48" s="17"/>
      <c r="H48" s="17"/>
      <c r="I48" s="17"/>
      <c r="J48" s="17"/>
    </row>
    <row r="49" spans="2:10" ht="33" customHeight="1" x14ac:dyDescent="0.25">
      <c r="B49" s="16"/>
      <c r="C49" s="17"/>
      <c r="D49" s="17"/>
      <c r="E49" s="17"/>
      <c r="F49" s="17"/>
      <c r="G49" s="17"/>
      <c r="H49" s="17"/>
      <c r="I49" s="17"/>
      <c r="J49" s="17"/>
    </row>
    <row r="50" spans="2:10" ht="33" customHeight="1" x14ac:dyDescent="0.25">
      <c r="B50" s="16"/>
      <c r="C50" s="17"/>
      <c r="D50" s="17"/>
      <c r="E50" s="17"/>
      <c r="F50" s="17"/>
      <c r="G50" s="17"/>
      <c r="H50" s="17"/>
      <c r="I50" s="17"/>
      <c r="J50" s="17"/>
    </row>
    <row r="51" spans="2:10" ht="33" customHeight="1" x14ac:dyDescent="0.25">
      <c r="B51" s="16"/>
      <c r="C51" s="17"/>
      <c r="D51" s="17"/>
      <c r="E51" s="17"/>
      <c r="F51" s="17"/>
      <c r="G51" s="17"/>
      <c r="H51" s="17"/>
      <c r="I51" s="17"/>
      <c r="J51" s="17"/>
    </row>
    <row r="52" spans="2:10" ht="33" customHeight="1" x14ac:dyDescent="0.25">
      <c r="B52" s="16"/>
      <c r="C52" s="17"/>
      <c r="D52" s="17"/>
      <c r="E52" s="17"/>
      <c r="F52" s="17"/>
      <c r="G52" s="17"/>
      <c r="H52" s="17"/>
      <c r="I52" s="17"/>
      <c r="J52" s="17"/>
    </row>
    <row r="53" spans="2:10" ht="33" customHeight="1" x14ac:dyDescent="0.25">
      <c r="B53" s="16"/>
      <c r="C53" s="17"/>
      <c r="D53" s="17"/>
      <c r="E53" s="17"/>
      <c r="F53" s="17"/>
      <c r="G53" s="17"/>
      <c r="H53" s="17"/>
      <c r="I53" s="17"/>
      <c r="J53" s="17"/>
    </row>
    <row r="54" spans="2:10" ht="33" customHeight="1" x14ac:dyDescent="0.25">
      <c r="B54" s="16"/>
      <c r="C54" s="17"/>
      <c r="D54" s="17"/>
      <c r="E54" s="17"/>
      <c r="F54" s="17"/>
      <c r="G54" s="17"/>
      <c r="H54" s="17"/>
      <c r="I54" s="17"/>
      <c r="J54" s="17"/>
    </row>
    <row r="55" spans="2:10" ht="33" customHeight="1" x14ac:dyDescent="0.25">
      <c r="B55" s="16"/>
      <c r="C55" s="17"/>
      <c r="D55" s="17"/>
      <c r="E55" s="17"/>
      <c r="F55" s="17"/>
      <c r="G55" s="17"/>
      <c r="H55" s="17"/>
      <c r="I55" s="17"/>
      <c r="J55" s="17"/>
    </row>
    <row r="56" spans="2:10" ht="33" customHeight="1" x14ac:dyDescent="0.25">
      <c r="B56" s="16"/>
      <c r="C56" s="17"/>
      <c r="D56" s="17"/>
      <c r="E56" s="17"/>
      <c r="F56" s="17"/>
      <c r="G56" s="17"/>
      <c r="H56" s="17"/>
      <c r="I56" s="17"/>
      <c r="J56" s="17"/>
    </row>
    <row r="57" spans="2:10" ht="33" customHeight="1" x14ac:dyDescent="0.25">
      <c r="B57" s="16"/>
      <c r="C57" s="17"/>
      <c r="D57" s="17"/>
      <c r="E57" s="17"/>
      <c r="F57" s="17"/>
      <c r="G57" s="17"/>
      <c r="H57" s="17"/>
      <c r="I57" s="17"/>
      <c r="J57" s="17"/>
    </row>
    <row r="58" spans="2:10" ht="15.75" customHeight="1" x14ac:dyDescent="0.25">
      <c r="C58" s="32"/>
    </row>
    <row r="59" spans="2:10" ht="15" customHeight="1" x14ac:dyDescent="0.3">
      <c r="B59" s="39" t="s">
        <v>401</v>
      </c>
      <c r="C59" s="32"/>
    </row>
    <row r="60" spans="2:10" ht="17.25" customHeight="1" x14ac:dyDescent="0.3">
      <c r="B60" s="39" t="s">
        <v>268</v>
      </c>
      <c r="C60" s="32"/>
    </row>
    <row r="61" spans="2:10" ht="15" customHeight="1" x14ac:dyDescent="0.25">
      <c r="B61" s="18" t="s">
        <v>14</v>
      </c>
    </row>
  </sheetData>
  <mergeCells count="2">
    <mergeCell ref="B3:Q3"/>
    <mergeCell ref="B4:Q4"/>
  </mergeCells>
  <hyperlinks>
    <hyperlink ref="B2" location="Indice!A1" display="Índice"/>
    <hyperlink ref="R2" location="'2.1.17'!A1" display="Siguiente"/>
    <hyperlink ref="Q2" location="'2.1.1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7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U10" sqref="U10"/>
    </sheetView>
  </sheetViews>
  <sheetFormatPr baseColWidth="10" defaultRowHeight="15" x14ac:dyDescent="0.25"/>
  <cols>
    <col min="1" max="1" width="5" customWidth="1"/>
    <col min="2" max="2" width="13" customWidth="1"/>
    <col min="3" max="3" width="59.7109375" customWidth="1"/>
    <col min="4" max="19" width="15.85546875" customWidth="1"/>
    <col min="20" max="20" width="15.7109375" customWidth="1"/>
  </cols>
  <sheetData>
    <row r="1" spans="2:19" ht="78" customHeight="1" x14ac:dyDescent="0.25"/>
    <row r="2" spans="2:19" ht="33" customHeight="1" x14ac:dyDescent="0.35">
      <c r="B2" s="149" t="s">
        <v>3</v>
      </c>
      <c r="R2" s="37" t="s">
        <v>178</v>
      </c>
      <c r="S2" s="37" t="s">
        <v>179</v>
      </c>
    </row>
    <row r="3" spans="2:19" ht="22.5" customHeight="1" x14ac:dyDescent="0.25">
      <c r="B3" s="489" t="s">
        <v>160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19" ht="35.25" customHeight="1" x14ac:dyDescent="0.25">
      <c r="B4" s="491" t="s">
        <v>363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</row>
    <row r="5" spans="2:19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19" ht="33" customHeight="1" x14ac:dyDescent="0.25">
      <c r="B6" s="20" t="s">
        <v>0</v>
      </c>
      <c r="C6" s="384"/>
      <c r="D6" s="384"/>
      <c r="E6" s="384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19" ht="33" customHeight="1" x14ac:dyDescent="0.25">
      <c r="B8" s="249" t="s">
        <v>485</v>
      </c>
      <c r="C8" s="89" t="s">
        <v>486</v>
      </c>
      <c r="D8" s="91">
        <v>545721</v>
      </c>
      <c r="E8" s="91">
        <v>670119</v>
      </c>
      <c r="F8" s="91">
        <v>774360</v>
      </c>
      <c r="G8" s="91">
        <v>1053557</v>
      </c>
      <c r="H8" s="91">
        <v>1296575</v>
      </c>
      <c r="I8" s="91">
        <v>1668524</v>
      </c>
      <c r="J8" s="91">
        <v>2030757</v>
      </c>
      <c r="K8" s="91">
        <v>2318309</v>
      </c>
      <c r="L8" s="91">
        <v>2418734</v>
      </c>
      <c r="M8" s="91">
        <v>2584666</v>
      </c>
      <c r="N8" s="91">
        <v>2730251</v>
      </c>
      <c r="O8" s="91">
        <v>2989799</v>
      </c>
      <c r="P8" s="91">
        <v>3021408</v>
      </c>
      <c r="Q8" s="91">
        <v>2759118</v>
      </c>
      <c r="R8" s="91">
        <v>3055543</v>
      </c>
      <c r="S8" s="91">
        <v>3231906</v>
      </c>
    </row>
    <row r="9" spans="2:19" ht="33" customHeight="1" x14ac:dyDescent="0.25">
      <c r="B9" s="249" t="s">
        <v>487</v>
      </c>
      <c r="C9" s="89" t="s">
        <v>488</v>
      </c>
      <c r="D9" s="91">
        <v>300794</v>
      </c>
      <c r="E9" s="91">
        <v>391138</v>
      </c>
      <c r="F9" s="91">
        <v>478142</v>
      </c>
      <c r="G9" s="91">
        <v>638753</v>
      </c>
      <c r="H9" s="91">
        <v>768638</v>
      </c>
      <c r="I9" s="91">
        <v>951047</v>
      </c>
      <c r="J9" s="91">
        <v>1144782</v>
      </c>
      <c r="K9" s="91">
        <v>1437296</v>
      </c>
      <c r="L9" s="91">
        <v>1456824</v>
      </c>
      <c r="M9" s="91">
        <v>1460451</v>
      </c>
      <c r="N9" s="91">
        <v>1633635</v>
      </c>
      <c r="O9" s="91">
        <v>1886282</v>
      </c>
      <c r="P9" s="91">
        <v>1814530</v>
      </c>
      <c r="Q9" s="91">
        <v>1947087</v>
      </c>
      <c r="R9" s="91">
        <v>1840662</v>
      </c>
      <c r="S9" s="91">
        <v>1806122</v>
      </c>
    </row>
    <row r="10" spans="2:19" ht="33" customHeight="1" x14ac:dyDescent="0.25">
      <c r="B10" s="249" t="s">
        <v>495</v>
      </c>
      <c r="C10" s="89" t="s">
        <v>36</v>
      </c>
      <c r="D10" s="91">
        <v>195252</v>
      </c>
      <c r="E10" s="91">
        <v>214783</v>
      </c>
      <c r="F10" s="91">
        <v>205936</v>
      </c>
      <c r="G10" s="91">
        <v>234185</v>
      </c>
      <c r="H10" s="91">
        <v>287963</v>
      </c>
      <c r="I10" s="91">
        <v>295615</v>
      </c>
      <c r="J10" s="91">
        <v>296434</v>
      </c>
      <c r="K10" s="91">
        <v>269023</v>
      </c>
      <c r="L10" s="91">
        <v>256550</v>
      </c>
      <c r="M10" s="91">
        <v>239834</v>
      </c>
      <c r="N10" s="91">
        <v>255153</v>
      </c>
      <c r="O10" s="91">
        <v>259929</v>
      </c>
      <c r="P10" s="91">
        <v>217040</v>
      </c>
      <c r="Q10" s="91">
        <v>211637</v>
      </c>
      <c r="R10" s="91">
        <v>203998</v>
      </c>
      <c r="S10" s="91">
        <v>180118</v>
      </c>
    </row>
    <row r="11" spans="2:19" ht="33" customHeight="1" x14ac:dyDescent="0.25">
      <c r="B11" s="249" t="s">
        <v>496</v>
      </c>
      <c r="C11" s="89" t="s">
        <v>497</v>
      </c>
      <c r="D11" s="91">
        <v>23070</v>
      </c>
      <c r="E11" s="91">
        <v>29253</v>
      </c>
      <c r="F11" s="91">
        <v>33747</v>
      </c>
      <c r="G11" s="91">
        <v>47627</v>
      </c>
      <c r="H11" s="91">
        <v>59308</v>
      </c>
      <c r="I11" s="91">
        <v>79286</v>
      </c>
      <c r="J11" s="91">
        <v>93967</v>
      </c>
      <c r="K11" s="91">
        <v>108619</v>
      </c>
      <c r="L11" s="91">
        <v>111126</v>
      </c>
      <c r="M11" s="91">
        <v>115660</v>
      </c>
      <c r="N11" s="91">
        <v>105147</v>
      </c>
      <c r="O11" s="91">
        <v>116272</v>
      </c>
      <c r="P11" s="91">
        <v>113010</v>
      </c>
      <c r="Q11" s="91">
        <v>61352</v>
      </c>
      <c r="R11" s="91">
        <v>78202</v>
      </c>
      <c r="S11" s="91">
        <v>76283</v>
      </c>
    </row>
    <row r="12" spans="2:19" ht="33" customHeight="1" x14ac:dyDescent="0.25">
      <c r="B12" s="249" t="s">
        <v>500</v>
      </c>
      <c r="C12" s="89" t="s">
        <v>501</v>
      </c>
      <c r="D12" s="91">
        <v>13693</v>
      </c>
      <c r="E12" s="91">
        <v>26986</v>
      </c>
      <c r="F12" s="91">
        <v>32057</v>
      </c>
      <c r="G12" s="91">
        <v>37387</v>
      </c>
      <c r="H12" s="91">
        <v>45645</v>
      </c>
      <c r="I12" s="91">
        <v>50281</v>
      </c>
      <c r="J12" s="91">
        <v>96859</v>
      </c>
      <c r="K12" s="91">
        <v>62557</v>
      </c>
      <c r="L12" s="91">
        <v>38077</v>
      </c>
      <c r="M12" s="91">
        <v>18546</v>
      </c>
      <c r="N12" s="91">
        <v>16001</v>
      </c>
      <c r="O12" s="91">
        <v>16127</v>
      </c>
      <c r="P12" s="91">
        <v>15105</v>
      </c>
      <c r="Q12" s="91">
        <v>41892</v>
      </c>
      <c r="R12" s="91">
        <v>402312</v>
      </c>
      <c r="S12" s="91">
        <v>68036</v>
      </c>
    </row>
    <row r="13" spans="2:19" ht="33" customHeight="1" x14ac:dyDescent="0.25">
      <c r="B13" s="249" t="s">
        <v>502</v>
      </c>
      <c r="C13" s="89" t="s">
        <v>503</v>
      </c>
      <c r="D13" s="91">
        <v>6999</v>
      </c>
      <c r="E13" s="91">
        <v>8489</v>
      </c>
      <c r="F13" s="91">
        <v>9467</v>
      </c>
      <c r="G13" s="91">
        <v>13719</v>
      </c>
      <c r="H13" s="91">
        <v>20534</v>
      </c>
      <c r="I13" s="91">
        <v>24157</v>
      </c>
      <c r="J13" s="91">
        <v>30457</v>
      </c>
      <c r="K13" s="91">
        <v>29346</v>
      </c>
      <c r="L13" s="91">
        <v>40714</v>
      </c>
      <c r="M13" s="91">
        <v>54480</v>
      </c>
      <c r="N13" s="91">
        <v>73615</v>
      </c>
      <c r="O13" s="91">
        <v>48214</v>
      </c>
      <c r="P13" s="91">
        <v>44816</v>
      </c>
      <c r="Q13" s="91">
        <v>37600</v>
      </c>
      <c r="R13" s="91">
        <v>38577</v>
      </c>
      <c r="S13" s="91">
        <v>37567</v>
      </c>
    </row>
    <row r="14" spans="2:19" ht="33" customHeight="1" x14ac:dyDescent="0.25">
      <c r="B14" s="249" t="s">
        <v>491</v>
      </c>
      <c r="C14" s="89" t="s">
        <v>492</v>
      </c>
      <c r="D14" s="91">
        <v>3629</v>
      </c>
      <c r="E14" s="91">
        <v>4366</v>
      </c>
      <c r="F14" s="91">
        <v>6269</v>
      </c>
      <c r="G14" s="91">
        <v>12337</v>
      </c>
      <c r="H14" s="91">
        <v>18414</v>
      </c>
      <c r="I14" s="91">
        <v>28108</v>
      </c>
      <c r="J14" s="91">
        <v>38399</v>
      </c>
      <c r="K14" s="91">
        <v>56196</v>
      </c>
      <c r="L14" s="91">
        <v>58131</v>
      </c>
      <c r="M14" s="91">
        <v>61082</v>
      </c>
      <c r="N14" s="91">
        <v>42471</v>
      </c>
      <c r="O14" s="91">
        <v>63930</v>
      </c>
      <c r="P14" s="91">
        <v>69673</v>
      </c>
      <c r="Q14" s="91">
        <v>12778</v>
      </c>
      <c r="R14" s="91">
        <v>31641</v>
      </c>
      <c r="S14" s="91">
        <v>24666</v>
      </c>
    </row>
    <row r="15" spans="2:19" ht="33" customHeight="1" x14ac:dyDescent="0.25">
      <c r="B15" s="518" t="s">
        <v>450</v>
      </c>
      <c r="C15" s="518"/>
      <c r="D15" s="92">
        <v>1089158</v>
      </c>
      <c r="E15" s="92">
        <v>1345134</v>
      </c>
      <c r="F15" s="92">
        <v>1539978</v>
      </c>
      <c r="G15" s="92">
        <v>2037565</v>
      </c>
      <c r="H15" s="92">
        <v>2497077</v>
      </c>
      <c r="I15" s="92">
        <v>3097018</v>
      </c>
      <c r="J15" s="92">
        <v>3731655</v>
      </c>
      <c r="K15" s="92">
        <v>4281346</v>
      </c>
      <c r="L15" s="92">
        <v>4380156</v>
      </c>
      <c r="M15" s="92">
        <v>4534719</v>
      </c>
      <c r="N15" s="92">
        <v>4856273</v>
      </c>
      <c r="O15" s="92">
        <v>5380553</v>
      </c>
      <c r="P15" s="92">
        <v>5295582</v>
      </c>
      <c r="Q15" s="92">
        <v>5071464</v>
      </c>
      <c r="R15" s="92">
        <v>5650935</v>
      </c>
      <c r="S15" s="92">
        <v>5424698</v>
      </c>
    </row>
    <row r="16" spans="2:19" ht="33" customHeight="1" x14ac:dyDescent="0.25">
      <c r="B16" s="319"/>
      <c r="C16" s="319"/>
      <c r="D16" s="319"/>
      <c r="E16" s="319"/>
      <c r="F16" s="319"/>
      <c r="G16" s="319"/>
      <c r="H16" s="319"/>
      <c r="I16" s="319"/>
      <c r="K16" s="235"/>
    </row>
    <row r="17" spans="2:19" ht="33" customHeight="1" x14ac:dyDescent="0.25">
      <c r="B17" s="20" t="s">
        <v>1</v>
      </c>
      <c r="C17" s="384"/>
      <c r="D17" s="384"/>
      <c r="E17" s="38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2:19" ht="33" customHeight="1" x14ac:dyDescent="0.25">
      <c r="B18" s="232" t="s">
        <v>10</v>
      </c>
      <c r="C18" s="232" t="s">
        <v>7</v>
      </c>
      <c r="D18" s="31">
        <v>2007</v>
      </c>
      <c r="E18" s="31">
        <v>2008</v>
      </c>
      <c r="F18" s="31">
        <v>2009</v>
      </c>
      <c r="G18" s="31">
        <v>2010</v>
      </c>
      <c r="H18" s="31">
        <v>2011</v>
      </c>
      <c r="I18" s="31">
        <v>2012</v>
      </c>
      <c r="J18" s="31">
        <v>2013</v>
      </c>
      <c r="K18" s="31">
        <v>2014</v>
      </c>
      <c r="L18" s="31">
        <v>2015</v>
      </c>
      <c r="M18" s="31">
        <v>2016</v>
      </c>
      <c r="N18" s="31">
        <v>2017</v>
      </c>
      <c r="O18" s="31">
        <v>2018</v>
      </c>
      <c r="P18" s="31">
        <v>2019</v>
      </c>
      <c r="Q18" s="31">
        <v>2020</v>
      </c>
      <c r="R18" s="31">
        <v>2021</v>
      </c>
      <c r="S18" s="31">
        <v>2022</v>
      </c>
    </row>
    <row r="19" spans="2:19" ht="33" customHeight="1" x14ac:dyDescent="0.25">
      <c r="B19" s="249" t="s">
        <v>485</v>
      </c>
      <c r="C19" s="89" t="s">
        <v>486</v>
      </c>
      <c r="D19" s="91">
        <v>545721</v>
      </c>
      <c r="E19" s="91">
        <v>632665</v>
      </c>
      <c r="F19" s="91">
        <v>684473</v>
      </c>
      <c r="G19" s="91">
        <v>866796</v>
      </c>
      <c r="H19" s="91">
        <v>1036095</v>
      </c>
      <c r="I19" s="91">
        <v>1261135</v>
      </c>
      <c r="J19" s="91">
        <v>1440134</v>
      </c>
      <c r="K19" s="91">
        <v>1562790</v>
      </c>
      <c r="L19" s="91">
        <v>1588202</v>
      </c>
      <c r="M19" s="91">
        <v>1652214</v>
      </c>
      <c r="N19" s="91">
        <v>1624558</v>
      </c>
      <c r="O19" s="91">
        <v>1685808</v>
      </c>
      <c r="P19" s="91">
        <v>1788196</v>
      </c>
      <c r="Q19" s="91">
        <v>1465422</v>
      </c>
      <c r="R19" s="91">
        <v>1718043</v>
      </c>
      <c r="S19" s="91">
        <v>1883444</v>
      </c>
    </row>
    <row r="20" spans="2:19" ht="33" customHeight="1" x14ac:dyDescent="0.25">
      <c r="B20" s="249" t="s">
        <v>487</v>
      </c>
      <c r="C20" s="89" t="s">
        <v>488</v>
      </c>
      <c r="D20" s="91">
        <v>300794</v>
      </c>
      <c r="E20" s="91">
        <v>376021</v>
      </c>
      <c r="F20" s="91">
        <v>452825</v>
      </c>
      <c r="G20" s="91">
        <v>581516</v>
      </c>
      <c r="H20" s="91">
        <v>669544</v>
      </c>
      <c r="I20" s="91">
        <v>796880</v>
      </c>
      <c r="J20" s="91">
        <v>893684</v>
      </c>
      <c r="K20" s="91">
        <v>1082739</v>
      </c>
      <c r="L20" s="91">
        <v>1078637</v>
      </c>
      <c r="M20" s="91">
        <v>1018744</v>
      </c>
      <c r="N20" s="91">
        <v>1051902</v>
      </c>
      <c r="O20" s="91">
        <v>1115636</v>
      </c>
      <c r="P20" s="91">
        <v>1104858</v>
      </c>
      <c r="Q20" s="91">
        <v>1025824</v>
      </c>
      <c r="R20" s="91">
        <v>1037978</v>
      </c>
      <c r="S20" s="91">
        <v>1050142</v>
      </c>
    </row>
    <row r="21" spans="2:19" ht="33" customHeight="1" x14ac:dyDescent="0.25">
      <c r="B21" s="249" t="s">
        <v>495</v>
      </c>
      <c r="C21" s="89" t="s">
        <v>36</v>
      </c>
      <c r="D21" s="91">
        <v>195252</v>
      </c>
      <c r="E21" s="91">
        <v>208205</v>
      </c>
      <c r="F21" s="91">
        <v>193275</v>
      </c>
      <c r="G21" s="91">
        <v>211899</v>
      </c>
      <c r="H21" s="91">
        <v>252577</v>
      </c>
      <c r="I21" s="91">
        <v>248172</v>
      </c>
      <c r="J21" s="91">
        <v>238374</v>
      </c>
      <c r="K21" s="91">
        <v>208970</v>
      </c>
      <c r="L21" s="91">
        <v>193815</v>
      </c>
      <c r="M21" s="91">
        <v>176241</v>
      </c>
      <c r="N21" s="91">
        <v>183526</v>
      </c>
      <c r="O21" s="91">
        <v>184433</v>
      </c>
      <c r="P21" s="91">
        <v>151773</v>
      </c>
      <c r="Q21" s="91">
        <v>143983</v>
      </c>
      <c r="R21" s="91">
        <v>135587</v>
      </c>
      <c r="S21" s="91">
        <v>117657</v>
      </c>
    </row>
    <row r="22" spans="2:19" ht="33" customHeight="1" x14ac:dyDescent="0.25">
      <c r="B22" s="249" t="s">
        <v>500</v>
      </c>
      <c r="C22" s="89" t="s">
        <v>501</v>
      </c>
      <c r="D22" s="91">
        <v>13693</v>
      </c>
      <c r="E22" s="91">
        <v>26159</v>
      </c>
      <c r="F22" s="91">
        <v>30087</v>
      </c>
      <c r="G22" s="91">
        <v>33829</v>
      </c>
      <c r="H22" s="91">
        <v>40036</v>
      </c>
      <c r="I22" s="91">
        <v>42212</v>
      </c>
      <c r="J22" s="91">
        <v>77887</v>
      </c>
      <c r="K22" s="91">
        <v>48592</v>
      </c>
      <c r="L22" s="91">
        <v>28767</v>
      </c>
      <c r="M22" s="91">
        <v>13629</v>
      </c>
      <c r="N22" s="91">
        <v>11509</v>
      </c>
      <c r="O22" s="91">
        <v>11443</v>
      </c>
      <c r="P22" s="91">
        <v>10563</v>
      </c>
      <c r="Q22" s="91">
        <v>28501</v>
      </c>
      <c r="R22" s="91">
        <v>267393</v>
      </c>
      <c r="S22" s="91">
        <v>44442</v>
      </c>
    </row>
    <row r="23" spans="2:19" ht="33" customHeight="1" x14ac:dyDescent="0.25">
      <c r="B23" s="249" t="s">
        <v>496</v>
      </c>
      <c r="C23" s="89" t="s">
        <v>497</v>
      </c>
      <c r="D23" s="91">
        <v>23070</v>
      </c>
      <c r="E23" s="91">
        <v>27243</v>
      </c>
      <c r="F23" s="91">
        <v>29037</v>
      </c>
      <c r="G23" s="91">
        <v>37237</v>
      </c>
      <c r="H23" s="91">
        <v>45139</v>
      </c>
      <c r="I23" s="91">
        <v>57198</v>
      </c>
      <c r="J23" s="91">
        <v>63633</v>
      </c>
      <c r="K23" s="91">
        <v>68016</v>
      </c>
      <c r="L23" s="91">
        <v>65342</v>
      </c>
      <c r="M23" s="91">
        <v>66276</v>
      </c>
      <c r="N23" s="91">
        <v>59175</v>
      </c>
      <c r="O23" s="91">
        <v>62749</v>
      </c>
      <c r="P23" s="91">
        <v>62028</v>
      </c>
      <c r="Q23" s="91">
        <v>31324</v>
      </c>
      <c r="R23" s="91">
        <v>40502</v>
      </c>
      <c r="S23" s="91">
        <v>40002</v>
      </c>
    </row>
    <row r="24" spans="2:19" ht="33" customHeight="1" x14ac:dyDescent="0.25">
      <c r="B24" s="249" t="s">
        <v>502</v>
      </c>
      <c r="C24" s="89" t="s">
        <v>503</v>
      </c>
      <c r="D24" s="91">
        <v>6999</v>
      </c>
      <c r="E24" s="91">
        <v>8228</v>
      </c>
      <c r="F24" s="91">
        <v>8885</v>
      </c>
      <c r="G24" s="91">
        <v>12414</v>
      </c>
      <c r="H24" s="91">
        <v>18011</v>
      </c>
      <c r="I24" s="91">
        <v>20281</v>
      </c>
      <c r="J24" s="91">
        <v>24492</v>
      </c>
      <c r="K24" s="91">
        <v>22796</v>
      </c>
      <c r="L24" s="91">
        <v>30653</v>
      </c>
      <c r="M24" s="91">
        <v>39922</v>
      </c>
      <c r="N24" s="91">
        <v>52865</v>
      </c>
      <c r="O24" s="91">
        <v>34132</v>
      </c>
      <c r="P24" s="91">
        <v>31267</v>
      </c>
      <c r="Q24" s="91">
        <v>25514</v>
      </c>
      <c r="R24" s="91">
        <v>25578</v>
      </c>
      <c r="S24" s="91">
        <v>24467</v>
      </c>
    </row>
    <row r="25" spans="2:19" ht="33" customHeight="1" x14ac:dyDescent="0.25">
      <c r="B25" s="249" t="s">
        <v>491</v>
      </c>
      <c r="C25" s="89" t="s">
        <v>492</v>
      </c>
      <c r="D25" s="91">
        <v>3629</v>
      </c>
      <c r="E25" s="91">
        <v>4238</v>
      </c>
      <c r="F25" s="91">
        <v>5926</v>
      </c>
      <c r="G25" s="91">
        <v>11137</v>
      </c>
      <c r="H25" s="91">
        <v>15505</v>
      </c>
      <c r="I25" s="91">
        <v>22246</v>
      </c>
      <c r="J25" s="91">
        <v>30019</v>
      </c>
      <c r="K25" s="91">
        <v>43007</v>
      </c>
      <c r="L25" s="91">
        <v>43570</v>
      </c>
      <c r="M25" s="91">
        <v>45439</v>
      </c>
      <c r="N25" s="91">
        <v>31419</v>
      </c>
      <c r="O25" s="91">
        <v>47229</v>
      </c>
      <c r="P25" s="91">
        <v>50963</v>
      </c>
      <c r="Q25" s="91">
        <v>9200</v>
      </c>
      <c r="R25" s="91">
        <v>22113</v>
      </c>
      <c r="S25" s="91">
        <v>17080</v>
      </c>
    </row>
    <row r="26" spans="2:19" ht="33" customHeight="1" x14ac:dyDescent="0.25">
      <c r="B26" s="518" t="s">
        <v>450</v>
      </c>
      <c r="C26" s="518"/>
      <c r="D26" s="92">
        <v>1089158</v>
      </c>
      <c r="E26" s="92">
        <v>1282759</v>
      </c>
      <c r="F26" s="92">
        <v>1404508</v>
      </c>
      <c r="G26" s="92">
        <v>1754828</v>
      </c>
      <c r="H26" s="92">
        <v>2076907</v>
      </c>
      <c r="I26" s="92">
        <v>2448124</v>
      </c>
      <c r="J26" s="92">
        <v>2768223</v>
      </c>
      <c r="K26" s="92">
        <v>3036910</v>
      </c>
      <c r="L26" s="92">
        <v>3028986</v>
      </c>
      <c r="M26" s="92">
        <v>3012465</v>
      </c>
      <c r="N26" s="92">
        <v>3014954</v>
      </c>
      <c r="O26" s="92">
        <v>3141430</v>
      </c>
      <c r="P26" s="92">
        <v>3199648</v>
      </c>
      <c r="Q26" s="92">
        <v>2729768</v>
      </c>
      <c r="R26" s="92">
        <v>3247194</v>
      </c>
      <c r="S26" s="92">
        <v>3177234</v>
      </c>
    </row>
    <row r="27" spans="2:19" ht="33" customHeight="1" x14ac:dyDescent="0.25">
      <c r="B27" s="385"/>
      <c r="C27" s="385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1"/>
    </row>
    <row r="28" spans="2:19" ht="33" customHeight="1" x14ac:dyDescent="0.25">
      <c r="B28" s="349" t="s">
        <v>364</v>
      </c>
      <c r="C28" s="166"/>
      <c r="D28" s="166"/>
      <c r="E28" s="166"/>
      <c r="F28" s="166"/>
      <c r="G28" s="166"/>
      <c r="H28" s="166"/>
      <c r="I28" s="320"/>
      <c r="J28" s="318"/>
    </row>
    <row r="29" spans="2:19" ht="33" customHeight="1" x14ac:dyDescent="0.25">
      <c r="B29" s="385"/>
      <c r="C29" s="385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1"/>
    </row>
    <row r="30" spans="2:19" ht="33" customHeight="1" x14ac:dyDescent="0.25">
      <c r="B30" s="385"/>
      <c r="C30" s="385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1"/>
    </row>
    <row r="31" spans="2:19" ht="33" customHeight="1" x14ac:dyDescent="0.25">
      <c r="B31" s="385"/>
      <c r="C31" s="385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1"/>
    </row>
    <row r="32" spans="2:19" ht="33" customHeight="1" x14ac:dyDescent="0.25">
      <c r="B32" s="385"/>
      <c r="C32" s="385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1"/>
    </row>
    <row r="33" spans="2:19" ht="33" customHeight="1" x14ac:dyDescent="0.25">
      <c r="B33" s="385"/>
      <c r="C33" s="385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1"/>
    </row>
    <row r="34" spans="2:19" ht="33" customHeight="1" x14ac:dyDescent="0.25">
      <c r="B34" s="385"/>
      <c r="C34" s="385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1"/>
    </row>
    <row r="35" spans="2:19" ht="33" customHeight="1" x14ac:dyDescent="0.25">
      <c r="B35" s="385"/>
      <c r="C35" s="385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1"/>
    </row>
    <row r="36" spans="2:19" ht="33" customHeight="1" x14ac:dyDescent="0.25">
      <c r="B36" s="385"/>
      <c r="C36" s="385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1"/>
    </row>
    <row r="37" spans="2:19" ht="33" customHeight="1" x14ac:dyDescent="0.25">
      <c r="B37" s="385"/>
      <c r="C37" s="385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1"/>
    </row>
    <row r="38" spans="2:19" ht="33" customHeight="1" x14ac:dyDescent="0.25">
      <c r="B38" s="385"/>
      <c r="C38" s="385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1"/>
    </row>
    <row r="39" spans="2:19" ht="33" customHeight="1" x14ac:dyDescent="0.25">
      <c r="B39" s="385"/>
      <c r="C39" s="385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1"/>
    </row>
    <row r="40" spans="2:19" ht="33" customHeight="1" x14ac:dyDescent="0.25">
      <c r="B40" s="385"/>
      <c r="C40" s="385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1"/>
    </row>
    <row r="41" spans="2:19" ht="33" customHeight="1" x14ac:dyDescent="0.25">
      <c r="B41" s="385"/>
      <c r="C41" s="385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1"/>
    </row>
    <row r="42" spans="2:19" ht="33" customHeight="1" x14ac:dyDescent="0.25">
      <c r="B42" s="349" t="s">
        <v>364</v>
      </c>
      <c r="C42" s="166"/>
      <c r="D42" s="166"/>
      <c r="E42" s="166"/>
      <c r="F42" s="166"/>
      <c r="G42" s="166"/>
      <c r="H42" s="166"/>
      <c r="I42" s="320"/>
      <c r="J42" s="318"/>
    </row>
    <row r="43" spans="2:19" ht="33" customHeight="1" x14ac:dyDescent="0.25">
      <c r="B43" s="319"/>
      <c r="C43" s="319"/>
      <c r="D43" s="319"/>
      <c r="E43" s="319"/>
      <c r="F43" s="319"/>
      <c r="G43" s="319"/>
      <c r="H43" s="319"/>
      <c r="I43" s="320"/>
      <c r="J43" s="318"/>
    </row>
    <row r="44" spans="2:19" ht="33" customHeight="1" x14ac:dyDescent="0.25">
      <c r="B44" s="319"/>
      <c r="C44" s="319"/>
      <c r="D44" s="319"/>
      <c r="E44" s="319"/>
      <c r="F44" s="319"/>
      <c r="G44" s="319"/>
      <c r="H44" s="319"/>
      <c r="I44" s="320"/>
      <c r="J44" s="318"/>
    </row>
    <row r="45" spans="2:19" ht="33" customHeight="1" x14ac:dyDescent="0.25">
      <c r="B45" s="319"/>
      <c r="C45" s="319"/>
      <c r="D45" s="319"/>
      <c r="E45" s="319"/>
      <c r="F45" s="319"/>
      <c r="G45" s="319"/>
      <c r="H45" s="319"/>
      <c r="I45" s="320"/>
      <c r="J45" s="318"/>
    </row>
    <row r="46" spans="2:19" ht="33" customHeight="1" x14ac:dyDescent="0.25">
      <c r="D46" s="320"/>
      <c r="E46" s="320"/>
      <c r="F46" s="320"/>
      <c r="G46" s="320"/>
      <c r="H46" s="320"/>
      <c r="I46" s="320"/>
      <c r="J46" s="318"/>
    </row>
    <row r="47" spans="2:19" ht="33" customHeight="1" x14ac:dyDescent="0.25">
      <c r="D47" s="320"/>
      <c r="E47" s="320"/>
      <c r="F47" s="320"/>
      <c r="G47" s="320"/>
      <c r="H47" s="320"/>
      <c r="I47" s="320"/>
      <c r="J47" s="318"/>
    </row>
    <row r="48" spans="2:19" ht="33" customHeight="1" x14ac:dyDescent="0.25">
      <c r="D48" s="320"/>
      <c r="E48" s="320"/>
      <c r="F48" s="320"/>
      <c r="G48" s="320"/>
      <c r="H48" s="320"/>
      <c r="I48" s="320"/>
      <c r="J48" s="318"/>
    </row>
    <row r="49" spans="2:10" ht="33" customHeight="1" x14ac:dyDescent="0.25">
      <c r="D49" s="320"/>
      <c r="E49" s="320"/>
      <c r="F49" s="320"/>
      <c r="G49" s="320"/>
      <c r="H49" s="320"/>
      <c r="I49" s="320"/>
      <c r="J49" s="318"/>
    </row>
    <row r="50" spans="2:10" ht="33" customHeight="1" x14ac:dyDescent="0.25">
      <c r="D50" s="320"/>
      <c r="E50" s="320"/>
      <c r="F50" s="320"/>
      <c r="G50" s="320"/>
      <c r="H50" s="320"/>
      <c r="I50" s="320"/>
      <c r="J50" s="318"/>
    </row>
    <row r="51" spans="2:10" ht="33" customHeight="1" x14ac:dyDescent="0.25">
      <c r="D51" s="320"/>
      <c r="E51" s="320"/>
      <c r="F51" s="320"/>
      <c r="G51" s="320"/>
      <c r="H51" s="320"/>
      <c r="I51" s="320"/>
      <c r="J51" s="318"/>
    </row>
    <row r="52" spans="2:10" ht="33" customHeight="1" x14ac:dyDescent="0.25">
      <c r="D52" s="320"/>
      <c r="E52" s="320"/>
      <c r="F52" s="320"/>
      <c r="G52" s="320"/>
      <c r="H52" s="320"/>
      <c r="I52" s="320"/>
      <c r="J52" s="318"/>
    </row>
    <row r="53" spans="2:10" ht="33" customHeight="1" x14ac:dyDescent="0.25">
      <c r="D53" s="320"/>
      <c r="E53" s="320"/>
      <c r="F53" s="320"/>
      <c r="G53" s="320"/>
      <c r="H53" s="320"/>
      <c r="I53" s="320"/>
      <c r="J53" s="318"/>
    </row>
    <row r="54" spans="2:10" ht="33" customHeight="1" x14ac:dyDescent="0.25">
      <c r="D54" s="320"/>
      <c r="E54" s="320"/>
      <c r="F54" s="320"/>
      <c r="G54" s="320"/>
      <c r="H54" s="320"/>
      <c r="I54" s="320"/>
      <c r="J54" s="318"/>
    </row>
    <row r="55" spans="2:10" ht="33" customHeight="1" x14ac:dyDescent="0.3">
      <c r="B55" s="126" t="s">
        <v>274</v>
      </c>
      <c r="D55" s="320"/>
      <c r="E55" s="320"/>
      <c r="F55" s="320"/>
      <c r="G55" s="320"/>
      <c r="H55" s="320"/>
      <c r="I55" s="320"/>
      <c r="J55" s="318"/>
    </row>
    <row r="56" spans="2:10" ht="14.25" customHeight="1" x14ac:dyDescent="0.3">
      <c r="B56" s="126" t="s">
        <v>15</v>
      </c>
      <c r="D56" s="320"/>
      <c r="E56" s="320"/>
      <c r="F56" s="320"/>
      <c r="G56" s="320"/>
      <c r="H56" s="320"/>
      <c r="I56" s="320"/>
      <c r="J56" s="318"/>
    </row>
    <row r="57" spans="2:10" ht="16.5" customHeight="1" x14ac:dyDescent="0.25">
      <c r="B57" s="18"/>
      <c r="D57" s="320"/>
      <c r="E57" s="320"/>
      <c r="F57" s="320"/>
      <c r="G57" s="320"/>
      <c r="H57" s="320"/>
      <c r="I57" s="320"/>
      <c r="J57" s="318"/>
    </row>
  </sheetData>
  <mergeCells count="4">
    <mergeCell ref="B26:C26"/>
    <mergeCell ref="B4:R4"/>
    <mergeCell ref="B3:R3"/>
    <mergeCell ref="B15:C15"/>
  </mergeCells>
  <hyperlinks>
    <hyperlink ref="B2" location="Indice!A1" display="Índice"/>
    <hyperlink ref="S2" location="'2.1.18'!A1" display="Siguiente"/>
    <hyperlink ref="R2" location="'2.1.16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2" width="15.7109375" customWidth="1"/>
  </cols>
  <sheetData>
    <row r="1" spans="2:11" ht="78" customHeight="1" x14ac:dyDescent="0.25"/>
    <row r="2" spans="2:11" ht="33" customHeight="1" x14ac:dyDescent="0.35">
      <c r="B2" s="149" t="s">
        <v>3</v>
      </c>
      <c r="D2" s="162"/>
      <c r="E2" s="162"/>
      <c r="F2" s="37" t="s">
        <v>178</v>
      </c>
      <c r="G2" s="37" t="s">
        <v>179</v>
      </c>
    </row>
    <row r="3" spans="2:11" ht="33" customHeight="1" x14ac:dyDescent="0.25">
      <c r="B3" s="489" t="s">
        <v>168</v>
      </c>
      <c r="C3" s="489"/>
      <c r="D3" s="489"/>
      <c r="E3" s="489"/>
      <c r="F3" s="489"/>
      <c r="G3" s="489"/>
    </row>
    <row r="4" spans="2:11" ht="33" customHeight="1" x14ac:dyDescent="0.25">
      <c r="B4" s="491" t="s">
        <v>365</v>
      </c>
      <c r="C4" s="491"/>
      <c r="D4" s="491"/>
      <c r="E4" s="491"/>
      <c r="F4" s="491"/>
      <c r="G4" s="491"/>
      <c r="H4" s="403"/>
      <c r="I4" s="319"/>
    </row>
    <row r="5" spans="2:11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11" ht="33" customHeight="1" x14ac:dyDescent="0.25">
      <c r="B6" s="20" t="s">
        <v>0</v>
      </c>
      <c r="C6" s="21"/>
      <c r="D6" s="21"/>
      <c r="E6" s="21"/>
      <c r="F6" s="319"/>
      <c r="G6" s="319"/>
      <c r="H6" s="319"/>
      <c r="I6" s="319"/>
      <c r="K6" s="235"/>
    </row>
    <row r="7" spans="2:11" ht="33" customHeight="1" x14ac:dyDescent="0.25">
      <c r="B7" s="232" t="s">
        <v>10</v>
      </c>
      <c r="C7" s="232" t="s">
        <v>7</v>
      </c>
      <c r="D7" s="31">
        <v>2021</v>
      </c>
      <c r="E7" s="31">
        <v>2022</v>
      </c>
      <c r="F7" s="31" t="s">
        <v>173</v>
      </c>
      <c r="G7" s="31" t="s">
        <v>277</v>
      </c>
      <c r="H7" s="319"/>
      <c r="I7" s="319"/>
      <c r="K7" s="235"/>
    </row>
    <row r="8" spans="2:11" ht="33" customHeight="1" x14ac:dyDescent="0.25">
      <c r="B8" s="249" t="s">
        <v>485</v>
      </c>
      <c r="C8" s="89" t="s">
        <v>486</v>
      </c>
      <c r="D8" s="91">
        <v>3055543</v>
      </c>
      <c r="E8" s="91">
        <v>3231906</v>
      </c>
      <c r="F8" s="116">
        <v>0.54071458970949104</v>
      </c>
      <c r="G8" s="116">
        <v>0.59577620726536296</v>
      </c>
      <c r="H8" s="319"/>
      <c r="I8" s="319"/>
      <c r="K8" s="235"/>
    </row>
    <row r="9" spans="2:11" ht="33" customHeight="1" x14ac:dyDescent="0.25">
      <c r="B9" s="249" t="s">
        <v>487</v>
      </c>
      <c r="C9" s="89" t="s">
        <v>488</v>
      </c>
      <c r="D9" s="91">
        <v>1840662</v>
      </c>
      <c r="E9" s="91">
        <v>1806122</v>
      </c>
      <c r="F9" s="116">
        <v>0.32572698146412898</v>
      </c>
      <c r="G9" s="116">
        <v>0.33294424869366002</v>
      </c>
      <c r="H9" s="319"/>
      <c r="I9" s="319"/>
      <c r="K9" s="235"/>
    </row>
    <row r="10" spans="2:11" ht="33" customHeight="1" x14ac:dyDescent="0.25">
      <c r="B10" s="249" t="s">
        <v>495</v>
      </c>
      <c r="C10" s="89" t="s">
        <v>36</v>
      </c>
      <c r="D10" s="91">
        <v>203998</v>
      </c>
      <c r="E10" s="91">
        <v>180118</v>
      </c>
      <c r="F10" s="116">
        <v>3.60998666592343E-2</v>
      </c>
      <c r="G10" s="116">
        <v>3.3203323023696399E-2</v>
      </c>
      <c r="H10" s="319"/>
      <c r="I10" s="319"/>
      <c r="K10" s="235"/>
    </row>
    <row r="11" spans="2:11" ht="33" customHeight="1" x14ac:dyDescent="0.25">
      <c r="B11" s="249" t="s">
        <v>496</v>
      </c>
      <c r="C11" s="89" t="s">
        <v>497</v>
      </c>
      <c r="D11" s="91">
        <v>78202</v>
      </c>
      <c r="E11" s="91">
        <v>76283</v>
      </c>
      <c r="F11" s="116">
        <v>1.3838771813868E-2</v>
      </c>
      <c r="G11" s="116">
        <v>1.4062165303948699E-2</v>
      </c>
      <c r="H11" s="319"/>
      <c r="I11" s="319"/>
      <c r="K11" s="235"/>
    </row>
    <row r="12" spans="2:11" ht="33" customHeight="1" x14ac:dyDescent="0.25">
      <c r="B12" s="249" t="s">
        <v>500</v>
      </c>
      <c r="C12" s="89" t="s">
        <v>501</v>
      </c>
      <c r="D12" s="91">
        <v>402312</v>
      </c>
      <c r="E12" s="91">
        <v>68036</v>
      </c>
      <c r="F12" s="116">
        <v>7.1193882074382403E-2</v>
      </c>
      <c r="G12" s="116">
        <v>1.25418963415106E-2</v>
      </c>
      <c r="H12" s="319"/>
      <c r="I12" s="319"/>
      <c r="K12" s="235"/>
    </row>
    <row r="13" spans="2:11" ht="33" customHeight="1" x14ac:dyDescent="0.25">
      <c r="B13" s="249" t="s">
        <v>502</v>
      </c>
      <c r="C13" s="89" t="s">
        <v>503</v>
      </c>
      <c r="D13" s="91">
        <v>38577</v>
      </c>
      <c r="E13" s="91">
        <v>37567</v>
      </c>
      <c r="F13" s="116">
        <v>6.8266578893581304E-3</v>
      </c>
      <c r="G13" s="116">
        <v>6.9251781389489302E-3</v>
      </c>
      <c r="H13" s="319"/>
      <c r="I13" s="319"/>
      <c r="K13" s="235"/>
    </row>
    <row r="14" spans="2:11" ht="33" customHeight="1" x14ac:dyDescent="0.25">
      <c r="B14" s="249" t="s">
        <v>491</v>
      </c>
      <c r="C14" s="89" t="s">
        <v>492</v>
      </c>
      <c r="D14" s="94">
        <v>31641</v>
      </c>
      <c r="E14" s="94">
        <v>24666</v>
      </c>
      <c r="F14" s="116">
        <v>5.5992503895373096E-3</v>
      </c>
      <c r="G14" s="116">
        <v>4.5469812328723198E-3</v>
      </c>
      <c r="H14" s="319"/>
      <c r="I14" s="319"/>
      <c r="K14" s="235"/>
    </row>
    <row r="15" spans="2:11" ht="33" customHeight="1" x14ac:dyDescent="0.25">
      <c r="B15" s="520" t="s">
        <v>450</v>
      </c>
      <c r="C15" s="521"/>
      <c r="D15" s="92">
        <v>5650935</v>
      </c>
      <c r="E15" s="92">
        <v>5424698</v>
      </c>
      <c r="F15" s="133">
        <v>1</v>
      </c>
      <c r="G15" s="133">
        <v>1</v>
      </c>
      <c r="H15" s="319"/>
      <c r="I15" s="319"/>
      <c r="K15" s="235"/>
    </row>
    <row r="16" spans="2:11" ht="33" customHeight="1" x14ac:dyDescent="0.25">
      <c r="B16" s="319"/>
      <c r="C16" s="319"/>
      <c r="D16" s="319"/>
      <c r="E16" s="319"/>
      <c r="F16" s="319"/>
      <c r="G16" s="319"/>
      <c r="H16" s="319"/>
      <c r="I16" s="319"/>
      <c r="K16" s="235"/>
    </row>
    <row r="17" spans="1:10" ht="33" customHeight="1" x14ac:dyDescent="0.25">
      <c r="A17" s="21"/>
      <c r="B17" s="20" t="s">
        <v>1</v>
      </c>
      <c r="C17" s="21"/>
      <c r="D17" s="21"/>
      <c r="E17" s="21"/>
      <c r="F17" s="21"/>
    </row>
    <row r="18" spans="1:10" ht="33" customHeight="1" x14ac:dyDescent="0.25">
      <c r="A18" s="21"/>
      <c r="B18" s="232" t="s">
        <v>10</v>
      </c>
      <c r="C18" s="232" t="s">
        <v>7</v>
      </c>
      <c r="D18" s="31">
        <v>2021</v>
      </c>
      <c r="E18" s="31">
        <v>2022</v>
      </c>
      <c r="F18" s="31" t="s">
        <v>173</v>
      </c>
      <c r="G18" s="31" t="s">
        <v>277</v>
      </c>
    </row>
    <row r="19" spans="1:10" ht="33" customHeight="1" x14ac:dyDescent="0.25">
      <c r="A19" s="21"/>
      <c r="B19" s="249" t="s">
        <v>485</v>
      </c>
      <c r="C19" s="89" t="s">
        <v>486</v>
      </c>
      <c r="D19" s="91">
        <v>1718043</v>
      </c>
      <c r="E19" s="91">
        <v>1883444</v>
      </c>
      <c r="F19" s="116">
        <v>0.52908541959611899</v>
      </c>
      <c r="G19" s="116">
        <v>0.59279360601076303</v>
      </c>
    </row>
    <row r="20" spans="1:10" ht="33" customHeight="1" x14ac:dyDescent="0.25">
      <c r="A20" s="21"/>
      <c r="B20" s="249" t="s">
        <v>487</v>
      </c>
      <c r="C20" s="89" t="s">
        <v>488</v>
      </c>
      <c r="D20" s="91">
        <v>1037978</v>
      </c>
      <c r="E20" s="91">
        <v>1050142</v>
      </c>
      <c r="F20" s="116">
        <v>0.31965383035322198</v>
      </c>
      <c r="G20" s="116">
        <v>0.33052082408786998</v>
      </c>
    </row>
    <row r="21" spans="1:10" ht="33" customHeight="1" x14ac:dyDescent="0.25">
      <c r="A21" s="21"/>
      <c r="B21" s="249" t="s">
        <v>495</v>
      </c>
      <c r="C21" s="89" t="s">
        <v>36</v>
      </c>
      <c r="D21" s="91">
        <v>135587</v>
      </c>
      <c r="E21" s="91">
        <v>117657</v>
      </c>
      <c r="F21" s="116">
        <v>4.1755127657910202E-2</v>
      </c>
      <c r="G21" s="116">
        <v>3.7031266818874503E-2</v>
      </c>
    </row>
    <row r="22" spans="1:10" ht="33" customHeight="1" x14ac:dyDescent="0.25">
      <c r="A22" s="21"/>
      <c r="B22" s="249" t="s">
        <v>500</v>
      </c>
      <c r="C22" s="89" t="s">
        <v>501</v>
      </c>
      <c r="D22" s="91">
        <v>267393</v>
      </c>
      <c r="E22" s="91">
        <v>44442</v>
      </c>
      <c r="F22" s="116">
        <v>8.2345865384082395E-2</v>
      </c>
      <c r="G22" s="116">
        <v>1.39876383042609E-2</v>
      </c>
    </row>
    <row r="23" spans="1:10" ht="33" customHeight="1" x14ac:dyDescent="0.25">
      <c r="A23" s="21"/>
      <c r="B23" s="249" t="s">
        <v>496</v>
      </c>
      <c r="C23" s="89" t="s">
        <v>497</v>
      </c>
      <c r="D23" s="91">
        <v>40502</v>
      </c>
      <c r="E23" s="91">
        <v>40002</v>
      </c>
      <c r="F23" s="116">
        <v>1.24729227757873E-2</v>
      </c>
      <c r="G23" s="116">
        <v>1.25901963783593E-2</v>
      </c>
    </row>
    <row r="24" spans="1:10" ht="33" customHeight="1" x14ac:dyDescent="0.25">
      <c r="A24" s="21"/>
      <c r="B24" s="249" t="s">
        <v>502</v>
      </c>
      <c r="C24" s="89" t="s">
        <v>503</v>
      </c>
      <c r="D24" s="91">
        <v>25578</v>
      </c>
      <c r="E24" s="91">
        <v>24467</v>
      </c>
      <c r="F24" s="116">
        <v>7.8769546876472397E-3</v>
      </c>
      <c r="G24" s="116">
        <v>7.7007233335662402E-3</v>
      </c>
    </row>
    <row r="25" spans="1:10" ht="33" customHeight="1" x14ac:dyDescent="0.25">
      <c r="A25" s="21"/>
      <c r="B25" s="249" t="s">
        <v>491</v>
      </c>
      <c r="C25" s="89" t="s">
        <v>492</v>
      </c>
      <c r="D25" s="94">
        <v>22113</v>
      </c>
      <c r="E25" s="94">
        <v>17080</v>
      </c>
      <c r="F25" s="116">
        <v>6.8098795452319798E-3</v>
      </c>
      <c r="G25" s="116">
        <v>5.3757450663060998E-3</v>
      </c>
    </row>
    <row r="26" spans="1:10" ht="33" customHeight="1" x14ac:dyDescent="0.25">
      <c r="A26" s="21"/>
      <c r="B26" s="518" t="s">
        <v>450</v>
      </c>
      <c r="C26" s="520"/>
      <c r="D26" s="92">
        <v>3247194</v>
      </c>
      <c r="E26" s="92">
        <v>3177234</v>
      </c>
      <c r="F26" s="133">
        <v>1</v>
      </c>
      <c r="G26" s="133">
        <v>1</v>
      </c>
    </row>
    <row r="27" spans="1:10" ht="33" customHeight="1" x14ac:dyDescent="0.25">
      <c r="F27" s="320"/>
      <c r="G27" s="320"/>
      <c r="H27" s="320"/>
      <c r="I27" s="320"/>
      <c r="J27" s="318"/>
    </row>
    <row r="28" spans="1:10" ht="38.25" customHeight="1" x14ac:dyDescent="0.25">
      <c r="B28" s="522" t="s">
        <v>366</v>
      </c>
      <c r="C28" s="522"/>
      <c r="D28" s="522"/>
      <c r="E28" s="522"/>
      <c r="F28" s="522"/>
      <c r="G28" s="522"/>
      <c r="H28" s="349"/>
      <c r="I28" s="349"/>
      <c r="J28" s="349"/>
    </row>
    <row r="29" spans="1:10" ht="38.25" customHeight="1" x14ac:dyDescent="0.25">
      <c r="B29" s="404"/>
      <c r="C29" s="404"/>
      <c r="D29" s="404"/>
      <c r="E29" s="404"/>
      <c r="F29" s="404"/>
      <c r="G29" s="404"/>
      <c r="H29" s="349"/>
      <c r="I29" s="349"/>
      <c r="J29" s="349"/>
    </row>
    <row r="30" spans="1:10" ht="56.25" customHeight="1" x14ac:dyDescent="0.25">
      <c r="B30" s="234"/>
      <c r="C30" s="234"/>
      <c r="D30" s="77">
        <f>+D18</f>
        <v>2021</v>
      </c>
      <c r="E30" s="77">
        <f>+E18</f>
        <v>2022</v>
      </c>
      <c r="F30" s="77">
        <f>+D30</f>
        <v>2021</v>
      </c>
      <c r="G30" s="77">
        <f>+E30</f>
        <v>2022</v>
      </c>
      <c r="H30" s="335"/>
      <c r="I30" s="334"/>
      <c r="J30" s="243"/>
    </row>
    <row r="31" spans="1:10" ht="33" customHeight="1" x14ac:dyDescent="0.25">
      <c r="B31" s="234"/>
      <c r="C31" s="387" t="str">
        <f t="shared" ref="C31:E31" si="0">+C19</f>
        <v>Servicios ambulatorios</v>
      </c>
      <c r="D31" s="391">
        <f>+D19</f>
        <v>1718043</v>
      </c>
      <c r="E31" s="392">
        <f t="shared" si="0"/>
        <v>1883444</v>
      </c>
      <c r="F31" s="388">
        <f>+D31/$D$38</f>
        <v>0.52908541959611899</v>
      </c>
      <c r="G31" s="388">
        <f>+E31/$E$38</f>
        <v>0.59279360601076281</v>
      </c>
      <c r="H31" s="335"/>
      <c r="I31" s="334"/>
      <c r="J31" s="243"/>
    </row>
    <row r="32" spans="1:10" ht="33" customHeight="1" x14ac:dyDescent="0.25">
      <c r="B32" s="234"/>
      <c r="C32" s="387" t="str">
        <f t="shared" ref="C32:E32" si="1">+C20</f>
        <v>Servicios con internación</v>
      </c>
      <c r="D32" s="392">
        <f t="shared" si="1"/>
        <v>1037978</v>
      </c>
      <c r="E32" s="392">
        <f t="shared" si="1"/>
        <v>1050142</v>
      </c>
      <c r="F32" s="388">
        <f t="shared" ref="F32:F37" si="2">+D32/$D$38</f>
        <v>0.31965383035322187</v>
      </c>
      <c r="G32" s="388">
        <f t="shared" ref="G32:G37" si="3">+E32/$E$38</f>
        <v>0.33052082408787015</v>
      </c>
      <c r="H32" s="335"/>
      <c r="I32" s="334"/>
      <c r="J32" s="243"/>
    </row>
    <row r="33" spans="2:17" ht="33" customHeight="1" x14ac:dyDescent="0.25">
      <c r="B33" s="234"/>
      <c r="C33" s="387" t="str">
        <f t="shared" ref="C33:E33" si="4">+C21</f>
        <v xml:space="preserve">Servicios de rectoría y administración de servicios de la salud </v>
      </c>
      <c r="D33" s="392">
        <f t="shared" si="4"/>
        <v>135587</v>
      </c>
      <c r="E33" s="392">
        <f t="shared" si="4"/>
        <v>117657</v>
      </c>
      <c r="F33" s="388">
        <f t="shared" si="2"/>
        <v>4.1755127657910181E-2</v>
      </c>
      <c r="G33" s="388">
        <f t="shared" si="3"/>
        <v>3.7031266818874531E-2</v>
      </c>
      <c r="H33" s="335"/>
      <c r="I33" s="334"/>
      <c r="J33" s="243"/>
    </row>
    <row r="34" spans="2:17" ht="33" customHeight="1" x14ac:dyDescent="0.25">
      <c r="B34" s="234"/>
      <c r="C34" s="387" t="str">
        <f t="shared" ref="C34:E34" si="5">+C22</f>
        <v>Servicios de salud pública</v>
      </c>
      <c r="D34" s="392">
        <f t="shared" si="5"/>
        <v>267393</v>
      </c>
      <c r="E34" s="392">
        <f t="shared" si="5"/>
        <v>44442</v>
      </c>
      <c r="F34" s="388">
        <f t="shared" si="2"/>
        <v>8.2345865384082381E-2</v>
      </c>
      <c r="G34" s="388">
        <f t="shared" si="3"/>
        <v>1.3987638304260875E-2</v>
      </c>
      <c r="H34" s="335"/>
      <c r="I34" s="334"/>
      <c r="J34" s="243"/>
    </row>
    <row r="35" spans="2:17" ht="33" customHeight="1" x14ac:dyDescent="0.25">
      <c r="B35" s="234"/>
      <c r="C35" s="387" t="str">
        <f t="shared" ref="C35:E35" si="6">+C23</f>
        <v>Servicios odontológicos</v>
      </c>
      <c r="D35" s="392">
        <f t="shared" si="6"/>
        <v>40502</v>
      </c>
      <c r="E35" s="392">
        <f t="shared" si="6"/>
        <v>40002</v>
      </c>
      <c r="F35" s="388">
        <f t="shared" si="2"/>
        <v>1.2472922775787341E-2</v>
      </c>
      <c r="G35" s="388">
        <f t="shared" si="3"/>
        <v>1.259019637835929E-2</v>
      </c>
      <c r="H35" s="335"/>
      <c r="I35" s="334"/>
      <c r="J35" s="243"/>
    </row>
    <row r="36" spans="2:17" ht="33" customHeight="1" x14ac:dyDescent="0.25">
      <c r="B36" s="234"/>
      <c r="C36" s="387" t="str">
        <f t="shared" ref="C36:E36" si="7">+C24</f>
        <v>Servicios de administración de planes de seguridad social de afiliación obligatoria</v>
      </c>
      <c r="D36" s="392">
        <f t="shared" si="7"/>
        <v>25578</v>
      </c>
      <c r="E36" s="392">
        <f t="shared" si="7"/>
        <v>24467</v>
      </c>
      <c r="F36" s="388">
        <f t="shared" si="2"/>
        <v>7.8769546876472432E-3</v>
      </c>
      <c r="G36" s="388">
        <f t="shared" si="3"/>
        <v>7.7007233335662402E-3</v>
      </c>
      <c r="H36" s="335"/>
      <c r="I36" s="334"/>
      <c r="J36" s="243"/>
    </row>
    <row r="37" spans="2:17" ht="33" customHeight="1" x14ac:dyDescent="0.25">
      <c r="B37" s="389"/>
      <c r="C37" s="387" t="str">
        <f t="shared" ref="C37:E37" si="8">+C25</f>
        <v>Otros servicios de salud humana</v>
      </c>
      <c r="D37" s="392">
        <f t="shared" si="8"/>
        <v>22113</v>
      </c>
      <c r="E37" s="392">
        <f t="shared" si="8"/>
        <v>17080</v>
      </c>
      <c r="F37" s="388">
        <f t="shared" si="2"/>
        <v>6.8098795452319755E-3</v>
      </c>
      <c r="G37" s="388">
        <f t="shared" si="3"/>
        <v>5.3757450663061016E-3</v>
      </c>
      <c r="H37" s="335"/>
      <c r="I37" s="320"/>
      <c r="J37" s="318"/>
    </row>
    <row r="38" spans="2:17" ht="33" customHeight="1" x14ac:dyDescent="0.25">
      <c r="B38" s="389"/>
      <c r="C38" s="393" t="s">
        <v>2</v>
      </c>
      <c r="D38" s="394">
        <f>+SUM(D31:D37)</f>
        <v>3247194</v>
      </c>
      <c r="E38" s="394">
        <f>+SUM(E31:E37)</f>
        <v>3177234</v>
      </c>
      <c r="F38" s="395">
        <f t="shared" ref="F38:G38" si="9">+SUM(F31:F37)</f>
        <v>1.0000000000000002</v>
      </c>
      <c r="G38" s="395">
        <f t="shared" si="9"/>
        <v>1</v>
      </c>
      <c r="H38" s="335"/>
      <c r="I38" s="320"/>
      <c r="J38" s="318"/>
    </row>
    <row r="39" spans="2:17" ht="33" customHeight="1" x14ac:dyDescent="0.25">
      <c r="B39" s="390"/>
      <c r="C39" s="387"/>
      <c r="D39" s="391" t="e">
        <f>+D38-#REF!</f>
        <v>#REF!</v>
      </c>
      <c r="E39" s="391" t="e">
        <f>+E38-#REF!</f>
        <v>#REF!</v>
      </c>
      <c r="F39" s="388"/>
      <c r="G39" s="388"/>
      <c r="H39" s="335"/>
      <c r="I39" s="320"/>
      <c r="J39" s="318"/>
    </row>
    <row r="40" spans="2:17" ht="33" customHeight="1" x14ac:dyDescent="0.25">
      <c r="B40" s="390"/>
      <c r="C40" s="396"/>
      <c r="D40" s="397"/>
      <c r="E40" s="397"/>
      <c r="F40" s="398"/>
      <c r="G40" s="398"/>
      <c r="H40" s="335"/>
      <c r="I40" s="320"/>
      <c r="J40" s="318"/>
    </row>
    <row r="41" spans="2:17" ht="33" customHeight="1" x14ac:dyDescent="0.25">
      <c r="B41" s="390"/>
      <c r="C41" s="396"/>
      <c r="D41" s="399"/>
      <c r="E41" s="399"/>
      <c r="F41" s="396"/>
      <c r="G41" s="396"/>
      <c r="H41" s="335"/>
      <c r="I41" s="320"/>
      <c r="J41" s="318"/>
    </row>
    <row r="42" spans="2:17" ht="33" customHeight="1" x14ac:dyDescent="0.25">
      <c r="B42" s="386"/>
      <c r="C42" s="396"/>
      <c r="D42" s="399"/>
      <c r="E42" s="399"/>
      <c r="F42" s="400"/>
      <c r="G42" s="401"/>
      <c r="H42" s="368"/>
      <c r="I42" s="320"/>
      <c r="J42" s="318"/>
    </row>
    <row r="43" spans="2:17" ht="33" customHeight="1" x14ac:dyDescent="0.25">
      <c r="B43" s="386"/>
      <c r="C43" s="402"/>
      <c r="D43" s="402"/>
      <c r="E43" s="402"/>
      <c r="F43" s="400"/>
      <c r="G43" s="401"/>
      <c r="H43" s="320"/>
      <c r="I43" s="320"/>
      <c r="J43" s="318"/>
    </row>
    <row r="44" spans="2:17" ht="33" customHeight="1" x14ac:dyDescent="0.25">
      <c r="B44" s="386"/>
      <c r="C44" s="402"/>
      <c r="D44" s="402"/>
      <c r="E44" s="402"/>
      <c r="F44" s="400"/>
      <c r="G44" s="401"/>
      <c r="H44" s="320"/>
      <c r="I44" s="320"/>
      <c r="J44" s="318"/>
    </row>
    <row r="45" spans="2:17" ht="33" customHeight="1" x14ac:dyDescent="0.25">
      <c r="B45" s="350"/>
      <c r="C45" s="233"/>
      <c r="D45" s="263"/>
      <c r="E45" s="263"/>
      <c r="F45" s="264"/>
      <c r="G45" s="264"/>
      <c r="H45" s="320"/>
      <c r="I45" s="320"/>
      <c r="J45" s="318"/>
    </row>
    <row r="46" spans="2:17" ht="33" customHeight="1" x14ac:dyDescent="0.25">
      <c r="B46" s="350"/>
      <c r="C46" s="233"/>
      <c r="D46" s="263"/>
      <c r="E46" s="263"/>
      <c r="F46" s="264"/>
      <c r="G46" s="264"/>
      <c r="H46" s="320"/>
      <c r="I46" s="320"/>
      <c r="J46" s="318"/>
    </row>
    <row r="47" spans="2:17" ht="33" customHeight="1" x14ac:dyDescent="0.25">
      <c r="B47" s="519" t="s">
        <v>367</v>
      </c>
      <c r="C47" s="519"/>
      <c r="D47" s="519"/>
      <c r="E47" s="519"/>
      <c r="F47" s="519"/>
      <c r="G47" s="519"/>
      <c r="H47" s="320"/>
      <c r="I47" s="320"/>
      <c r="J47" s="318"/>
    </row>
    <row r="48" spans="2:17" ht="40.15" customHeight="1" x14ac:dyDescent="0.25">
      <c r="B48" s="519"/>
      <c r="C48" s="519"/>
      <c r="D48" s="519"/>
      <c r="E48" s="519"/>
      <c r="F48" s="519"/>
      <c r="G48" s="519"/>
      <c r="H48" s="407"/>
      <c r="I48" s="407"/>
      <c r="J48" s="407"/>
      <c r="K48" s="407"/>
      <c r="L48" s="407"/>
      <c r="M48" s="407"/>
      <c r="N48" s="407"/>
      <c r="O48" s="407"/>
      <c r="P48" s="407"/>
      <c r="Q48" s="407"/>
    </row>
    <row r="49" spans="2:13" ht="33" customHeight="1" x14ac:dyDescent="0.25">
      <c r="B49" s="350"/>
      <c r="C49" s="350"/>
      <c r="D49" s="482"/>
      <c r="E49" s="482"/>
      <c r="F49" s="483"/>
      <c r="G49" s="483"/>
      <c r="H49" s="368"/>
      <c r="I49" s="320"/>
      <c r="J49" s="318"/>
    </row>
    <row r="50" spans="2:13" ht="33" customHeight="1" x14ac:dyDescent="0.25">
      <c r="B50" s="234"/>
      <c r="C50" s="47"/>
      <c r="D50" s="47" t="s">
        <v>182</v>
      </c>
      <c r="E50" s="47" t="s">
        <v>177</v>
      </c>
      <c r="F50" s="47"/>
      <c r="G50" s="47"/>
      <c r="H50" s="484"/>
      <c r="I50" s="335"/>
      <c r="J50" s="329"/>
      <c r="K50" s="51"/>
      <c r="L50" s="51"/>
      <c r="M50" s="51"/>
    </row>
    <row r="51" spans="2:13" ht="33" customHeight="1" x14ac:dyDescent="0.25">
      <c r="B51" s="234"/>
      <c r="C51" s="47" t="s">
        <v>7</v>
      </c>
      <c r="D51" s="408">
        <f>+E18</f>
        <v>2022</v>
      </c>
      <c r="E51" s="408">
        <f>+D51</f>
        <v>2022</v>
      </c>
      <c r="F51" s="47"/>
      <c r="G51" s="486"/>
      <c r="H51" s="484"/>
      <c r="I51" s="335"/>
      <c r="J51" s="329"/>
      <c r="K51" s="51"/>
      <c r="L51" s="51"/>
      <c r="M51" s="51"/>
    </row>
    <row r="52" spans="2:13" ht="33" customHeight="1" x14ac:dyDescent="0.25">
      <c r="B52" s="234" t="str">
        <f t="shared" ref="B52" si="10">+B19</f>
        <v>02.02</v>
      </c>
      <c r="C52" s="409" t="str">
        <f>'2.1.12'!C13</f>
        <v>Servicios ambulatorios</v>
      </c>
      <c r="D52" s="278">
        <f>+G8</f>
        <v>0.59577620726536296</v>
      </c>
      <c r="E52" s="410">
        <f>+'2.1.12'!S13/'2.1.12'!S8*-1</f>
        <v>-0.4319271669138795</v>
      </c>
      <c r="F52" s="47"/>
      <c r="G52" s="486"/>
      <c r="H52" s="484"/>
      <c r="I52" s="51"/>
      <c r="J52" s="329"/>
      <c r="K52" s="51"/>
      <c r="L52" s="51"/>
      <c r="M52" s="51"/>
    </row>
    <row r="53" spans="2:13" ht="33" customHeight="1" x14ac:dyDescent="0.25">
      <c r="B53" s="234"/>
      <c r="C53" s="409" t="str">
        <f>'2.1.12'!C15</f>
        <v>Otros servicios de salud humana</v>
      </c>
      <c r="D53" s="278">
        <f>+G14</f>
        <v>4.5469812328723198E-3</v>
      </c>
      <c r="E53" s="410">
        <f>+'2.1.12'!S15/'2.1.12'!S8*-1</f>
        <v>-0.29880271605704745</v>
      </c>
      <c r="F53" s="47"/>
      <c r="G53" s="486"/>
      <c r="H53" s="484"/>
      <c r="I53" s="51"/>
      <c r="J53" s="329"/>
      <c r="K53" s="51"/>
      <c r="L53" s="51"/>
      <c r="M53" s="51"/>
    </row>
    <row r="54" spans="2:13" ht="33" customHeight="1" x14ac:dyDescent="0.25">
      <c r="B54" s="234" t="str">
        <f>+B20</f>
        <v>02.01</v>
      </c>
      <c r="C54" s="409" t="str">
        <f>'2.1.12'!C12</f>
        <v>Servicios con internación</v>
      </c>
      <c r="D54" s="278">
        <f>+G9</f>
        <v>0.33294424869366002</v>
      </c>
      <c r="E54" s="410">
        <f>+'2.1.12'!S12/'2.1.12'!S8*-1</f>
        <v>-0.18724854135427646</v>
      </c>
      <c r="F54" s="47"/>
      <c r="G54" s="486"/>
      <c r="H54" s="484"/>
      <c r="I54" s="51"/>
      <c r="J54" s="329"/>
      <c r="K54" s="51"/>
      <c r="L54" s="51"/>
      <c r="M54" s="51"/>
    </row>
    <row r="55" spans="2:13" ht="33" customHeight="1" x14ac:dyDescent="0.25">
      <c r="B55" s="234" t="str">
        <f>+B22</f>
        <v>01.03</v>
      </c>
      <c r="C55" s="409" t="str">
        <f>'2.1.12'!C14</f>
        <v>Servicios odontológicos</v>
      </c>
      <c r="D55" s="278">
        <f>+G11</f>
        <v>1.4062165303948699E-2</v>
      </c>
      <c r="E55" s="410">
        <f>+'2.1.12'!S14/'2.1.12'!S8*-1</f>
        <v>-6.5132597408381662E-2</v>
      </c>
      <c r="F55" s="47"/>
      <c r="G55" s="486"/>
      <c r="H55" s="485"/>
      <c r="I55" s="412"/>
      <c r="J55" s="329"/>
      <c r="K55" s="51"/>
      <c r="L55" s="51"/>
      <c r="M55" s="51"/>
    </row>
    <row r="56" spans="2:13" ht="33" customHeight="1" x14ac:dyDescent="0.25">
      <c r="B56" s="234" t="str">
        <f>+B25</f>
        <v>02.04</v>
      </c>
      <c r="C56" s="409" t="str">
        <f>'2.1.12'!C11</f>
        <v>Servicios de salud pública</v>
      </c>
      <c r="D56" s="278">
        <f>+G12</f>
        <v>1.25418963415106E-2</v>
      </c>
      <c r="E56" s="410">
        <f>+'2.1.12'!S11/'2.1.12'!S8*-1</f>
        <v>-1.4859763512464791E-2</v>
      </c>
      <c r="F56" s="47"/>
      <c r="G56" s="486"/>
      <c r="H56" s="485"/>
      <c r="I56" s="412"/>
      <c r="J56" s="329"/>
      <c r="K56" s="51"/>
      <c r="L56" s="51"/>
      <c r="M56" s="51"/>
    </row>
    <row r="57" spans="2:13" ht="33" customHeight="1" x14ac:dyDescent="0.25">
      <c r="B57" s="234" t="str">
        <f>+B21</f>
        <v>01.01</v>
      </c>
      <c r="C57" s="409" t="str">
        <f>'2.1.12'!C9</f>
        <v xml:space="preserve">Servicios de rectoría y administración de servicios de la salud </v>
      </c>
      <c r="D57" s="278">
        <f>+G10</f>
        <v>3.3203323023696399E-2</v>
      </c>
      <c r="E57" s="410">
        <f>+'2.1.12'!S9/'2.1.12'!S8*-1</f>
        <v>-1.9698296863253735E-3</v>
      </c>
      <c r="F57" s="47"/>
      <c r="G57" s="486"/>
      <c r="H57" s="485"/>
      <c r="I57" s="412"/>
      <c r="J57" s="329"/>
      <c r="K57" s="51"/>
      <c r="L57" s="51"/>
      <c r="M57" s="51"/>
    </row>
    <row r="58" spans="2:13" ht="33" customHeight="1" x14ac:dyDescent="0.25">
      <c r="B58" s="234" t="str">
        <f>+B23</f>
        <v>02.03</v>
      </c>
      <c r="C58" s="409" t="str">
        <f>'2.1.12'!C10</f>
        <v>Servicios de administración de planes de seguridad social de afiliación obligatoria</v>
      </c>
      <c r="D58" s="278">
        <f>+G13</f>
        <v>6.9251781389489302E-3</v>
      </c>
      <c r="E58" s="410">
        <f>+'2.1.12'!S10/'2.1.12'!S8*-1</f>
        <v>-5.9385067624745757E-5</v>
      </c>
      <c r="F58" s="47"/>
      <c r="G58" s="486"/>
      <c r="H58" s="485"/>
      <c r="I58" s="412"/>
      <c r="J58" s="329"/>
      <c r="K58" s="51"/>
      <c r="L58" s="51"/>
      <c r="M58" s="51"/>
    </row>
    <row r="59" spans="2:13" ht="33" customHeight="1" x14ac:dyDescent="0.25">
      <c r="B59" s="234" t="str">
        <f>+B26</f>
        <v>Total</v>
      </c>
      <c r="C59" s="409"/>
      <c r="D59" s="411">
        <f>D52+D54+D57+D55+D58+D53+D56</f>
        <v>0.99999999999999989</v>
      </c>
      <c r="E59" s="411">
        <f>E52+E54+E57+E55+E58+E53+E56</f>
        <v>-0.99999999999999989</v>
      </c>
      <c r="F59" s="47"/>
      <c r="G59" s="486"/>
      <c r="H59" s="485"/>
      <c r="I59" s="412"/>
      <c r="J59" s="329"/>
      <c r="K59" s="51"/>
      <c r="L59" s="51"/>
      <c r="M59" s="51"/>
    </row>
    <row r="60" spans="2:13" ht="33" customHeight="1" x14ac:dyDescent="0.25">
      <c r="B60" s="234"/>
      <c r="C60" s="47"/>
      <c r="D60" s="278"/>
      <c r="E60" s="278"/>
      <c r="F60" s="47"/>
      <c r="G60" s="486"/>
      <c r="H60" s="485"/>
      <c r="I60" s="412"/>
      <c r="J60" s="329"/>
      <c r="K60" s="51"/>
      <c r="L60" s="51"/>
      <c r="M60" s="51"/>
    </row>
    <row r="61" spans="2:13" ht="33" customHeight="1" x14ac:dyDescent="0.25">
      <c r="B61" s="350"/>
      <c r="C61" s="308"/>
      <c r="D61" s="406"/>
      <c r="E61" s="406"/>
      <c r="F61" s="308"/>
      <c r="G61" s="484"/>
      <c r="H61" s="485"/>
      <c r="I61" s="412"/>
      <c r="J61" s="329"/>
      <c r="K61" s="51"/>
      <c r="L61" s="51"/>
      <c r="M61" s="51"/>
    </row>
    <row r="62" spans="2:13" ht="33" customHeight="1" x14ac:dyDescent="0.25">
      <c r="B62" s="350"/>
      <c r="C62" s="484"/>
      <c r="D62" s="485"/>
      <c r="E62" s="485"/>
      <c r="F62" s="484"/>
      <c r="G62" s="484"/>
      <c r="H62" s="485"/>
      <c r="I62" s="412"/>
      <c r="J62" s="329"/>
      <c r="K62" s="51"/>
      <c r="L62" s="51"/>
      <c r="M62" s="51"/>
    </row>
    <row r="63" spans="2:13" ht="33" customHeight="1" x14ac:dyDescent="0.25">
      <c r="B63" s="405"/>
      <c r="C63" s="51"/>
      <c r="D63" s="412"/>
      <c r="E63" s="412"/>
      <c r="F63" s="51"/>
      <c r="G63" s="51"/>
      <c r="H63" s="412"/>
      <c r="I63" s="412"/>
      <c r="J63" s="329"/>
      <c r="K63" s="51"/>
      <c r="L63" s="51"/>
      <c r="M63" s="51"/>
    </row>
    <row r="64" spans="2:13" ht="33" customHeight="1" x14ac:dyDescent="0.25">
      <c r="B64" s="233"/>
      <c r="C64" s="412"/>
      <c r="D64" s="51"/>
      <c r="E64" s="51"/>
      <c r="F64" s="51"/>
      <c r="G64" s="51"/>
      <c r="H64" s="412"/>
      <c r="I64" s="412"/>
      <c r="J64" s="329"/>
      <c r="K64" s="51"/>
      <c r="L64" s="51"/>
      <c r="M64" s="51"/>
    </row>
    <row r="65" spans="2:13" ht="33" customHeight="1" x14ac:dyDescent="0.25">
      <c r="B65" s="350"/>
      <c r="C65" s="406"/>
      <c r="D65" s="308"/>
      <c r="E65" s="308"/>
      <c r="F65" s="308"/>
      <c r="G65" s="308"/>
      <c r="H65" s="308"/>
      <c r="I65" s="368"/>
      <c r="J65" s="369"/>
      <c r="K65" s="308"/>
      <c r="L65" s="308"/>
      <c r="M65" s="308"/>
    </row>
    <row r="66" spans="2:13" ht="16.5" customHeight="1" x14ac:dyDescent="0.3">
      <c r="B66" s="126" t="s">
        <v>274</v>
      </c>
      <c r="D66" s="320"/>
      <c r="E66" s="320"/>
      <c r="F66" s="320"/>
      <c r="G66" s="320"/>
      <c r="H66" s="320"/>
      <c r="I66" s="320"/>
      <c r="J66" s="318"/>
    </row>
    <row r="67" spans="2:13" ht="15.75" customHeight="1" x14ac:dyDescent="0.3">
      <c r="B67" s="126" t="s">
        <v>15</v>
      </c>
    </row>
    <row r="74" spans="2:13" x14ac:dyDescent="0.25">
      <c r="B74" s="18"/>
    </row>
    <row r="75" spans="2:13" x14ac:dyDescent="0.25">
      <c r="B75" s="18"/>
    </row>
  </sheetData>
  <mergeCells count="6">
    <mergeCell ref="B47:G48"/>
    <mergeCell ref="B26:C26"/>
    <mergeCell ref="B15:C15"/>
    <mergeCell ref="B4:G4"/>
    <mergeCell ref="B3:G3"/>
    <mergeCell ref="B28:G28"/>
  </mergeCells>
  <conditionalFormatting sqref="D39:E39">
    <cfRule type="cellIs" dxfId="6" priority="1" operator="notEqual">
      <formula>0</formula>
    </cfRule>
  </conditionalFormatting>
  <conditionalFormatting sqref="D41:E41">
    <cfRule type="cellIs" dxfId="5" priority="2" operator="notEqual">
      <formula>0</formula>
    </cfRule>
  </conditionalFormatting>
  <hyperlinks>
    <hyperlink ref="B2" location="Indice!A1" display="Índice"/>
    <hyperlink ref="G2" location="'2.1.19'!A1" display="Siguiente"/>
    <hyperlink ref="F2" location="'2.1.17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7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U15" sqref="U15"/>
    </sheetView>
  </sheetViews>
  <sheetFormatPr baseColWidth="10" defaultRowHeight="15" x14ac:dyDescent="0.25"/>
  <cols>
    <col min="1" max="1" width="5" customWidth="1"/>
    <col min="2" max="2" width="13" customWidth="1"/>
    <col min="3" max="3" width="59.7109375" customWidth="1"/>
    <col min="4" max="19" width="15.85546875" customWidth="1"/>
    <col min="20" max="20" width="15.7109375" customWidth="1"/>
  </cols>
  <sheetData>
    <row r="1" spans="2:20" ht="78" customHeight="1" x14ac:dyDescent="0.25"/>
    <row r="2" spans="2:20" ht="33" customHeight="1" x14ac:dyDescent="0.35">
      <c r="B2" s="149" t="s">
        <v>3</v>
      </c>
      <c r="R2" s="37" t="s">
        <v>178</v>
      </c>
      <c r="S2" s="37" t="s">
        <v>179</v>
      </c>
      <c r="T2" s="36"/>
    </row>
    <row r="3" spans="2:20" ht="22.5" customHeight="1" x14ac:dyDescent="0.25">
      <c r="B3" s="489" t="s">
        <v>161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</row>
    <row r="4" spans="2:20" ht="35.25" customHeight="1" x14ac:dyDescent="0.25">
      <c r="B4" s="491" t="s">
        <v>368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</row>
    <row r="5" spans="2:20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20" ht="33" customHeight="1" x14ac:dyDescent="0.25">
      <c r="B6" s="20" t="s">
        <v>0</v>
      </c>
      <c r="C6" s="384"/>
      <c r="D6" s="384"/>
      <c r="E6" s="384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20" ht="33" customHeight="1" x14ac:dyDescent="0.25">
      <c r="B7" s="232" t="s">
        <v>10</v>
      </c>
      <c r="C7" s="232" t="s">
        <v>7</v>
      </c>
      <c r="D7" s="31">
        <v>2007</v>
      </c>
      <c r="E7" s="31">
        <v>2008</v>
      </c>
      <c r="F7" s="31">
        <v>2009</v>
      </c>
      <c r="G7" s="31">
        <v>2010</v>
      </c>
      <c r="H7" s="31">
        <v>2011</v>
      </c>
      <c r="I7" s="31">
        <v>2012</v>
      </c>
      <c r="J7" s="31">
        <v>2013</v>
      </c>
      <c r="K7" s="31">
        <v>2014</v>
      </c>
      <c r="L7" s="31">
        <v>2015</v>
      </c>
      <c r="M7" s="31">
        <v>2016</v>
      </c>
      <c r="N7" s="31">
        <v>2017</v>
      </c>
      <c r="O7" s="31">
        <v>2018</v>
      </c>
      <c r="P7" s="31">
        <v>2019</v>
      </c>
      <c r="Q7" s="31">
        <v>2020</v>
      </c>
      <c r="R7" s="31">
        <v>2021</v>
      </c>
      <c r="S7" s="31">
        <v>2022</v>
      </c>
    </row>
    <row r="8" spans="2:20" ht="33" customHeight="1" x14ac:dyDescent="0.25">
      <c r="B8" s="249" t="s">
        <v>508</v>
      </c>
      <c r="C8" s="89" t="s">
        <v>509</v>
      </c>
      <c r="D8" s="91">
        <v>300548</v>
      </c>
      <c r="E8" s="91">
        <v>370166</v>
      </c>
      <c r="F8" s="91">
        <v>412087</v>
      </c>
      <c r="G8" s="91">
        <v>583997</v>
      </c>
      <c r="H8" s="91">
        <v>710987</v>
      </c>
      <c r="I8" s="91">
        <v>965050</v>
      </c>
      <c r="J8" s="91">
        <v>1144683</v>
      </c>
      <c r="K8" s="91">
        <v>1255957</v>
      </c>
      <c r="L8" s="91">
        <v>1374646</v>
      </c>
      <c r="M8" s="91">
        <v>1427704</v>
      </c>
      <c r="N8" s="91">
        <v>1591386</v>
      </c>
      <c r="O8" s="91">
        <v>1629324</v>
      </c>
      <c r="P8" s="91">
        <v>1636116</v>
      </c>
      <c r="Q8" s="91">
        <v>1720651</v>
      </c>
      <c r="R8" s="91">
        <v>1822034</v>
      </c>
      <c r="S8" s="91">
        <v>1980746</v>
      </c>
    </row>
    <row r="9" spans="2:20" ht="33" customHeight="1" x14ac:dyDescent="0.25">
      <c r="B9" s="249" t="s">
        <v>510</v>
      </c>
      <c r="C9" s="89" t="s">
        <v>511</v>
      </c>
      <c r="D9" s="91">
        <v>245173</v>
      </c>
      <c r="E9" s="91">
        <v>299953</v>
      </c>
      <c r="F9" s="91">
        <v>362273</v>
      </c>
      <c r="G9" s="91">
        <v>469560</v>
      </c>
      <c r="H9" s="91">
        <v>585588</v>
      </c>
      <c r="I9" s="91">
        <v>703474</v>
      </c>
      <c r="J9" s="91">
        <v>886074</v>
      </c>
      <c r="K9" s="91">
        <v>1062352</v>
      </c>
      <c r="L9" s="91">
        <v>1044088</v>
      </c>
      <c r="M9" s="91">
        <v>1156962</v>
      </c>
      <c r="N9" s="91">
        <v>1138865</v>
      </c>
      <c r="O9" s="91">
        <v>1360475</v>
      </c>
      <c r="P9" s="91">
        <v>1385292</v>
      </c>
      <c r="Q9" s="91">
        <v>1038467</v>
      </c>
      <c r="R9" s="91">
        <v>1233509</v>
      </c>
      <c r="S9" s="91">
        <v>1251160</v>
      </c>
    </row>
    <row r="10" spans="2:20" ht="33" customHeight="1" x14ac:dyDescent="0.25">
      <c r="B10" s="249" t="s">
        <v>514</v>
      </c>
      <c r="C10" s="89" t="s">
        <v>515</v>
      </c>
      <c r="D10" s="91">
        <v>166747</v>
      </c>
      <c r="E10" s="91">
        <v>222568</v>
      </c>
      <c r="F10" s="91">
        <v>268478</v>
      </c>
      <c r="G10" s="91">
        <v>346946</v>
      </c>
      <c r="H10" s="91">
        <v>395794</v>
      </c>
      <c r="I10" s="91">
        <v>479200</v>
      </c>
      <c r="J10" s="91">
        <v>553243</v>
      </c>
      <c r="K10" s="91">
        <v>678040</v>
      </c>
      <c r="L10" s="91">
        <v>721018</v>
      </c>
      <c r="M10" s="91">
        <v>730017</v>
      </c>
      <c r="N10" s="91">
        <v>887572</v>
      </c>
      <c r="O10" s="91">
        <v>1023780</v>
      </c>
      <c r="P10" s="91">
        <v>1018950</v>
      </c>
      <c r="Q10" s="91">
        <v>1065374</v>
      </c>
      <c r="R10" s="91">
        <v>1003585</v>
      </c>
      <c r="S10" s="91">
        <v>964343</v>
      </c>
    </row>
    <row r="11" spans="2:20" ht="33" customHeight="1" x14ac:dyDescent="0.25">
      <c r="B11" s="249" t="s">
        <v>516</v>
      </c>
      <c r="C11" s="89" t="s">
        <v>517</v>
      </c>
      <c r="D11" s="91">
        <v>134047</v>
      </c>
      <c r="E11" s="91">
        <v>168570</v>
      </c>
      <c r="F11" s="91">
        <v>209664</v>
      </c>
      <c r="G11" s="91">
        <v>291807</v>
      </c>
      <c r="H11" s="91">
        <v>372844</v>
      </c>
      <c r="I11" s="91">
        <v>471847</v>
      </c>
      <c r="J11" s="91">
        <v>591539</v>
      </c>
      <c r="K11" s="91">
        <v>759256</v>
      </c>
      <c r="L11" s="91">
        <v>735806</v>
      </c>
      <c r="M11" s="91">
        <v>730434</v>
      </c>
      <c r="N11" s="91">
        <v>746063</v>
      </c>
      <c r="O11" s="91">
        <v>862502</v>
      </c>
      <c r="P11" s="91">
        <v>795580</v>
      </c>
      <c r="Q11" s="91">
        <v>881713</v>
      </c>
      <c r="R11" s="91">
        <v>837077</v>
      </c>
      <c r="S11" s="91">
        <v>841779</v>
      </c>
    </row>
    <row r="12" spans="2:20" ht="33" customHeight="1" x14ac:dyDescent="0.25">
      <c r="B12" s="249" t="s">
        <v>522</v>
      </c>
      <c r="C12" s="89" t="s">
        <v>66</v>
      </c>
      <c r="D12" s="91">
        <v>195252</v>
      </c>
      <c r="E12" s="91">
        <v>214783</v>
      </c>
      <c r="F12" s="91">
        <v>205936</v>
      </c>
      <c r="G12" s="91">
        <v>234185</v>
      </c>
      <c r="H12" s="91">
        <v>287963</v>
      </c>
      <c r="I12" s="91">
        <v>295615</v>
      </c>
      <c r="J12" s="91">
        <v>296434</v>
      </c>
      <c r="K12" s="91">
        <v>269023</v>
      </c>
      <c r="L12" s="91">
        <v>256550</v>
      </c>
      <c r="M12" s="91">
        <v>239834</v>
      </c>
      <c r="N12" s="91">
        <v>255153</v>
      </c>
      <c r="O12" s="91">
        <v>259929</v>
      </c>
      <c r="P12" s="91">
        <v>217040</v>
      </c>
      <c r="Q12" s="91">
        <v>211637</v>
      </c>
      <c r="R12" s="91">
        <v>203998</v>
      </c>
      <c r="S12" s="91">
        <v>180118</v>
      </c>
    </row>
    <row r="13" spans="2:20" ht="33" customHeight="1" x14ac:dyDescent="0.25">
      <c r="B13" s="249" t="s">
        <v>529</v>
      </c>
      <c r="C13" s="89" t="s">
        <v>501</v>
      </c>
      <c r="D13" s="91">
        <v>13693</v>
      </c>
      <c r="E13" s="91">
        <v>26986</v>
      </c>
      <c r="F13" s="91">
        <v>32057</v>
      </c>
      <c r="G13" s="91">
        <v>37387</v>
      </c>
      <c r="H13" s="91">
        <v>45645</v>
      </c>
      <c r="I13" s="91">
        <v>50281</v>
      </c>
      <c r="J13" s="91">
        <v>96859</v>
      </c>
      <c r="K13" s="91">
        <v>62557</v>
      </c>
      <c r="L13" s="91">
        <v>38077</v>
      </c>
      <c r="M13" s="91">
        <v>18546</v>
      </c>
      <c r="N13" s="91">
        <v>16001</v>
      </c>
      <c r="O13" s="91">
        <v>16127</v>
      </c>
      <c r="P13" s="91">
        <v>15105</v>
      </c>
      <c r="Q13" s="91">
        <v>41892</v>
      </c>
      <c r="R13" s="91">
        <v>402312</v>
      </c>
      <c r="S13" s="91">
        <v>68036</v>
      </c>
    </row>
    <row r="14" spans="2:20" ht="33" customHeight="1" x14ac:dyDescent="0.25">
      <c r="B14" s="249" t="s">
        <v>523</v>
      </c>
      <c r="C14" s="89" t="s">
        <v>524</v>
      </c>
      <c r="D14" s="91">
        <v>19576</v>
      </c>
      <c r="E14" s="91">
        <v>24969</v>
      </c>
      <c r="F14" s="91">
        <v>28578</v>
      </c>
      <c r="G14" s="91">
        <v>40983</v>
      </c>
      <c r="H14" s="91">
        <v>51108</v>
      </c>
      <c r="I14" s="91">
        <v>69700</v>
      </c>
      <c r="J14" s="91">
        <v>82538</v>
      </c>
      <c r="K14" s="91">
        <v>95426</v>
      </c>
      <c r="L14" s="91">
        <v>98064</v>
      </c>
      <c r="M14" s="91">
        <v>102145</v>
      </c>
      <c r="N14" s="91">
        <v>89848</v>
      </c>
      <c r="O14" s="91">
        <v>97959</v>
      </c>
      <c r="P14" s="91">
        <v>96499</v>
      </c>
      <c r="Q14" s="91">
        <v>53301</v>
      </c>
      <c r="R14" s="91">
        <v>66655</v>
      </c>
      <c r="S14" s="91">
        <v>64550</v>
      </c>
    </row>
    <row r="15" spans="2:20" ht="33" customHeight="1" x14ac:dyDescent="0.25">
      <c r="B15" s="249" t="s">
        <v>439</v>
      </c>
      <c r="C15" s="89" t="s">
        <v>532</v>
      </c>
      <c r="D15" s="91">
        <v>6999</v>
      </c>
      <c r="E15" s="91">
        <v>8489</v>
      </c>
      <c r="F15" s="91">
        <v>9467</v>
      </c>
      <c r="G15" s="91">
        <v>13719</v>
      </c>
      <c r="H15" s="91">
        <v>20534</v>
      </c>
      <c r="I15" s="91">
        <v>24157</v>
      </c>
      <c r="J15" s="91">
        <v>30457</v>
      </c>
      <c r="K15" s="91">
        <v>29346</v>
      </c>
      <c r="L15" s="91">
        <v>40714</v>
      </c>
      <c r="M15" s="91">
        <v>54480</v>
      </c>
      <c r="N15" s="91">
        <v>73615</v>
      </c>
      <c r="O15" s="91">
        <v>48214</v>
      </c>
      <c r="P15" s="91">
        <v>44816</v>
      </c>
      <c r="Q15" s="91">
        <v>37600</v>
      </c>
      <c r="R15" s="91">
        <v>38577</v>
      </c>
      <c r="S15" s="91">
        <v>37567</v>
      </c>
    </row>
    <row r="16" spans="2:20" ht="33" customHeight="1" x14ac:dyDescent="0.25">
      <c r="B16" s="249" t="s">
        <v>518</v>
      </c>
      <c r="C16" s="89" t="s">
        <v>519</v>
      </c>
      <c r="D16" s="91">
        <v>2028</v>
      </c>
      <c r="E16" s="91">
        <v>2316</v>
      </c>
      <c r="F16" s="91">
        <v>4183</v>
      </c>
      <c r="G16" s="91">
        <v>9731</v>
      </c>
      <c r="H16" s="91">
        <v>16042</v>
      </c>
      <c r="I16" s="91">
        <v>24835</v>
      </c>
      <c r="J16" s="91">
        <v>35065</v>
      </c>
      <c r="K16" s="91">
        <v>53159</v>
      </c>
      <c r="L16" s="91">
        <v>55874</v>
      </c>
      <c r="M16" s="91">
        <v>59104</v>
      </c>
      <c r="N16" s="91">
        <v>42338</v>
      </c>
      <c r="O16" s="91">
        <v>63926</v>
      </c>
      <c r="P16" s="91">
        <v>69673</v>
      </c>
      <c r="Q16" s="91">
        <v>12778</v>
      </c>
      <c r="R16" s="91">
        <v>31641</v>
      </c>
      <c r="S16" s="91">
        <v>24666</v>
      </c>
    </row>
    <row r="17" spans="2:19" ht="33" customHeight="1" x14ac:dyDescent="0.25">
      <c r="B17" s="249" t="s">
        <v>446</v>
      </c>
      <c r="C17" s="89" t="s">
        <v>536</v>
      </c>
      <c r="D17" s="91">
        <v>3494</v>
      </c>
      <c r="E17" s="91">
        <v>4284</v>
      </c>
      <c r="F17" s="91">
        <v>5169</v>
      </c>
      <c r="G17" s="91">
        <v>6644</v>
      </c>
      <c r="H17" s="91">
        <v>8200</v>
      </c>
      <c r="I17" s="91">
        <v>9586</v>
      </c>
      <c r="J17" s="91">
        <v>11429</v>
      </c>
      <c r="K17" s="91">
        <v>13193</v>
      </c>
      <c r="L17" s="91">
        <v>13062</v>
      </c>
      <c r="M17" s="91">
        <v>13515</v>
      </c>
      <c r="N17" s="91">
        <v>15299</v>
      </c>
      <c r="O17" s="91">
        <v>18313</v>
      </c>
      <c r="P17" s="91">
        <v>16511</v>
      </c>
      <c r="Q17" s="91">
        <v>8051</v>
      </c>
      <c r="R17" s="91">
        <v>11547</v>
      </c>
      <c r="S17" s="91">
        <v>11733</v>
      </c>
    </row>
    <row r="18" spans="2:19" ht="33" customHeight="1" x14ac:dyDescent="0.25">
      <c r="B18" s="249" t="s">
        <v>537</v>
      </c>
      <c r="C18" s="89" t="s">
        <v>538</v>
      </c>
      <c r="D18" s="9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</row>
    <row r="19" spans="2:19" ht="33" customHeight="1" x14ac:dyDescent="0.25">
      <c r="B19" s="249" t="s">
        <v>534</v>
      </c>
      <c r="C19" s="89" t="s">
        <v>535</v>
      </c>
      <c r="D19" s="91">
        <v>1601</v>
      </c>
      <c r="E19" s="91">
        <v>2050</v>
      </c>
      <c r="F19" s="91">
        <v>2086</v>
      </c>
      <c r="G19" s="91">
        <v>2606</v>
      </c>
      <c r="H19" s="91">
        <v>2372</v>
      </c>
      <c r="I19" s="91">
        <v>3273</v>
      </c>
      <c r="J19" s="91">
        <v>3334</v>
      </c>
      <c r="K19" s="91">
        <v>3037</v>
      </c>
      <c r="L19" s="91">
        <v>2257</v>
      </c>
      <c r="M19" s="91">
        <v>1978</v>
      </c>
      <c r="N19" s="91">
        <v>133</v>
      </c>
      <c r="O19" s="91">
        <v>4</v>
      </c>
      <c r="P19" s="91">
        <v>0</v>
      </c>
      <c r="Q19" s="91">
        <v>0</v>
      </c>
      <c r="R19" s="91">
        <v>0</v>
      </c>
      <c r="S19" s="91">
        <v>0</v>
      </c>
    </row>
    <row r="20" spans="2:19" ht="33" customHeight="1" x14ac:dyDescent="0.25">
      <c r="B20" s="518" t="s">
        <v>450</v>
      </c>
      <c r="C20" s="518"/>
      <c r="D20" s="92">
        <v>1089158</v>
      </c>
      <c r="E20" s="92">
        <v>1345134</v>
      </c>
      <c r="F20" s="92">
        <v>1539978</v>
      </c>
      <c r="G20" s="92">
        <v>2037565</v>
      </c>
      <c r="H20" s="92">
        <v>2497077</v>
      </c>
      <c r="I20" s="92">
        <v>3097018</v>
      </c>
      <c r="J20" s="92">
        <v>3731655</v>
      </c>
      <c r="K20" s="92">
        <v>4281346</v>
      </c>
      <c r="L20" s="92">
        <v>4380156</v>
      </c>
      <c r="M20" s="92">
        <v>4534719</v>
      </c>
      <c r="N20" s="92">
        <v>4856273</v>
      </c>
      <c r="O20" s="92">
        <v>5380553</v>
      </c>
      <c r="P20" s="92">
        <v>5295582</v>
      </c>
      <c r="Q20" s="92">
        <v>5071464</v>
      </c>
      <c r="R20" s="92">
        <v>5650935</v>
      </c>
      <c r="S20" s="92">
        <v>5424698</v>
      </c>
    </row>
    <row r="21" spans="2:19" ht="33" customHeight="1" x14ac:dyDescent="0.25">
      <c r="B21" s="319"/>
      <c r="C21" s="319"/>
      <c r="D21" s="319"/>
      <c r="E21" s="319"/>
      <c r="F21" s="319"/>
      <c r="G21" s="319"/>
      <c r="H21" s="319"/>
      <c r="I21" s="319"/>
      <c r="K21" s="235"/>
    </row>
    <row r="22" spans="2:19" ht="33" customHeight="1" x14ac:dyDescent="0.25">
      <c r="B22" s="20" t="s">
        <v>1</v>
      </c>
      <c r="C22" s="384"/>
      <c r="D22" s="384"/>
      <c r="E22" s="384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9" ht="33" customHeight="1" x14ac:dyDescent="0.25">
      <c r="B23" s="232" t="s">
        <v>10</v>
      </c>
      <c r="C23" s="232" t="s">
        <v>7</v>
      </c>
      <c r="D23" s="31">
        <v>2007</v>
      </c>
      <c r="E23" s="31">
        <v>2008</v>
      </c>
      <c r="F23" s="31">
        <v>2009</v>
      </c>
      <c r="G23" s="31">
        <v>2010</v>
      </c>
      <c r="H23" s="31">
        <v>2011</v>
      </c>
      <c r="I23" s="31">
        <v>2012</v>
      </c>
      <c r="J23" s="31">
        <v>2013</v>
      </c>
      <c r="K23" s="31">
        <v>2014</v>
      </c>
      <c r="L23" s="31">
        <v>2015</v>
      </c>
      <c r="M23" s="31">
        <v>2016</v>
      </c>
      <c r="N23" s="31">
        <v>2017</v>
      </c>
      <c r="O23" s="31">
        <v>2018</v>
      </c>
      <c r="P23" s="31">
        <v>2019</v>
      </c>
      <c r="Q23" s="31">
        <v>2020</v>
      </c>
      <c r="R23" s="31">
        <v>2021</v>
      </c>
      <c r="S23" s="31">
        <v>2022</v>
      </c>
    </row>
    <row r="24" spans="2:19" ht="33" customHeight="1" x14ac:dyDescent="0.25">
      <c r="B24" s="249" t="s">
        <v>508</v>
      </c>
      <c r="C24" s="89" t="s">
        <v>509</v>
      </c>
      <c r="D24" s="91">
        <v>300548</v>
      </c>
      <c r="E24" s="91">
        <v>344305</v>
      </c>
      <c r="F24" s="91">
        <v>341379</v>
      </c>
      <c r="G24" s="91">
        <v>438628</v>
      </c>
      <c r="H24" s="91">
        <v>525237</v>
      </c>
      <c r="I24" s="91">
        <v>670849</v>
      </c>
      <c r="J24" s="91">
        <v>747438</v>
      </c>
      <c r="K24" s="91">
        <v>761348</v>
      </c>
      <c r="L24" s="91">
        <v>787479</v>
      </c>
      <c r="M24" s="91">
        <v>819771</v>
      </c>
      <c r="N24" s="91">
        <v>874169</v>
      </c>
      <c r="O24" s="91">
        <v>872919</v>
      </c>
      <c r="P24" s="91">
        <v>918783</v>
      </c>
      <c r="Q24" s="91">
        <v>920075</v>
      </c>
      <c r="R24" s="91">
        <v>994608</v>
      </c>
      <c r="S24" s="91">
        <v>1112894</v>
      </c>
    </row>
    <row r="25" spans="2:19" ht="33" customHeight="1" x14ac:dyDescent="0.25">
      <c r="B25" s="249" t="s">
        <v>510</v>
      </c>
      <c r="C25" s="89" t="s">
        <v>511</v>
      </c>
      <c r="D25" s="91">
        <v>245173</v>
      </c>
      <c r="E25" s="91">
        <v>288360</v>
      </c>
      <c r="F25" s="91">
        <v>343094</v>
      </c>
      <c r="G25" s="91">
        <v>428168</v>
      </c>
      <c r="H25" s="91">
        <v>510858</v>
      </c>
      <c r="I25" s="91">
        <v>590286</v>
      </c>
      <c r="J25" s="91">
        <v>692696</v>
      </c>
      <c r="K25" s="91">
        <v>801442</v>
      </c>
      <c r="L25" s="91">
        <v>800723</v>
      </c>
      <c r="M25" s="91">
        <v>832443</v>
      </c>
      <c r="N25" s="91">
        <v>750389</v>
      </c>
      <c r="O25" s="91">
        <v>812889</v>
      </c>
      <c r="P25" s="91">
        <v>869413</v>
      </c>
      <c r="Q25" s="91">
        <v>545347</v>
      </c>
      <c r="R25" s="91">
        <v>723435</v>
      </c>
      <c r="S25" s="91">
        <v>770550</v>
      </c>
    </row>
    <row r="26" spans="2:19" ht="33" customHeight="1" x14ac:dyDescent="0.25">
      <c r="B26" s="249" t="s">
        <v>516</v>
      </c>
      <c r="C26" s="89" t="s">
        <v>517</v>
      </c>
      <c r="D26" s="91">
        <v>134047</v>
      </c>
      <c r="E26" s="91">
        <v>162055</v>
      </c>
      <c r="F26" s="91">
        <v>198563</v>
      </c>
      <c r="G26" s="91">
        <v>266072</v>
      </c>
      <c r="H26" s="91">
        <v>325225</v>
      </c>
      <c r="I26" s="91">
        <v>395874</v>
      </c>
      <c r="J26" s="91">
        <v>462331</v>
      </c>
      <c r="K26" s="91">
        <v>572617</v>
      </c>
      <c r="L26" s="91">
        <v>564074</v>
      </c>
      <c r="M26" s="91">
        <v>532638</v>
      </c>
      <c r="N26" s="91">
        <v>538780</v>
      </c>
      <c r="O26" s="91">
        <v>570459</v>
      </c>
      <c r="P26" s="91">
        <v>551513</v>
      </c>
      <c r="Q26" s="91">
        <v>532535</v>
      </c>
      <c r="R26" s="91">
        <v>545664</v>
      </c>
      <c r="S26" s="91">
        <v>554303</v>
      </c>
    </row>
    <row r="27" spans="2:19" ht="33" customHeight="1" x14ac:dyDescent="0.25">
      <c r="B27" s="249" t="s">
        <v>514</v>
      </c>
      <c r="C27" s="89" t="s">
        <v>515</v>
      </c>
      <c r="D27" s="91">
        <v>166747</v>
      </c>
      <c r="E27" s="91">
        <v>213966</v>
      </c>
      <c r="F27" s="91">
        <v>254262</v>
      </c>
      <c r="G27" s="91">
        <v>315444</v>
      </c>
      <c r="H27" s="91">
        <v>344319</v>
      </c>
      <c r="I27" s="91">
        <v>401006</v>
      </c>
      <c r="J27" s="91">
        <v>431353</v>
      </c>
      <c r="K27" s="91">
        <v>510122</v>
      </c>
      <c r="L27" s="91">
        <v>514563</v>
      </c>
      <c r="M27" s="91">
        <v>486106</v>
      </c>
      <c r="N27" s="91">
        <v>513122</v>
      </c>
      <c r="O27" s="91">
        <v>545177</v>
      </c>
      <c r="P27" s="91">
        <v>553345</v>
      </c>
      <c r="Q27" s="91">
        <v>493289</v>
      </c>
      <c r="R27" s="91">
        <v>492314</v>
      </c>
      <c r="S27" s="91">
        <v>495839</v>
      </c>
    </row>
    <row r="28" spans="2:19" ht="33" customHeight="1" x14ac:dyDescent="0.25">
      <c r="B28" s="249" t="s">
        <v>522</v>
      </c>
      <c r="C28" s="89" t="s">
        <v>66</v>
      </c>
      <c r="D28" s="91">
        <v>195252</v>
      </c>
      <c r="E28" s="91">
        <v>208205</v>
      </c>
      <c r="F28" s="91">
        <v>193275</v>
      </c>
      <c r="G28" s="91">
        <v>211899</v>
      </c>
      <c r="H28" s="91">
        <v>252577</v>
      </c>
      <c r="I28" s="91">
        <v>248172</v>
      </c>
      <c r="J28" s="91">
        <v>238374</v>
      </c>
      <c r="K28" s="91">
        <v>208970</v>
      </c>
      <c r="L28" s="91">
        <v>193815</v>
      </c>
      <c r="M28" s="91">
        <v>176241</v>
      </c>
      <c r="N28" s="91">
        <v>183526</v>
      </c>
      <c r="O28" s="91">
        <v>184433</v>
      </c>
      <c r="P28" s="91">
        <v>151773</v>
      </c>
      <c r="Q28" s="91">
        <v>143983</v>
      </c>
      <c r="R28" s="91">
        <v>135587</v>
      </c>
      <c r="S28" s="91">
        <v>117657</v>
      </c>
    </row>
    <row r="29" spans="2:19" ht="33" customHeight="1" x14ac:dyDescent="0.25">
      <c r="B29" s="249" t="s">
        <v>529</v>
      </c>
      <c r="C29" s="89" t="s">
        <v>501</v>
      </c>
      <c r="D29" s="91">
        <v>13693</v>
      </c>
      <c r="E29" s="91">
        <v>26159</v>
      </c>
      <c r="F29" s="91">
        <v>30087</v>
      </c>
      <c r="G29" s="91">
        <v>33829</v>
      </c>
      <c r="H29" s="91">
        <v>40036</v>
      </c>
      <c r="I29" s="91">
        <v>42212</v>
      </c>
      <c r="J29" s="91">
        <v>77887</v>
      </c>
      <c r="K29" s="91">
        <v>48592</v>
      </c>
      <c r="L29" s="91">
        <v>28767</v>
      </c>
      <c r="M29" s="91">
        <v>13629</v>
      </c>
      <c r="N29" s="91">
        <v>11509</v>
      </c>
      <c r="O29" s="91">
        <v>11443</v>
      </c>
      <c r="P29" s="91">
        <v>10563</v>
      </c>
      <c r="Q29" s="91">
        <v>28501</v>
      </c>
      <c r="R29" s="91">
        <v>267393</v>
      </c>
      <c r="S29" s="91">
        <v>44442</v>
      </c>
    </row>
    <row r="30" spans="2:19" ht="33" customHeight="1" x14ac:dyDescent="0.25">
      <c r="B30" s="249" t="s">
        <v>523</v>
      </c>
      <c r="C30" s="89" t="s">
        <v>524</v>
      </c>
      <c r="D30" s="91">
        <v>19576</v>
      </c>
      <c r="E30" s="91">
        <v>23125</v>
      </c>
      <c r="F30" s="91">
        <v>24142</v>
      </c>
      <c r="G30" s="91">
        <v>31177</v>
      </c>
      <c r="H30" s="91">
        <v>37982</v>
      </c>
      <c r="I30" s="91">
        <v>49152</v>
      </c>
      <c r="J30" s="91">
        <v>54695</v>
      </c>
      <c r="K30" s="91">
        <v>58059</v>
      </c>
      <c r="L30" s="91">
        <v>55476</v>
      </c>
      <c r="M30" s="91">
        <v>56530</v>
      </c>
      <c r="N30" s="91">
        <v>49019</v>
      </c>
      <c r="O30" s="91">
        <v>51562</v>
      </c>
      <c r="P30" s="91">
        <v>51839</v>
      </c>
      <c r="Q30" s="91">
        <v>27042</v>
      </c>
      <c r="R30" s="91">
        <v>33658</v>
      </c>
      <c r="S30" s="91">
        <v>32777</v>
      </c>
    </row>
    <row r="31" spans="2:19" ht="33" customHeight="1" x14ac:dyDescent="0.25">
      <c r="B31" s="249" t="s">
        <v>439</v>
      </c>
      <c r="C31" s="89" t="s">
        <v>532</v>
      </c>
      <c r="D31" s="91">
        <v>6999</v>
      </c>
      <c r="E31" s="91">
        <v>8228</v>
      </c>
      <c r="F31" s="91">
        <v>8885</v>
      </c>
      <c r="G31" s="91">
        <v>12414</v>
      </c>
      <c r="H31" s="91">
        <v>18011</v>
      </c>
      <c r="I31" s="91">
        <v>20281</v>
      </c>
      <c r="J31" s="91">
        <v>24492</v>
      </c>
      <c r="K31" s="91">
        <v>22796</v>
      </c>
      <c r="L31" s="91">
        <v>30653</v>
      </c>
      <c r="M31" s="91">
        <v>39922</v>
      </c>
      <c r="N31" s="91">
        <v>52865</v>
      </c>
      <c r="O31" s="91">
        <v>34132</v>
      </c>
      <c r="P31" s="91">
        <v>31267</v>
      </c>
      <c r="Q31" s="91">
        <v>25514</v>
      </c>
      <c r="R31" s="91">
        <v>25578</v>
      </c>
      <c r="S31" s="91">
        <v>24467</v>
      </c>
    </row>
    <row r="32" spans="2:19" ht="33" customHeight="1" x14ac:dyDescent="0.25">
      <c r="B32" s="249" t="s">
        <v>518</v>
      </c>
      <c r="C32" s="89" t="s">
        <v>519</v>
      </c>
      <c r="D32" s="91">
        <v>2028</v>
      </c>
      <c r="E32" s="91">
        <v>2251</v>
      </c>
      <c r="F32" s="91">
        <v>3968</v>
      </c>
      <c r="G32" s="91">
        <v>8779</v>
      </c>
      <c r="H32" s="91">
        <v>13424</v>
      </c>
      <c r="I32" s="91">
        <v>19498</v>
      </c>
      <c r="J32" s="91">
        <v>27338</v>
      </c>
      <c r="K32" s="91">
        <v>40648</v>
      </c>
      <c r="L32" s="91">
        <v>41904</v>
      </c>
      <c r="M32" s="91">
        <v>44044</v>
      </c>
      <c r="N32" s="91">
        <v>31326</v>
      </c>
      <c r="O32" s="91">
        <v>47226</v>
      </c>
      <c r="P32" s="91">
        <v>50963</v>
      </c>
      <c r="Q32" s="91">
        <v>9200</v>
      </c>
      <c r="R32" s="91">
        <v>22113</v>
      </c>
      <c r="S32" s="91">
        <v>17080</v>
      </c>
    </row>
    <row r="33" spans="2:19" ht="33" customHeight="1" x14ac:dyDescent="0.25">
      <c r="B33" s="249" t="s">
        <v>446</v>
      </c>
      <c r="C33" s="89" t="s">
        <v>536</v>
      </c>
      <c r="D33" s="91">
        <v>3494</v>
      </c>
      <c r="E33" s="91">
        <v>4118</v>
      </c>
      <c r="F33" s="91">
        <v>4895</v>
      </c>
      <c r="G33" s="91">
        <v>6060</v>
      </c>
      <c r="H33" s="91">
        <v>7157</v>
      </c>
      <c r="I33" s="91">
        <v>8046</v>
      </c>
      <c r="J33" s="91">
        <v>8938</v>
      </c>
      <c r="K33" s="91">
        <v>9957</v>
      </c>
      <c r="L33" s="91">
        <v>9866</v>
      </c>
      <c r="M33" s="91">
        <v>9746</v>
      </c>
      <c r="N33" s="91">
        <v>10156</v>
      </c>
      <c r="O33" s="91">
        <v>11187</v>
      </c>
      <c r="P33" s="91">
        <v>10189</v>
      </c>
      <c r="Q33" s="91">
        <v>4282</v>
      </c>
      <c r="R33" s="91">
        <v>6844</v>
      </c>
      <c r="S33" s="91">
        <v>7225</v>
      </c>
    </row>
    <row r="34" spans="2:19" ht="33" customHeight="1" x14ac:dyDescent="0.25">
      <c r="B34" s="249" t="s">
        <v>537</v>
      </c>
      <c r="C34" s="89" t="s">
        <v>538</v>
      </c>
      <c r="D34" s="9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</row>
    <row r="35" spans="2:19" ht="33" customHeight="1" x14ac:dyDescent="0.25">
      <c r="B35" s="249" t="s">
        <v>534</v>
      </c>
      <c r="C35" s="89" t="s">
        <v>535</v>
      </c>
      <c r="D35" s="91">
        <v>1601</v>
      </c>
      <c r="E35" s="91">
        <v>1987</v>
      </c>
      <c r="F35" s="91">
        <v>1958</v>
      </c>
      <c r="G35" s="91">
        <v>2358</v>
      </c>
      <c r="H35" s="91">
        <v>2081</v>
      </c>
      <c r="I35" s="91">
        <v>2748</v>
      </c>
      <c r="J35" s="91">
        <v>2681</v>
      </c>
      <c r="K35" s="91">
        <v>2359</v>
      </c>
      <c r="L35" s="91">
        <v>1666</v>
      </c>
      <c r="M35" s="91">
        <v>1395</v>
      </c>
      <c r="N35" s="91">
        <v>93</v>
      </c>
      <c r="O35" s="91">
        <v>3</v>
      </c>
      <c r="P35" s="91">
        <v>0</v>
      </c>
      <c r="Q35" s="91">
        <v>0</v>
      </c>
      <c r="R35" s="91">
        <v>0</v>
      </c>
      <c r="S35" s="91">
        <v>0</v>
      </c>
    </row>
    <row r="36" spans="2:19" ht="33" customHeight="1" x14ac:dyDescent="0.25">
      <c r="B36" s="518" t="s">
        <v>450</v>
      </c>
      <c r="C36" s="518"/>
      <c r="D36" s="92">
        <v>1089158</v>
      </c>
      <c r="E36" s="92">
        <v>1282759</v>
      </c>
      <c r="F36" s="92">
        <v>1404508</v>
      </c>
      <c r="G36" s="92">
        <v>1754828</v>
      </c>
      <c r="H36" s="92">
        <v>2076907</v>
      </c>
      <c r="I36" s="92">
        <v>2448124</v>
      </c>
      <c r="J36" s="92">
        <v>2768223</v>
      </c>
      <c r="K36" s="92">
        <v>3036910</v>
      </c>
      <c r="L36" s="92">
        <v>3028986</v>
      </c>
      <c r="M36" s="92">
        <v>3012465</v>
      </c>
      <c r="N36" s="92">
        <v>3014954</v>
      </c>
      <c r="O36" s="92">
        <v>3141430</v>
      </c>
      <c r="P36" s="92">
        <v>3199648</v>
      </c>
      <c r="Q36" s="92">
        <v>2729768</v>
      </c>
      <c r="R36" s="92">
        <v>3247194</v>
      </c>
      <c r="S36" s="92">
        <v>3177234</v>
      </c>
    </row>
    <row r="37" spans="2:19" ht="33" customHeight="1" x14ac:dyDescent="0.25">
      <c r="B37" s="385"/>
      <c r="C37" s="385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</row>
    <row r="38" spans="2:19" ht="33" customHeight="1" x14ac:dyDescent="0.25">
      <c r="B38" s="349" t="s">
        <v>364</v>
      </c>
      <c r="C38" s="166"/>
      <c r="D38" s="166"/>
      <c r="E38" s="166"/>
      <c r="F38" s="166"/>
      <c r="G38" s="166"/>
      <c r="H38" s="166"/>
      <c r="I38" s="320"/>
      <c r="J38" s="318"/>
    </row>
    <row r="39" spans="2:19" ht="33" customHeight="1" x14ac:dyDescent="0.25">
      <c r="B39" s="385"/>
      <c r="C39" s="385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</row>
    <row r="40" spans="2:19" ht="33" customHeight="1" x14ac:dyDescent="0.25">
      <c r="B40" s="385"/>
      <c r="C40" s="385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</row>
    <row r="41" spans="2:19" ht="33" customHeight="1" x14ac:dyDescent="0.25">
      <c r="B41" s="385"/>
      <c r="C41" s="385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</row>
    <row r="42" spans="2:19" ht="33" customHeight="1" x14ac:dyDescent="0.25">
      <c r="B42" s="385"/>
      <c r="C42" s="385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</row>
    <row r="43" spans="2:19" ht="33" customHeight="1" x14ac:dyDescent="0.25">
      <c r="B43" s="385"/>
      <c r="C43" s="385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</row>
    <row r="44" spans="2:19" ht="33" customHeight="1" x14ac:dyDescent="0.25">
      <c r="B44" s="385"/>
      <c r="C44" s="385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</row>
    <row r="45" spans="2:19" ht="33" customHeight="1" x14ac:dyDescent="0.25">
      <c r="B45" s="385"/>
      <c r="C45" s="385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2:19" ht="33" customHeight="1" x14ac:dyDescent="0.25">
      <c r="B46" s="385"/>
      <c r="C46" s="385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2:19" ht="33" customHeight="1" x14ac:dyDescent="0.25">
      <c r="B47" s="385"/>
      <c r="C47" s="385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</row>
    <row r="48" spans="2:19" ht="33" customHeight="1" x14ac:dyDescent="0.25">
      <c r="B48" s="385"/>
      <c r="C48" s="385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</row>
    <row r="49" spans="2:18" ht="33" customHeight="1" x14ac:dyDescent="0.25">
      <c r="B49" s="385"/>
      <c r="C49" s="385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</row>
    <row r="50" spans="2:18" ht="33" customHeight="1" x14ac:dyDescent="0.25">
      <c r="B50" s="385"/>
      <c r="C50" s="385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</row>
    <row r="51" spans="2:18" ht="33" customHeight="1" x14ac:dyDescent="0.25">
      <c r="B51" s="385"/>
      <c r="C51" s="385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2:18" ht="33" customHeight="1" x14ac:dyDescent="0.25">
      <c r="B52" s="349" t="s">
        <v>364</v>
      </c>
      <c r="C52" s="166"/>
      <c r="D52" s="166"/>
      <c r="E52" s="166"/>
      <c r="F52" s="166"/>
      <c r="G52" s="166"/>
      <c r="H52" s="166"/>
      <c r="I52" s="320"/>
      <c r="J52" s="318"/>
    </row>
    <row r="53" spans="2:18" ht="33" customHeight="1" x14ac:dyDescent="0.25">
      <c r="B53" s="319"/>
      <c r="C53" s="319"/>
      <c r="D53" s="319"/>
      <c r="E53" s="319"/>
      <c r="F53" s="319"/>
      <c r="G53" s="319"/>
      <c r="H53" s="319"/>
      <c r="I53" s="320"/>
      <c r="J53" s="318"/>
    </row>
    <row r="54" spans="2:18" ht="33" customHeight="1" x14ac:dyDescent="0.25">
      <c r="B54" s="319"/>
      <c r="C54" s="319"/>
      <c r="D54" s="319"/>
      <c r="E54" s="319"/>
      <c r="F54" s="319"/>
      <c r="G54" s="319"/>
      <c r="H54" s="319"/>
      <c r="I54" s="320"/>
      <c r="J54" s="318"/>
    </row>
    <row r="55" spans="2:18" ht="33" customHeight="1" x14ac:dyDescent="0.25">
      <c r="B55" s="319"/>
      <c r="C55" s="319"/>
      <c r="D55" s="319"/>
      <c r="E55" s="319"/>
      <c r="F55" s="319"/>
      <c r="G55" s="319"/>
      <c r="H55" s="319"/>
      <c r="I55" s="320"/>
      <c r="J55" s="318"/>
    </row>
    <row r="56" spans="2:18" ht="33" customHeight="1" x14ac:dyDescent="0.25">
      <c r="D56" s="320"/>
      <c r="E56" s="320"/>
      <c r="F56" s="320"/>
      <c r="G56" s="320"/>
      <c r="H56" s="320"/>
      <c r="I56" s="320"/>
      <c r="J56" s="318"/>
    </row>
    <row r="57" spans="2:18" ht="33" customHeight="1" x14ac:dyDescent="0.25">
      <c r="D57" s="320"/>
      <c r="E57" s="320"/>
      <c r="F57" s="320"/>
      <c r="G57" s="320"/>
      <c r="H57" s="320"/>
      <c r="I57" s="320"/>
      <c r="J57" s="318"/>
    </row>
    <row r="58" spans="2:18" ht="33" customHeight="1" x14ac:dyDescent="0.25">
      <c r="D58" s="320"/>
      <c r="E58" s="320"/>
      <c r="F58" s="320"/>
      <c r="G58" s="320"/>
      <c r="H58" s="320"/>
      <c r="I58" s="320"/>
      <c r="J58" s="318"/>
    </row>
    <row r="59" spans="2:18" ht="33" customHeight="1" x14ac:dyDescent="0.25">
      <c r="D59" s="320"/>
      <c r="E59" s="320"/>
      <c r="F59" s="320"/>
      <c r="G59" s="320"/>
      <c r="H59" s="320"/>
      <c r="I59" s="320"/>
      <c r="J59" s="318"/>
    </row>
    <row r="60" spans="2:18" ht="33" customHeight="1" x14ac:dyDescent="0.25">
      <c r="D60" s="320"/>
      <c r="E60" s="320"/>
      <c r="F60" s="320"/>
      <c r="G60" s="320"/>
      <c r="H60" s="320"/>
      <c r="I60" s="320"/>
      <c r="J60" s="318"/>
    </row>
    <row r="61" spans="2:18" ht="33" customHeight="1" x14ac:dyDescent="0.25">
      <c r="D61" s="320"/>
      <c r="E61" s="320"/>
      <c r="F61" s="320"/>
      <c r="G61" s="320"/>
      <c r="H61" s="320"/>
      <c r="I61" s="320"/>
      <c r="J61" s="318"/>
    </row>
    <row r="62" spans="2:18" ht="33" customHeight="1" x14ac:dyDescent="0.25">
      <c r="D62" s="320"/>
      <c r="E62" s="320"/>
      <c r="F62" s="320"/>
      <c r="G62" s="320"/>
      <c r="H62" s="320"/>
      <c r="I62" s="320"/>
      <c r="J62" s="318"/>
    </row>
    <row r="63" spans="2:18" ht="33" customHeight="1" x14ac:dyDescent="0.25">
      <c r="D63" s="320"/>
      <c r="E63" s="320"/>
      <c r="F63" s="320"/>
      <c r="G63" s="320"/>
      <c r="H63" s="320"/>
      <c r="I63" s="320"/>
      <c r="J63" s="318"/>
    </row>
    <row r="64" spans="2:18" ht="33" customHeight="1" x14ac:dyDescent="0.25">
      <c r="D64" s="320"/>
      <c r="E64" s="320"/>
      <c r="F64" s="320"/>
      <c r="G64" s="320"/>
      <c r="H64" s="320"/>
      <c r="I64" s="320"/>
      <c r="J64" s="318"/>
    </row>
    <row r="65" spans="2:10" ht="33" customHeight="1" x14ac:dyDescent="0.3">
      <c r="B65" s="126" t="s">
        <v>274</v>
      </c>
      <c r="D65" s="320"/>
      <c r="E65" s="320"/>
      <c r="F65" s="320"/>
      <c r="G65" s="320"/>
      <c r="H65" s="320"/>
      <c r="I65" s="320"/>
      <c r="J65" s="318"/>
    </row>
    <row r="66" spans="2:10" ht="14.25" customHeight="1" x14ac:dyDescent="0.3">
      <c r="B66" s="126" t="s">
        <v>15</v>
      </c>
      <c r="D66" s="320"/>
      <c r="E66" s="320"/>
      <c r="F66" s="320"/>
      <c r="G66" s="320"/>
      <c r="H66" s="320"/>
      <c r="I66" s="320"/>
      <c r="J66" s="318"/>
    </row>
    <row r="67" spans="2:10" ht="16.5" customHeight="1" x14ac:dyDescent="0.25">
      <c r="B67" s="18"/>
      <c r="D67" s="320"/>
      <c r="E67" s="320"/>
      <c r="F67" s="320"/>
      <c r="G67" s="320"/>
      <c r="H67" s="320"/>
      <c r="I67" s="320"/>
      <c r="J67" s="318"/>
    </row>
  </sheetData>
  <mergeCells count="4">
    <mergeCell ref="B36:C36"/>
    <mergeCell ref="B4:R4"/>
    <mergeCell ref="B3:R3"/>
    <mergeCell ref="B20:C20"/>
  </mergeCells>
  <hyperlinks>
    <hyperlink ref="B2" location="Indice!A1" display="Índice"/>
    <hyperlink ref="S2" location="'2.1.20'!A1" display="Siguiente"/>
    <hyperlink ref="R2" location="'2.1.18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1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J10" sqref="J10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2" width="15.7109375" customWidth="1"/>
  </cols>
  <sheetData>
    <row r="1" spans="2:11" ht="78" customHeight="1" x14ac:dyDescent="0.25"/>
    <row r="2" spans="2:11" ht="33" customHeight="1" x14ac:dyDescent="0.35">
      <c r="B2" s="149" t="s">
        <v>3</v>
      </c>
      <c r="F2" s="37" t="s">
        <v>178</v>
      </c>
      <c r="G2" s="37" t="s">
        <v>179</v>
      </c>
    </row>
    <row r="3" spans="2:11" ht="33" customHeight="1" x14ac:dyDescent="0.25">
      <c r="B3" s="489" t="s">
        <v>162</v>
      </c>
      <c r="C3" s="489"/>
      <c r="D3" s="489"/>
      <c r="E3" s="489"/>
      <c r="F3" s="489"/>
      <c r="G3" s="489"/>
    </row>
    <row r="4" spans="2:11" ht="33" customHeight="1" x14ac:dyDescent="0.25">
      <c r="B4" s="491" t="s">
        <v>369</v>
      </c>
      <c r="C4" s="491"/>
      <c r="D4" s="491"/>
      <c r="E4" s="491"/>
      <c r="F4" s="491"/>
      <c r="G4" s="491"/>
      <c r="H4" s="403"/>
      <c r="I4" s="319"/>
    </row>
    <row r="5" spans="2:11" ht="33" customHeight="1" x14ac:dyDescent="0.25">
      <c r="B5" s="319"/>
      <c r="C5" s="319"/>
      <c r="D5" s="319"/>
      <c r="E5" s="319"/>
      <c r="F5" s="319"/>
      <c r="G5" s="319"/>
      <c r="H5" s="319"/>
      <c r="I5" s="319"/>
      <c r="K5" s="235"/>
    </row>
    <row r="6" spans="2:11" ht="33" customHeight="1" x14ac:dyDescent="0.25">
      <c r="B6" s="20" t="s">
        <v>0</v>
      </c>
      <c r="C6" s="21"/>
      <c r="D6" s="21"/>
      <c r="E6" s="21"/>
      <c r="H6" s="319"/>
      <c r="I6" s="319"/>
      <c r="K6" s="235"/>
    </row>
    <row r="7" spans="2:11" ht="33" customHeight="1" x14ac:dyDescent="0.25">
      <c r="B7" s="232" t="s">
        <v>10</v>
      </c>
      <c r="C7" s="232" t="s">
        <v>7</v>
      </c>
      <c r="D7" s="31">
        <v>2021</v>
      </c>
      <c r="E7" s="31">
        <v>2022</v>
      </c>
      <c r="F7" s="31" t="s">
        <v>173</v>
      </c>
      <c r="G7" s="31" t="s">
        <v>277</v>
      </c>
      <c r="H7" s="319"/>
      <c r="I7" s="319"/>
      <c r="K7" s="235"/>
    </row>
    <row r="8" spans="2:11" ht="33" customHeight="1" x14ac:dyDescent="0.25">
      <c r="B8" s="249" t="s">
        <v>508</v>
      </c>
      <c r="C8" s="89" t="s">
        <v>509</v>
      </c>
      <c r="D8" s="91">
        <v>1822034</v>
      </c>
      <c r="E8" s="91">
        <v>1980746</v>
      </c>
      <c r="F8" s="116">
        <v>0.32243053583168102</v>
      </c>
      <c r="G8" s="116">
        <v>0.36513479644396801</v>
      </c>
      <c r="H8" s="319"/>
      <c r="I8" s="319"/>
      <c r="K8" s="235"/>
    </row>
    <row r="9" spans="2:11" ht="33" customHeight="1" x14ac:dyDescent="0.25">
      <c r="B9" s="249" t="s">
        <v>510</v>
      </c>
      <c r="C9" s="89" t="s">
        <v>511</v>
      </c>
      <c r="D9" s="91">
        <v>1233509</v>
      </c>
      <c r="E9" s="91">
        <v>1251160</v>
      </c>
      <c r="F9" s="116">
        <v>0.21828405387781</v>
      </c>
      <c r="G9" s="116">
        <v>0.230641410821395</v>
      </c>
      <c r="H9" s="319"/>
      <c r="I9" s="319"/>
      <c r="K9" s="235"/>
    </row>
    <row r="10" spans="2:11" ht="33" customHeight="1" x14ac:dyDescent="0.25">
      <c r="B10" s="249" t="s">
        <v>514</v>
      </c>
      <c r="C10" s="89" t="s">
        <v>515</v>
      </c>
      <c r="D10" s="91">
        <v>1003585</v>
      </c>
      <c r="E10" s="91">
        <v>964343</v>
      </c>
      <c r="F10" s="116">
        <v>0.177596273890958</v>
      </c>
      <c r="G10" s="116">
        <v>0.17776897442032699</v>
      </c>
      <c r="H10" s="319"/>
      <c r="I10" s="319"/>
      <c r="K10" s="235"/>
    </row>
    <row r="11" spans="2:11" ht="33" customHeight="1" x14ac:dyDescent="0.25">
      <c r="B11" s="249" t="s">
        <v>516</v>
      </c>
      <c r="C11" s="89" t="s">
        <v>517</v>
      </c>
      <c r="D11" s="91">
        <v>837077</v>
      </c>
      <c r="E11" s="91">
        <v>841779</v>
      </c>
      <c r="F11" s="116">
        <v>0.14813070757317201</v>
      </c>
      <c r="G11" s="116">
        <v>0.155175274273333</v>
      </c>
      <c r="H11" s="319"/>
      <c r="I11" s="319"/>
      <c r="K11" s="235"/>
    </row>
    <row r="12" spans="2:11" ht="33" customHeight="1" x14ac:dyDescent="0.25">
      <c r="B12" s="249" t="s">
        <v>522</v>
      </c>
      <c r="C12" s="89" t="s">
        <v>66</v>
      </c>
      <c r="D12" s="91">
        <v>203998</v>
      </c>
      <c r="E12" s="91">
        <v>180118</v>
      </c>
      <c r="F12" s="116">
        <v>3.60998666592343E-2</v>
      </c>
      <c r="G12" s="116">
        <v>3.3203323023696399E-2</v>
      </c>
      <c r="H12" s="319"/>
      <c r="I12" s="319"/>
      <c r="K12" s="235"/>
    </row>
    <row r="13" spans="2:11" ht="33" customHeight="1" x14ac:dyDescent="0.25">
      <c r="B13" s="249" t="s">
        <v>529</v>
      </c>
      <c r="C13" s="89" t="s">
        <v>501</v>
      </c>
      <c r="D13" s="91">
        <v>402312</v>
      </c>
      <c r="E13" s="91">
        <v>68036</v>
      </c>
      <c r="F13" s="116">
        <v>7.1193882074382403E-2</v>
      </c>
      <c r="G13" s="116">
        <v>1.25418963415106E-2</v>
      </c>
      <c r="H13" s="319"/>
      <c r="I13" s="319"/>
      <c r="K13" s="235"/>
    </row>
    <row r="14" spans="2:11" ht="33" customHeight="1" x14ac:dyDescent="0.25">
      <c r="B14" s="249" t="s">
        <v>523</v>
      </c>
      <c r="C14" s="89" t="s">
        <v>524</v>
      </c>
      <c r="D14" s="91">
        <v>66655</v>
      </c>
      <c r="E14" s="91">
        <v>64550</v>
      </c>
      <c r="F14" s="116">
        <v>1.1795393151752801E-2</v>
      </c>
      <c r="G14" s="116">
        <v>1.18992799230483E-2</v>
      </c>
      <c r="H14" s="319"/>
      <c r="I14" s="319"/>
      <c r="K14" s="235"/>
    </row>
    <row r="15" spans="2:11" ht="33" customHeight="1" x14ac:dyDescent="0.25">
      <c r="B15" s="249" t="s">
        <v>439</v>
      </c>
      <c r="C15" s="89" t="s">
        <v>532</v>
      </c>
      <c r="D15" s="91">
        <v>38577</v>
      </c>
      <c r="E15" s="91">
        <v>37567</v>
      </c>
      <c r="F15" s="116">
        <v>6.8266578893581304E-3</v>
      </c>
      <c r="G15" s="116">
        <v>6.9251781389489302E-3</v>
      </c>
      <c r="H15" s="319"/>
      <c r="I15" s="319"/>
      <c r="K15" s="235"/>
    </row>
    <row r="16" spans="2:11" ht="33" customHeight="1" x14ac:dyDescent="0.25">
      <c r="B16" s="249" t="s">
        <v>518</v>
      </c>
      <c r="C16" s="89" t="s">
        <v>519</v>
      </c>
      <c r="D16" s="91">
        <v>31641</v>
      </c>
      <c r="E16" s="91">
        <v>24666</v>
      </c>
      <c r="F16" s="116">
        <v>5.5992503895373096E-3</v>
      </c>
      <c r="G16" s="116">
        <v>4.5469812328723198E-3</v>
      </c>
      <c r="H16" s="319"/>
      <c r="I16" s="319"/>
      <c r="K16" s="235"/>
    </row>
    <row r="17" spans="2:11" ht="33" customHeight="1" x14ac:dyDescent="0.25">
      <c r="B17" s="249" t="s">
        <v>446</v>
      </c>
      <c r="C17" s="89" t="s">
        <v>536</v>
      </c>
      <c r="D17" s="91">
        <v>11547</v>
      </c>
      <c r="E17" s="91">
        <v>11733</v>
      </c>
      <c r="F17" s="116">
        <v>2.0433786621152101E-3</v>
      </c>
      <c r="G17" s="116">
        <v>2.1628853809004698E-3</v>
      </c>
      <c r="H17" s="319"/>
      <c r="I17" s="319"/>
      <c r="K17" s="235"/>
    </row>
    <row r="18" spans="2:11" ht="33" customHeight="1" x14ac:dyDescent="0.25">
      <c r="B18" s="249" t="s">
        <v>537</v>
      </c>
      <c r="C18" s="89" t="s">
        <v>538</v>
      </c>
      <c r="D18" s="91">
        <v>0</v>
      </c>
      <c r="E18" s="91">
        <v>0</v>
      </c>
      <c r="F18" s="116">
        <v>0</v>
      </c>
      <c r="G18" s="116">
        <v>0</v>
      </c>
      <c r="H18" s="319"/>
      <c r="I18" s="319"/>
      <c r="K18" s="235"/>
    </row>
    <row r="19" spans="2:11" ht="33" customHeight="1" x14ac:dyDescent="0.25">
      <c r="B19" s="249" t="s">
        <v>534</v>
      </c>
      <c r="C19" s="89" t="s">
        <v>535</v>
      </c>
      <c r="D19" s="91">
        <v>0</v>
      </c>
      <c r="E19" s="91">
        <v>0</v>
      </c>
      <c r="F19" s="116">
        <v>0</v>
      </c>
      <c r="G19" s="116">
        <v>0</v>
      </c>
      <c r="H19" s="319"/>
      <c r="I19" s="319"/>
      <c r="K19" s="235"/>
    </row>
    <row r="20" spans="2:11" ht="33" customHeight="1" x14ac:dyDescent="0.25">
      <c r="B20" s="518" t="s">
        <v>450</v>
      </c>
      <c r="C20" s="518"/>
      <c r="D20" s="418">
        <v>5650935</v>
      </c>
      <c r="E20" s="418">
        <v>5424698</v>
      </c>
      <c r="F20" s="133">
        <v>1</v>
      </c>
      <c r="G20" s="133">
        <v>1</v>
      </c>
      <c r="H20" s="319"/>
      <c r="I20" s="319"/>
      <c r="K20" s="235"/>
    </row>
    <row r="21" spans="2:11" ht="33" customHeight="1" x14ac:dyDescent="0.25">
      <c r="B21" s="319"/>
      <c r="C21" s="319"/>
      <c r="D21" s="319"/>
      <c r="E21" s="319"/>
      <c r="F21" s="319"/>
      <c r="G21" s="319"/>
      <c r="H21" s="319"/>
      <c r="I21" s="319"/>
      <c r="K21" s="235"/>
    </row>
    <row r="22" spans="2:11" ht="33" customHeight="1" x14ac:dyDescent="0.25">
      <c r="B22" s="20" t="s">
        <v>1</v>
      </c>
      <c r="C22" s="21"/>
      <c r="D22" s="21"/>
      <c r="E22" s="21"/>
    </row>
    <row r="23" spans="2:11" ht="33" customHeight="1" x14ac:dyDescent="0.25">
      <c r="B23" s="232" t="s">
        <v>10</v>
      </c>
      <c r="C23" s="232" t="s">
        <v>7</v>
      </c>
      <c r="D23" s="31">
        <v>2021</v>
      </c>
      <c r="E23" s="31">
        <v>2022</v>
      </c>
      <c r="F23" s="31" t="s">
        <v>173</v>
      </c>
      <c r="G23" s="31" t="s">
        <v>277</v>
      </c>
    </row>
    <row r="24" spans="2:11" ht="33" customHeight="1" x14ac:dyDescent="0.25">
      <c r="B24" s="249" t="s">
        <v>508</v>
      </c>
      <c r="C24" s="89" t="s">
        <v>509</v>
      </c>
      <c r="D24" s="91">
        <v>994608</v>
      </c>
      <c r="E24" s="91">
        <v>1112894</v>
      </c>
      <c r="F24" s="116">
        <v>0.30629768347687297</v>
      </c>
      <c r="G24" s="116">
        <v>0.350271336640613</v>
      </c>
    </row>
    <row r="25" spans="2:11" ht="33" customHeight="1" x14ac:dyDescent="0.25">
      <c r="B25" s="249" t="s">
        <v>510</v>
      </c>
      <c r="C25" s="89" t="s">
        <v>511</v>
      </c>
      <c r="D25" s="91">
        <v>723435</v>
      </c>
      <c r="E25" s="91">
        <v>770550</v>
      </c>
      <c r="F25" s="116">
        <v>0.22278773611924599</v>
      </c>
      <c r="G25" s="116">
        <v>0.24252226937015001</v>
      </c>
    </row>
    <row r="26" spans="2:11" ht="33" customHeight="1" x14ac:dyDescent="0.25">
      <c r="B26" s="249" t="s">
        <v>516</v>
      </c>
      <c r="C26" s="89" t="s">
        <v>517</v>
      </c>
      <c r="D26" s="91">
        <v>545664</v>
      </c>
      <c r="E26" s="91">
        <v>554303</v>
      </c>
      <c r="F26" s="116">
        <v>0.168041700003141</v>
      </c>
      <c r="G26" s="116">
        <v>0.17446086753446599</v>
      </c>
    </row>
    <row r="27" spans="2:11" ht="33" customHeight="1" x14ac:dyDescent="0.25">
      <c r="B27" s="249" t="s">
        <v>514</v>
      </c>
      <c r="C27" s="89" t="s">
        <v>515</v>
      </c>
      <c r="D27" s="91">
        <v>492314</v>
      </c>
      <c r="E27" s="91">
        <v>495839</v>
      </c>
      <c r="F27" s="116">
        <v>0.151612130350081</v>
      </c>
      <c r="G27" s="116">
        <v>0.15605995655340499</v>
      </c>
    </row>
    <row r="28" spans="2:11" ht="33" customHeight="1" x14ac:dyDescent="0.25">
      <c r="B28" s="249" t="s">
        <v>522</v>
      </c>
      <c r="C28" s="89" t="s">
        <v>66</v>
      </c>
      <c r="D28" s="91">
        <v>135587</v>
      </c>
      <c r="E28" s="91">
        <v>117657</v>
      </c>
      <c r="F28" s="116">
        <v>4.1755127657910202E-2</v>
      </c>
      <c r="G28" s="116">
        <v>3.7031266818874503E-2</v>
      </c>
    </row>
    <row r="29" spans="2:11" ht="33" customHeight="1" x14ac:dyDescent="0.25">
      <c r="B29" s="249" t="s">
        <v>529</v>
      </c>
      <c r="C29" s="89" t="s">
        <v>501</v>
      </c>
      <c r="D29" s="91">
        <v>267393</v>
      </c>
      <c r="E29" s="91">
        <v>44442</v>
      </c>
      <c r="F29" s="116">
        <v>8.2345865384082395E-2</v>
      </c>
      <c r="G29" s="116">
        <v>1.39876383042609E-2</v>
      </c>
    </row>
    <row r="30" spans="2:11" ht="33" customHeight="1" x14ac:dyDescent="0.25">
      <c r="B30" s="249" t="s">
        <v>523</v>
      </c>
      <c r="C30" s="89" t="s">
        <v>524</v>
      </c>
      <c r="D30" s="91">
        <v>33658</v>
      </c>
      <c r="E30" s="91">
        <v>32777</v>
      </c>
      <c r="F30" s="116">
        <v>1.0365256895645899E-2</v>
      </c>
      <c r="G30" s="116">
        <v>1.03162058570442E-2</v>
      </c>
    </row>
    <row r="31" spans="2:11" ht="33" customHeight="1" x14ac:dyDescent="0.25">
      <c r="B31" s="249" t="s">
        <v>439</v>
      </c>
      <c r="C31" s="89" t="s">
        <v>532</v>
      </c>
      <c r="D31" s="91">
        <v>25578</v>
      </c>
      <c r="E31" s="91">
        <v>24467</v>
      </c>
      <c r="F31" s="116">
        <v>7.8769546876472397E-3</v>
      </c>
      <c r="G31" s="116">
        <v>7.7007233335662402E-3</v>
      </c>
    </row>
    <row r="32" spans="2:11" ht="33" customHeight="1" x14ac:dyDescent="0.25">
      <c r="B32" s="249" t="s">
        <v>518</v>
      </c>
      <c r="C32" s="89" t="s">
        <v>519</v>
      </c>
      <c r="D32" s="91">
        <v>22113</v>
      </c>
      <c r="E32" s="91">
        <v>17080</v>
      </c>
      <c r="F32" s="116">
        <v>6.8098795452319798E-3</v>
      </c>
      <c r="G32" s="116">
        <v>5.3757450663060998E-3</v>
      </c>
    </row>
    <row r="33" spans="2:10" ht="33" customHeight="1" x14ac:dyDescent="0.25">
      <c r="B33" s="249" t="s">
        <v>446</v>
      </c>
      <c r="C33" s="89" t="s">
        <v>536</v>
      </c>
      <c r="D33" s="91">
        <v>6844</v>
      </c>
      <c r="E33" s="91">
        <v>7225</v>
      </c>
      <c r="F33" s="116">
        <v>2.1076658801414401E-3</v>
      </c>
      <c r="G33" s="116">
        <v>2.2739905213150801E-3</v>
      </c>
    </row>
    <row r="34" spans="2:10" ht="33" customHeight="1" x14ac:dyDescent="0.25">
      <c r="B34" s="249" t="s">
        <v>537</v>
      </c>
      <c r="C34" s="89" t="s">
        <v>538</v>
      </c>
      <c r="D34" s="91">
        <v>0</v>
      </c>
      <c r="E34" s="91">
        <v>0</v>
      </c>
      <c r="F34" s="116">
        <v>0</v>
      </c>
      <c r="G34" s="116">
        <v>0</v>
      </c>
    </row>
    <row r="35" spans="2:10" ht="33" customHeight="1" x14ac:dyDescent="0.25">
      <c r="B35" s="249" t="s">
        <v>534</v>
      </c>
      <c r="C35" s="89" t="s">
        <v>535</v>
      </c>
      <c r="D35" s="91">
        <v>0</v>
      </c>
      <c r="E35" s="91">
        <v>0</v>
      </c>
      <c r="F35" s="116">
        <v>0</v>
      </c>
      <c r="G35" s="116">
        <v>0</v>
      </c>
    </row>
    <row r="36" spans="2:10" ht="33" customHeight="1" x14ac:dyDescent="0.25">
      <c r="B36" s="518" t="s">
        <v>450</v>
      </c>
      <c r="C36" s="518"/>
      <c r="D36" s="418">
        <v>3247194</v>
      </c>
      <c r="E36" s="418">
        <v>3177234</v>
      </c>
      <c r="F36" s="133">
        <v>1</v>
      </c>
      <c r="G36" s="133">
        <v>1</v>
      </c>
    </row>
    <row r="37" spans="2:10" ht="33" customHeight="1" x14ac:dyDescent="0.25">
      <c r="B37" s="385"/>
      <c r="C37" s="385"/>
      <c r="D37" s="419"/>
      <c r="E37" s="419"/>
      <c r="F37" s="420"/>
      <c r="G37" s="420"/>
    </row>
    <row r="38" spans="2:10" ht="38.25" customHeight="1" x14ac:dyDescent="0.25">
      <c r="B38" s="522" t="s">
        <v>370</v>
      </c>
      <c r="C38" s="522"/>
      <c r="D38" s="522"/>
      <c r="E38" s="522"/>
      <c r="F38" s="522"/>
      <c r="G38" s="522"/>
      <c r="H38" s="166"/>
      <c r="I38" s="320"/>
      <c r="J38" s="318"/>
    </row>
    <row r="39" spans="2:10" ht="33" customHeight="1" x14ac:dyDescent="0.25">
      <c r="B39" s="234"/>
      <c r="C39" s="234"/>
      <c r="D39" s="77">
        <f>+D7</f>
        <v>2021</v>
      </c>
      <c r="E39" s="77">
        <f>+E7</f>
        <v>2022</v>
      </c>
      <c r="F39" s="77">
        <f>+D39</f>
        <v>2021</v>
      </c>
      <c r="G39" s="77">
        <f>+E39</f>
        <v>2022</v>
      </c>
    </row>
    <row r="40" spans="2:10" ht="33" customHeight="1" x14ac:dyDescent="0.25">
      <c r="B40" s="234"/>
      <c r="C40" s="387" t="str">
        <f>+C8</f>
        <v>Servicios ambulatorios generales y especializados en centros ambulatorios</v>
      </c>
      <c r="D40" s="387">
        <f t="shared" ref="D40:E40" si="0">+D8</f>
        <v>1822034</v>
      </c>
      <c r="E40" s="387">
        <f t="shared" si="0"/>
        <v>1980746</v>
      </c>
      <c r="F40" s="388">
        <f>+D40/$D$49</f>
        <v>0.32243053583168096</v>
      </c>
      <c r="G40" s="388">
        <f>+E40/$E$49</f>
        <v>0.36513479644396796</v>
      </c>
    </row>
    <row r="41" spans="2:10" ht="33" customHeight="1" x14ac:dyDescent="0.25">
      <c r="B41" s="234"/>
      <c r="C41" s="387" t="str">
        <f>+C9</f>
        <v>Servicios ambulatorios generales y especializados en hospitales y clínicas</v>
      </c>
      <c r="D41" s="387">
        <f t="shared" ref="D41:E41" si="1">+D9</f>
        <v>1233509</v>
      </c>
      <c r="E41" s="387">
        <f t="shared" si="1"/>
        <v>1251160</v>
      </c>
      <c r="F41" s="388">
        <f t="shared" ref="F41:F48" si="2">+D41/$D$49</f>
        <v>0.21828405387780961</v>
      </c>
      <c r="G41" s="388">
        <f t="shared" ref="G41:G48" si="3">+E41/$E$49</f>
        <v>0.23064141082139503</v>
      </c>
    </row>
    <row r="42" spans="2:10" ht="33" customHeight="1" x14ac:dyDescent="0.25">
      <c r="B42" s="234"/>
      <c r="C42" s="387" t="str">
        <f>+C11</f>
        <v>Servicios con internación en hospitales y clínicas especializados y de especialidades</v>
      </c>
      <c r="D42" s="387">
        <f t="shared" ref="D42:E42" si="4">+D11</f>
        <v>837077</v>
      </c>
      <c r="E42" s="387">
        <f t="shared" si="4"/>
        <v>841779</v>
      </c>
      <c r="F42" s="388">
        <f t="shared" si="2"/>
        <v>0.14813070757317151</v>
      </c>
      <c r="G42" s="388">
        <f t="shared" si="3"/>
        <v>0.15517527427333283</v>
      </c>
    </row>
    <row r="43" spans="2:10" ht="33" customHeight="1" x14ac:dyDescent="0.25">
      <c r="B43" s="234"/>
      <c r="C43" s="387" t="str">
        <f>+C10</f>
        <v>Servicios con internación en hospitales y clínicas básicas y generales</v>
      </c>
      <c r="D43" s="387">
        <f t="shared" ref="D43:E43" si="5">+D10</f>
        <v>1003585</v>
      </c>
      <c r="E43" s="387">
        <f t="shared" si="5"/>
        <v>964343</v>
      </c>
      <c r="F43" s="388">
        <f t="shared" si="2"/>
        <v>0.17759627389095786</v>
      </c>
      <c r="G43" s="388">
        <f t="shared" si="3"/>
        <v>0.17776897442032719</v>
      </c>
    </row>
    <row r="44" spans="2:10" ht="33" customHeight="1" x14ac:dyDescent="0.25">
      <c r="B44" s="234"/>
      <c r="C44" s="387" t="str">
        <f>+C12</f>
        <v xml:space="preserve">Servicios de rectoría y administración de la salud </v>
      </c>
      <c r="D44" s="387">
        <f t="shared" ref="D44:E44" si="6">+D12</f>
        <v>203998</v>
      </c>
      <c r="E44" s="387">
        <f t="shared" si="6"/>
        <v>180118</v>
      </c>
      <c r="F44" s="388">
        <f t="shared" si="2"/>
        <v>3.6099866659234266E-2</v>
      </c>
      <c r="G44" s="388">
        <f t="shared" si="3"/>
        <v>3.3203323023696434E-2</v>
      </c>
    </row>
    <row r="45" spans="2:10" ht="33" customHeight="1" x14ac:dyDescent="0.25">
      <c r="B45" s="234"/>
      <c r="C45" s="387" t="str">
        <f t="shared" ref="C45:E47" si="7">+C13</f>
        <v>Servicios de salud pública</v>
      </c>
      <c r="D45" s="387">
        <f t="shared" si="7"/>
        <v>402312</v>
      </c>
      <c r="E45" s="387">
        <f t="shared" si="7"/>
        <v>68036</v>
      </c>
      <c r="F45" s="388">
        <f t="shared" si="2"/>
        <v>7.1193882074382375E-2</v>
      </c>
      <c r="G45" s="388">
        <f t="shared" si="3"/>
        <v>1.2541896341510624E-2</v>
      </c>
    </row>
    <row r="46" spans="2:10" ht="33" customHeight="1" x14ac:dyDescent="0.25">
      <c r="B46" s="389"/>
      <c r="C46" s="387" t="str">
        <f t="shared" si="7"/>
        <v>Servicios odontológicos en centros de atención ambulatoria</v>
      </c>
      <c r="D46" s="387">
        <f t="shared" si="7"/>
        <v>66655</v>
      </c>
      <c r="E46" s="387">
        <f t="shared" si="7"/>
        <v>64550</v>
      </c>
      <c r="F46" s="388">
        <f t="shared" si="2"/>
        <v>1.1795393151752763E-2</v>
      </c>
      <c r="G46" s="388">
        <f t="shared" si="3"/>
        <v>1.1899279923048251E-2</v>
      </c>
    </row>
    <row r="47" spans="2:10" ht="33" customHeight="1" x14ac:dyDescent="0.25">
      <c r="B47" s="389"/>
      <c r="C47" s="387" t="str">
        <f t="shared" si="7"/>
        <v>Servicios de administración de la seguridad social obligatoria</v>
      </c>
      <c r="D47" s="387">
        <f t="shared" si="7"/>
        <v>38577</v>
      </c>
      <c r="E47" s="387">
        <f t="shared" si="7"/>
        <v>37567</v>
      </c>
      <c r="F47" s="388">
        <f t="shared" si="2"/>
        <v>6.826657889358133E-3</v>
      </c>
      <c r="G47" s="388">
        <f t="shared" si="3"/>
        <v>6.9251781389489328E-3</v>
      </c>
    </row>
    <row r="48" spans="2:10" ht="33" customHeight="1" x14ac:dyDescent="0.25">
      <c r="B48" s="234"/>
      <c r="C48" s="387" t="s">
        <v>9</v>
      </c>
      <c r="D48" s="391">
        <f>+D19+D18+D17+D16</f>
        <v>43188</v>
      </c>
      <c r="E48" s="391">
        <f>+E19+E18+E17+E16</f>
        <v>36399</v>
      </c>
      <c r="F48" s="388">
        <f t="shared" si="2"/>
        <v>7.6426290516525145E-3</v>
      </c>
      <c r="G48" s="388">
        <f t="shared" si="3"/>
        <v>6.7098666137727853E-3</v>
      </c>
    </row>
    <row r="49" spans="2:10" ht="33" customHeight="1" x14ac:dyDescent="0.25">
      <c r="B49" s="234"/>
      <c r="C49" s="387"/>
      <c r="D49" s="415">
        <f>+SUM(D40:D48)</f>
        <v>5650935</v>
      </c>
      <c r="E49" s="415">
        <f t="shared" ref="E49:G49" si="8">+SUM(E40:E48)</f>
        <v>5424698</v>
      </c>
      <c r="F49" s="416">
        <f t="shared" si="8"/>
        <v>0.99999999999999989</v>
      </c>
      <c r="G49" s="416">
        <f t="shared" si="8"/>
        <v>1</v>
      </c>
    </row>
    <row r="50" spans="2:10" ht="33" customHeight="1" x14ac:dyDescent="0.25">
      <c r="B50" s="385"/>
      <c r="C50" s="385"/>
      <c r="D50" s="419">
        <f>+D49-D20</f>
        <v>0</v>
      </c>
      <c r="E50" s="419">
        <f>+E49-E20</f>
        <v>0</v>
      </c>
      <c r="F50" s="420"/>
      <c r="G50" s="420"/>
    </row>
    <row r="51" spans="2:10" ht="33" customHeight="1" x14ac:dyDescent="0.25">
      <c r="B51" s="385"/>
      <c r="C51" s="385"/>
      <c r="D51" s="419"/>
      <c r="E51" s="419"/>
      <c r="F51" s="420"/>
      <c r="G51" s="420"/>
    </row>
    <row r="52" spans="2:10" ht="33" customHeight="1" x14ac:dyDescent="0.25">
      <c r="B52" s="385"/>
      <c r="C52" s="385"/>
      <c r="D52" s="419"/>
      <c r="E52" s="419"/>
      <c r="F52" s="420"/>
      <c r="G52" s="420"/>
    </row>
    <row r="53" spans="2:10" ht="33" customHeight="1" x14ac:dyDescent="0.25">
      <c r="B53" s="385"/>
      <c r="C53" s="385"/>
      <c r="D53" s="419"/>
      <c r="E53" s="419"/>
      <c r="F53" s="420"/>
      <c r="G53" s="420"/>
    </row>
    <row r="54" spans="2:10" ht="33" customHeight="1" x14ac:dyDescent="0.25">
      <c r="B54" s="385"/>
      <c r="C54" s="385"/>
      <c r="D54" s="419"/>
      <c r="E54" s="419"/>
      <c r="F54" s="420"/>
      <c r="G54" s="420"/>
    </row>
    <row r="55" spans="2:10" ht="33" customHeight="1" x14ac:dyDescent="0.25">
      <c r="B55" s="385"/>
      <c r="C55" s="385"/>
      <c r="D55" s="419"/>
      <c r="E55" s="419"/>
      <c r="F55" s="420"/>
      <c r="G55" s="420"/>
    </row>
    <row r="56" spans="2:10" ht="33" customHeight="1" x14ac:dyDescent="0.25">
      <c r="B56" s="385"/>
      <c r="C56" s="385"/>
      <c r="D56" s="419"/>
      <c r="E56" s="419"/>
      <c r="F56" s="420"/>
      <c r="G56" s="420"/>
    </row>
    <row r="57" spans="2:10" ht="33" customHeight="1" x14ac:dyDescent="0.25">
      <c r="B57" s="385"/>
      <c r="C57" s="385"/>
      <c r="D57" s="419"/>
      <c r="E57" s="419"/>
      <c r="F57" s="420"/>
      <c r="G57" s="420"/>
    </row>
    <row r="58" spans="2:10" ht="33" customHeight="1" x14ac:dyDescent="0.25">
      <c r="B58" s="385"/>
      <c r="C58" s="385"/>
      <c r="D58" s="419"/>
      <c r="E58" s="419"/>
      <c r="F58" s="420"/>
      <c r="G58" s="420"/>
    </row>
    <row r="59" spans="2:10" ht="33" customHeight="1" x14ac:dyDescent="0.25">
      <c r="B59" s="385"/>
      <c r="C59" s="385"/>
      <c r="D59" s="419"/>
      <c r="E59" s="419"/>
      <c r="F59" s="420"/>
      <c r="G59" s="420"/>
    </row>
    <row r="60" spans="2:10" ht="38.25" customHeight="1" x14ac:dyDescent="0.25">
      <c r="B60" s="522" t="s">
        <v>370</v>
      </c>
      <c r="C60" s="522"/>
      <c r="D60" s="522"/>
      <c r="E60" s="522"/>
      <c r="F60" s="522"/>
      <c r="G60" s="522"/>
      <c r="H60" s="166"/>
      <c r="I60" s="320"/>
      <c r="J60" s="318"/>
    </row>
    <row r="61" spans="2:10" ht="56.25" customHeight="1" x14ac:dyDescent="0.25">
      <c r="B61" s="234"/>
      <c r="C61" s="234"/>
      <c r="D61" s="77">
        <f t="shared" ref="D61:E69" si="9">+D23</f>
        <v>2021</v>
      </c>
      <c r="E61" s="77">
        <f t="shared" si="9"/>
        <v>2022</v>
      </c>
      <c r="F61" s="77">
        <f>+D61</f>
        <v>2021</v>
      </c>
      <c r="G61" s="77">
        <f>+E61</f>
        <v>2022</v>
      </c>
      <c r="H61" s="335"/>
      <c r="I61" s="334"/>
      <c r="J61" s="243"/>
    </row>
    <row r="62" spans="2:10" ht="33" customHeight="1" x14ac:dyDescent="0.25">
      <c r="B62" s="234"/>
      <c r="C62" s="387" t="str">
        <f t="shared" ref="C62:C69" si="10">+C24</f>
        <v>Servicios ambulatorios generales y especializados en centros ambulatorios</v>
      </c>
      <c r="D62" s="391">
        <f t="shared" si="9"/>
        <v>994608</v>
      </c>
      <c r="E62" s="391">
        <f t="shared" si="9"/>
        <v>1112894</v>
      </c>
      <c r="F62" s="388">
        <f>+D62/$D$71</f>
        <v>0.30629768347687264</v>
      </c>
      <c r="G62" s="388">
        <f>+E62/$E$71</f>
        <v>0.35027133664061255</v>
      </c>
      <c r="H62" s="335"/>
      <c r="I62" s="334"/>
      <c r="J62" s="243"/>
    </row>
    <row r="63" spans="2:10" ht="33" customHeight="1" x14ac:dyDescent="0.25">
      <c r="B63" s="234"/>
      <c r="C63" s="387" t="str">
        <f t="shared" si="10"/>
        <v>Servicios ambulatorios generales y especializados en hospitales y clínicas</v>
      </c>
      <c r="D63" s="391">
        <f t="shared" si="9"/>
        <v>723435</v>
      </c>
      <c r="E63" s="391">
        <f t="shared" si="9"/>
        <v>770550</v>
      </c>
      <c r="F63" s="388">
        <f t="shared" ref="F63:F70" si="11">+D63/$D$71</f>
        <v>0.22278773611924635</v>
      </c>
      <c r="G63" s="388">
        <f t="shared" ref="G63:G70" si="12">+E63/$E$71</f>
        <v>0.24252226937015026</v>
      </c>
      <c r="H63" s="335"/>
      <c r="I63" s="334"/>
      <c r="J63" s="243"/>
    </row>
    <row r="64" spans="2:10" ht="33" customHeight="1" x14ac:dyDescent="0.25">
      <c r="B64" s="234"/>
      <c r="C64" s="387" t="str">
        <f t="shared" si="10"/>
        <v>Servicios con internación en hospitales y clínicas especializados y de especialidades</v>
      </c>
      <c r="D64" s="391">
        <f t="shared" si="9"/>
        <v>545664</v>
      </c>
      <c r="E64" s="391">
        <f t="shared" si="9"/>
        <v>554303</v>
      </c>
      <c r="F64" s="388">
        <f t="shared" si="11"/>
        <v>0.16804170000314117</v>
      </c>
      <c r="G64" s="388">
        <f t="shared" si="12"/>
        <v>0.17446086753446552</v>
      </c>
      <c r="H64" s="335"/>
      <c r="I64" s="334"/>
      <c r="J64" s="243"/>
    </row>
    <row r="65" spans="2:10" ht="33" customHeight="1" x14ac:dyDescent="0.25">
      <c r="B65" s="234"/>
      <c r="C65" s="387" t="str">
        <f t="shared" si="10"/>
        <v>Servicios con internación en hospitales y clínicas básicas y generales</v>
      </c>
      <c r="D65" s="391">
        <f t="shared" si="9"/>
        <v>492314</v>
      </c>
      <c r="E65" s="391">
        <f t="shared" si="9"/>
        <v>495839</v>
      </c>
      <c r="F65" s="388">
        <f t="shared" si="11"/>
        <v>0.15161213035008073</v>
      </c>
      <c r="G65" s="388">
        <f t="shared" si="12"/>
        <v>0.15605995655340463</v>
      </c>
      <c r="H65" s="335"/>
      <c r="I65" s="334"/>
      <c r="J65" s="243"/>
    </row>
    <row r="66" spans="2:10" ht="33" customHeight="1" x14ac:dyDescent="0.25">
      <c r="B66" s="234"/>
      <c r="C66" s="387" t="str">
        <f t="shared" si="10"/>
        <v xml:space="preserve">Servicios de rectoría y administración de la salud </v>
      </c>
      <c r="D66" s="391">
        <f t="shared" si="9"/>
        <v>135587</v>
      </c>
      <c r="E66" s="391">
        <f t="shared" si="9"/>
        <v>117657</v>
      </c>
      <c r="F66" s="388">
        <f t="shared" si="11"/>
        <v>4.1755127657910181E-2</v>
      </c>
      <c r="G66" s="388">
        <f t="shared" si="12"/>
        <v>3.7031266818874531E-2</v>
      </c>
      <c r="H66" s="335"/>
      <c r="I66" s="334"/>
      <c r="J66" s="243"/>
    </row>
    <row r="67" spans="2:10" ht="33" customHeight="1" x14ac:dyDescent="0.25">
      <c r="B67" s="234"/>
      <c r="C67" s="387" t="str">
        <f t="shared" si="10"/>
        <v>Servicios de salud pública</v>
      </c>
      <c r="D67" s="391">
        <f t="shared" si="9"/>
        <v>267393</v>
      </c>
      <c r="E67" s="391">
        <f t="shared" si="9"/>
        <v>44442</v>
      </c>
      <c r="F67" s="388">
        <f t="shared" si="11"/>
        <v>8.2345865384082381E-2</v>
      </c>
      <c r="G67" s="388">
        <f t="shared" si="12"/>
        <v>1.3987638304260875E-2</v>
      </c>
      <c r="H67" s="335"/>
      <c r="I67" s="334"/>
      <c r="J67" s="243"/>
    </row>
    <row r="68" spans="2:10" ht="33" customHeight="1" x14ac:dyDescent="0.25">
      <c r="B68" s="389"/>
      <c r="C68" s="387" t="str">
        <f t="shared" si="10"/>
        <v>Servicios odontológicos en centros de atención ambulatoria</v>
      </c>
      <c r="D68" s="391">
        <f t="shared" si="9"/>
        <v>33658</v>
      </c>
      <c r="E68" s="391">
        <f t="shared" si="9"/>
        <v>32777</v>
      </c>
      <c r="F68" s="388">
        <f t="shared" si="11"/>
        <v>1.0365256895645903E-2</v>
      </c>
      <c r="G68" s="388">
        <f t="shared" si="12"/>
        <v>1.0316205857044208E-2</v>
      </c>
      <c r="H68" s="335"/>
      <c r="I68" s="320"/>
      <c r="J68" s="318"/>
    </row>
    <row r="69" spans="2:10" ht="33" customHeight="1" x14ac:dyDescent="0.25">
      <c r="B69" s="389"/>
      <c r="C69" s="387" t="str">
        <f t="shared" si="10"/>
        <v>Servicios de administración de la seguridad social obligatoria</v>
      </c>
      <c r="D69" s="391">
        <f t="shared" si="9"/>
        <v>25578</v>
      </c>
      <c r="E69" s="391">
        <f t="shared" si="9"/>
        <v>24467</v>
      </c>
      <c r="F69" s="388">
        <f t="shared" si="11"/>
        <v>7.8769546876472432E-3</v>
      </c>
      <c r="G69" s="388">
        <f t="shared" si="12"/>
        <v>7.7007233335662402E-3</v>
      </c>
      <c r="H69" s="335"/>
      <c r="I69" s="320"/>
      <c r="J69" s="318"/>
    </row>
    <row r="70" spans="2:10" ht="33" customHeight="1" x14ac:dyDescent="0.25">
      <c r="B70" s="234"/>
      <c r="C70" s="387" t="s">
        <v>9</v>
      </c>
      <c r="D70" s="391">
        <f>+D32+D33+D34+D35</f>
        <v>28957</v>
      </c>
      <c r="E70" s="391">
        <f>+E32+E33+E34+E35</f>
        <v>24305</v>
      </c>
      <c r="F70" s="388">
        <f t="shared" si="11"/>
        <v>8.9175454253734143E-3</v>
      </c>
      <c r="G70" s="388">
        <f t="shared" si="12"/>
        <v>7.6497355876211821E-3</v>
      </c>
      <c r="H70" s="335"/>
      <c r="I70" s="320"/>
      <c r="J70" s="318"/>
    </row>
    <row r="71" spans="2:10" ht="33" customHeight="1" x14ac:dyDescent="0.25">
      <c r="B71" s="234"/>
      <c r="C71" s="387"/>
      <c r="D71" s="415">
        <f>+SUM(D62:D70)</f>
        <v>3247194</v>
      </c>
      <c r="E71" s="415">
        <f t="shared" ref="E71:G71" si="13">+SUM(E62:E70)</f>
        <v>3177234</v>
      </c>
      <c r="F71" s="416">
        <f t="shared" si="13"/>
        <v>1</v>
      </c>
      <c r="G71" s="416">
        <f t="shared" si="13"/>
        <v>0.99999999999999989</v>
      </c>
      <c r="H71" s="335"/>
      <c r="I71" s="320"/>
      <c r="J71" s="318"/>
    </row>
    <row r="72" spans="2:10" ht="33" customHeight="1" x14ac:dyDescent="0.25">
      <c r="B72" s="390"/>
      <c r="C72" s="387"/>
      <c r="D72" s="417">
        <f>+D71-D36</f>
        <v>0</v>
      </c>
      <c r="E72" s="417">
        <f>+E71-E36</f>
        <v>0</v>
      </c>
      <c r="F72" s="387"/>
      <c r="G72" s="387"/>
      <c r="H72" s="335"/>
      <c r="I72" s="320"/>
      <c r="J72" s="318"/>
    </row>
    <row r="73" spans="2:10" ht="33" customHeight="1" x14ac:dyDescent="0.25">
      <c r="B73" s="421"/>
      <c r="C73" s="396"/>
      <c r="D73" s="399"/>
      <c r="E73" s="399"/>
      <c r="F73" s="400"/>
      <c r="G73" s="401"/>
      <c r="H73" s="335"/>
      <c r="I73" s="320"/>
      <c r="J73" s="318"/>
    </row>
    <row r="74" spans="2:10" ht="33" customHeight="1" x14ac:dyDescent="0.25">
      <c r="B74" s="421"/>
      <c r="C74" s="402"/>
      <c r="D74" s="402"/>
      <c r="E74" s="402"/>
      <c r="F74" s="400"/>
      <c r="G74" s="401"/>
      <c r="H74" s="335"/>
      <c r="I74" s="320"/>
      <c r="J74" s="318"/>
    </row>
    <row r="75" spans="2:10" ht="33" customHeight="1" x14ac:dyDescent="0.25">
      <c r="B75" s="421"/>
      <c r="C75" s="402"/>
      <c r="D75" s="402"/>
      <c r="E75" s="402"/>
      <c r="F75" s="400"/>
      <c r="G75" s="401"/>
      <c r="H75" s="335"/>
      <c r="I75" s="320"/>
      <c r="J75" s="318"/>
    </row>
    <row r="76" spans="2:10" ht="33" customHeight="1" x14ac:dyDescent="0.25">
      <c r="B76" s="233"/>
      <c r="C76" s="233"/>
      <c r="D76" s="263"/>
      <c r="E76" s="263"/>
      <c r="F76" s="264"/>
      <c r="G76" s="264"/>
      <c r="H76" s="335"/>
      <c r="I76" s="320"/>
      <c r="J76" s="318"/>
    </row>
    <row r="77" spans="2:10" ht="33" customHeight="1" x14ac:dyDescent="0.25">
      <c r="B77" s="421"/>
      <c r="C77" s="413"/>
      <c r="D77" s="263"/>
      <c r="E77" s="414"/>
      <c r="F77" s="414"/>
      <c r="G77" s="335"/>
      <c r="H77" s="335"/>
      <c r="I77" s="320"/>
      <c r="J77" s="318"/>
    </row>
    <row r="78" spans="2:10" ht="33" customHeight="1" x14ac:dyDescent="0.25">
      <c r="B78" s="386"/>
      <c r="C78" s="413"/>
      <c r="D78" s="263"/>
      <c r="E78" s="414"/>
      <c r="F78" s="414"/>
      <c r="G78" s="335"/>
      <c r="H78" s="335"/>
      <c r="I78" s="320"/>
      <c r="J78" s="318"/>
    </row>
    <row r="79" spans="2:10" ht="37.5" customHeight="1" x14ac:dyDescent="0.25">
      <c r="B79" s="523" t="s">
        <v>82</v>
      </c>
      <c r="C79" s="523"/>
      <c r="D79" s="523"/>
      <c r="E79" s="523"/>
      <c r="H79" s="318"/>
    </row>
    <row r="80" spans="2:10" ht="18.75" customHeight="1" x14ac:dyDescent="0.25">
      <c r="B80" s="523"/>
      <c r="C80" s="523"/>
      <c r="D80" s="523"/>
      <c r="E80" s="523"/>
      <c r="H80" s="318"/>
    </row>
    <row r="81" spans="2:10" ht="20.25" customHeight="1" x14ac:dyDescent="0.3">
      <c r="B81" s="126" t="s">
        <v>274</v>
      </c>
      <c r="H81" s="320"/>
      <c r="I81" s="320"/>
      <c r="J81" s="318"/>
    </row>
    <row r="82" spans="2:10" ht="16.5" customHeight="1" x14ac:dyDescent="0.3">
      <c r="B82" s="126" t="s">
        <v>15</v>
      </c>
      <c r="D82" s="320"/>
      <c r="E82" s="320"/>
      <c r="F82" s="320"/>
      <c r="G82" s="320"/>
      <c r="H82" s="320"/>
      <c r="I82" s="320"/>
      <c r="J82" s="318"/>
    </row>
    <row r="90" spans="2:10" x14ac:dyDescent="0.25">
      <c r="B90" s="18"/>
    </row>
    <row r="91" spans="2:10" x14ac:dyDescent="0.25">
      <c r="B91" s="18"/>
    </row>
  </sheetData>
  <mergeCells count="7">
    <mergeCell ref="B36:C36"/>
    <mergeCell ref="B79:E80"/>
    <mergeCell ref="B20:C20"/>
    <mergeCell ref="B4:G4"/>
    <mergeCell ref="B3:G3"/>
    <mergeCell ref="B60:G60"/>
    <mergeCell ref="B38:G38"/>
  </mergeCells>
  <conditionalFormatting sqref="D72:E72">
    <cfRule type="cellIs" dxfId="4" priority="1" operator="notEqual">
      <formula>0</formula>
    </cfRule>
  </conditionalFormatting>
  <hyperlinks>
    <hyperlink ref="B2" location="Indice!A1" display="Índice"/>
    <hyperlink ref="G2" location="'2.1.21'!A1" display="Siguiente"/>
    <hyperlink ref="F2" location="'2.1.19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6"/>
  <sheetViews>
    <sheetView showGridLines="0" zoomScale="60" zoomScaleNormal="60" zoomScaleSheetLayoutView="55" workbookViewId="0">
      <pane ySplit="5" topLeftCell="A6" activePane="bottomLeft" state="frozen"/>
      <selection activeCell="B14" sqref="B14:Q16"/>
      <selection pane="bottomLeft" activeCell="T13" sqref="T13"/>
    </sheetView>
  </sheetViews>
  <sheetFormatPr baseColWidth="10" defaultRowHeight="15" x14ac:dyDescent="0.25"/>
  <cols>
    <col min="1" max="1" width="5" customWidth="1"/>
    <col min="2" max="2" width="52.140625" customWidth="1"/>
    <col min="3" max="17" width="15.85546875" customWidth="1"/>
    <col min="18" max="18" width="15.7109375" customWidth="1"/>
  </cols>
  <sheetData>
    <row r="1" spans="2:18" ht="78" customHeight="1" x14ac:dyDescent="0.25"/>
    <row r="2" spans="2:18" ht="33" customHeight="1" x14ac:dyDescent="0.35">
      <c r="B2" s="149" t="s">
        <v>3</v>
      </c>
      <c r="Q2" s="37" t="s">
        <v>178</v>
      </c>
      <c r="R2" s="37" t="s">
        <v>179</v>
      </c>
    </row>
    <row r="3" spans="2:18" ht="33" customHeight="1" x14ac:dyDescent="0.25">
      <c r="B3" s="489" t="s">
        <v>163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91" t="s">
        <v>371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>
      <c r="B5" s="319"/>
      <c r="C5" s="319"/>
      <c r="D5" s="319"/>
      <c r="E5" s="319"/>
      <c r="F5" s="319"/>
      <c r="G5" s="319"/>
      <c r="H5" s="319"/>
      <c r="J5" s="235"/>
    </row>
    <row r="6" spans="2:18" ht="33" customHeight="1" x14ac:dyDescent="0.25">
      <c r="B6" s="20" t="s">
        <v>0</v>
      </c>
      <c r="C6" s="384"/>
      <c r="D6" s="384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8" ht="33" customHeight="1" x14ac:dyDescent="0.25">
      <c r="B7" s="232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3" customHeight="1" x14ac:dyDescent="0.25">
      <c r="B8" s="422" t="s">
        <v>482</v>
      </c>
      <c r="C8" s="423">
        <v>37734</v>
      </c>
      <c r="D8" s="423">
        <v>51754</v>
      </c>
      <c r="E8" s="423">
        <v>61892</v>
      </c>
      <c r="F8" s="423">
        <v>66451</v>
      </c>
      <c r="G8" s="423">
        <v>70246</v>
      </c>
      <c r="H8" s="423">
        <v>77848</v>
      </c>
      <c r="I8" s="423">
        <v>93498</v>
      </c>
      <c r="J8" s="423">
        <v>108195</v>
      </c>
      <c r="K8" s="423">
        <v>126748</v>
      </c>
      <c r="L8" s="423">
        <v>129674</v>
      </c>
      <c r="M8" s="423">
        <v>131202</v>
      </c>
      <c r="N8" s="423">
        <v>145117</v>
      </c>
      <c r="O8" s="423">
        <v>151357</v>
      </c>
      <c r="P8" s="423">
        <v>147939</v>
      </c>
      <c r="Q8" s="423">
        <v>142154</v>
      </c>
      <c r="R8" s="423">
        <v>121107</v>
      </c>
    </row>
    <row r="9" spans="2:18" ht="33" customHeight="1" x14ac:dyDescent="0.25">
      <c r="B9" s="327" t="s">
        <v>450</v>
      </c>
      <c r="C9" s="424">
        <v>37734</v>
      </c>
      <c r="D9" s="424">
        <v>51754</v>
      </c>
      <c r="E9" s="424">
        <v>61892</v>
      </c>
      <c r="F9" s="424">
        <v>66451</v>
      </c>
      <c r="G9" s="424">
        <v>70246</v>
      </c>
      <c r="H9" s="424">
        <v>77848</v>
      </c>
      <c r="I9" s="424">
        <v>93498</v>
      </c>
      <c r="J9" s="424">
        <v>108195</v>
      </c>
      <c r="K9" s="424">
        <v>126748</v>
      </c>
      <c r="L9" s="424">
        <v>129674</v>
      </c>
      <c r="M9" s="424">
        <v>131202</v>
      </c>
      <c r="N9" s="424">
        <v>145117</v>
      </c>
      <c r="O9" s="424">
        <v>151357</v>
      </c>
      <c r="P9" s="424">
        <v>147939</v>
      </c>
      <c r="Q9" s="424">
        <v>142154</v>
      </c>
      <c r="R9" s="424">
        <v>121107</v>
      </c>
    </row>
    <row r="10" spans="2:18" ht="33" customHeight="1" x14ac:dyDescent="0.25">
      <c r="C10" s="320"/>
      <c r="D10" s="320"/>
      <c r="E10" s="320"/>
      <c r="F10" s="320"/>
      <c r="G10" s="320"/>
      <c r="H10" s="320"/>
      <c r="I10" s="318"/>
    </row>
    <row r="11" spans="2:18" ht="33" customHeight="1" x14ac:dyDescent="0.25">
      <c r="B11" s="20" t="s">
        <v>1</v>
      </c>
      <c r="C11" s="384"/>
      <c r="D11" s="384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2:18" ht="33" customHeight="1" x14ac:dyDescent="0.25">
      <c r="B12" s="232" t="s">
        <v>4</v>
      </c>
      <c r="C12" s="31">
        <v>2007</v>
      </c>
      <c r="D12" s="31">
        <v>2008</v>
      </c>
      <c r="E12" s="31">
        <v>2009</v>
      </c>
      <c r="F12" s="31">
        <v>2010</v>
      </c>
      <c r="G12" s="31">
        <v>2011</v>
      </c>
      <c r="H12" s="31">
        <v>2012</v>
      </c>
      <c r="I12" s="31">
        <v>2013</v>
      </c>
      <c r="J12" s="31">
        <v>2014</v>
      </c>
      <c r="K12" s="31">
        <v>2015</v>
      </c>
      <c r="L12" s="31">
        <v>2016</v>
      </c>
      <c r="M12" s="31">
        <v>2017</v>
      </c>
      <c r="N12" s="31">
        <v>2018</v>
      </c>
      <c r="O12" s="31">
        <v>2019</v>
      </c>
      <c r="P12" s="31">
        <v>2020</v>
      </c>
      <c r="Q12" s="31">
        <v>2021</v>
      </c>
      <c r="R12" s="31">
        <v>2022</v>
      </c>
    </row>
    <row r="13" spans="2:18" ht="33" customHeight="1" x14ac:dyDescent="0.25">
      <c r="B13" s="422" t="s">
        <v>482</v>
      </c>
      <c r="C13" s="423">
        <v>37734</v>
      </c>
      <c r="D13" s="423">
        <v>49570</v>
      </c>
      <c r="E13" s="423">
        <v>57658</v>
      </c>
      <c r="F13" s="423">
        <v>59157</v>
      </c>
      <c r="G13" s="423">
        <v>59907</v>
      </c>
      <c r="H13" s="423">
        <v>63619</v>
      </c>
      <c r="I13" s="423">
        <v>71492</v>
      </c>
      <c r="J13" s="423">
        <v>79562</v>
      </c>
      <c r="K13" s="423">
        <v>93705</v>
      </c>
      <c r="L13" s="423">
        <v>91582</v>
      </c>
      <c r="M13" s="423">
        <v>89728</v>
      </c>
      <c r="N13" s="423">
        <v>91371</v>
      </c>
      <c r="O13" s="423">
        <v>98861</v>
      </c>
      <c r="P13" s="423">
        <v>85689</v>
      </c>
      <c r="Q13" s="423">
        <v>86897</v>
      </c>
      <c r="R13" s="423">
        <v>75184</v>
      </c>
    </row>
    <row r="14" spans="2:18" ht="33" customHeight="1" x14ac:dyDescent="0.25">
      <c r="B14" s="327" t="s">
        <v>450</v>
      </c>
      <c r="C14" s="424">
        <v>37734</v>
      </c>
      <c r="D14" s="424">
        <v>49570</v>
      </c>
      <c r="E14" s="424">
        <v>57658</v>
      </c>
      <c r="F14" s="424">
        <v>59157</v>
      </c>
      <c r="G14" s="424">
        <v>59907</v>
      </c>
      <c r="H14" s="424">
        <v>63619</v>
      </c>
      <c r="I14" s="424">
        <v>71492</v>
      </c>
      <c r="J14" s="424">
        <v>79562</v>
      </c>
      <c r="K14" s="424">
        <v>93705</v>
      </c>
      <c r="L14" s="424">
        <v>91582</v>
      </c>
      <c r="M14" s="424">
        <v>89728</v>
      </c>
      <c r="N14" s="424">
        <v>91371</v>
      </c>
      <c r="O14" s="424">
        <v>98861</v>
      </c>
      <c r="P14" s="424">
        <v>85689</v>
      </c>
      <c r="Q14" s="424">
        <v>86897</v>
      </c>
      <c r="R14" s="424">
        <v>75184</v>
      </c>
    </row>
    <row r="15" spans="2:18" ht="33" customHeight="1" x14ac:dyDescent="0.25">
      <c r="B15" s="325"/>
      <c r="C15" s="425"/>
      <c r="D15" s="425"/>
      <c r="E15" s="425"/>
      <c r="F15" s="425"/>
      <c r="G15" s="425"/>
      <c r="H15" s="425"/>
      <c r="I15" s="425"/>
      <c r="J15" s="425"/>
      <c r="K15" s="425"/>
      <c r="L15" s="425"/>
      <c r="M15" s="425"/>
      <c r="N15" s="425"/>
      <c r="O15" s="425"/>
      <c r="P15" s="425"/>
      <c r="Q15" s="425"/>
    </row>
    <row r="16" spans="2:18" ht="33" customHeight="1" x14ac:dyDescent="0.25">
      <c r="B16" s="490" t="s">
        <v>372</v>
      </c>
      <c r="C16" s="490"/>
      <c r="D16" s="490"/>
      <c r="E16" s="490"/>
      <c r="F16" s="490"/>
      <c r="G16" s="490"/>
      <c r="H16" s="490"/>
      <c r="I16" s="490"/>
      <c r="J16" s="490"/>
    </row>
    <row r="17" spans="2:17" ht="33" customHeight="1" x14ac:dyDescent="0.25">
      <c r="B17" s="325"/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425"/>
      <c r="P17" s="425"/>
      <c r="Q17" s="425"/>
    </row>
    <row r="18" spans="2:17" ht="33" customHeight="1" x14ac:dyDescent="0.25">
      <c r="B18" s="325"/>
      <c r="C18" s="425"/>
      <c r="D18" s="425"/>
      <c r="E18" s="425"/>
      <c r="F18" s="425"/>
      <c r="G18" s="425"/>
      <c r="H18" s="425"/>
      <c r="I18" s="425"/>
      <c r="J18" s="425"/>
      <c r="K18" s="425"/>
      <c r="L18" s="425"/>
      <c r="M18" s="425"/>
      <c r="N18" s="425"/>
      <c r="O18" s="425"/>
      <c r="P18" s="425"/>
      <c r="Q18" s="425"/>
    </row>
    <row r="19" spans="2:17" ht="33" customHeight="1" x14ac:dyDescent="0.25">
      <c r="B19" s="325"/>
      <c r="C19" s="425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425"/>
      <c r="P19" s="425"/>
      <c r="Q19" s="425"/>
    </row>
    <row r="20" spans="2:17" ht="33" customHeight="1" x14ac:dyDescent="0.25">
      <c r="B20" s="325"/>
      <c r="C20" s="425"/>
      <c r="D20" s="425"/>
      <c r="E20" s="425"/>
      <c r="F20" s="425"/>
      <c r="G20" s="425"/>
      <c r="H20" s="425"/>
      <c r="I20" s="425"/>
      <c r="J20" s="425"/>
      <c r="K20" s="425"/>
      <c r="L20" s="425"/>
      <c r="M20" s="425"/>
      <c r="N20" s="425"/>
      <c r="O20" s="425"/>
      <c r="P20" s="425"/>
      <c r="Q20" s="425"/>
    </row>
    <row r="21" spans="2:17" ht="33" customHeight="1" x14ac:dyDescent="0.25">
      <c r="B21" s="325"/>
      <c r="C21" s="425"/>
      <c r="D21" s="425"/>
      <c r="E21" s="425"/>
      <c r="F21" s="425"/>
      <c r="G21" s="425"/>
      <c r="H21" s="425"/>
      <c r="I21" s="425"/>
      <c r="J21" s="425"/>
      <c r="K21" s="425"/>
      <c r="L21" s="425"/>
      <c r="M21" s="425"/>
      <c r="N21" s="425"/>
      <c r="O21" s="425"/>
      <c r="P21" s="425"/>
      <c r="Q21" s="425"/>
    </row>
    <row r="22" spans="2:17" ht="33" customHeight="1" x14ac:dyDescent="0.25">
      <c r="B22" s="325"/>
      <c r="C22" s="425"/>
      <c r="D22" s="425"/>
      <c r="E22" s="425"/>
      <c r="F22" s="425"/>
      <c r="G22" s="425"/>
      <c r="H22" s="425"/>
      <c r="I22" s="425"/>
      <c r="J22" s="425"/>
      <c r="K22" s="425"/>
      <c r="L22" s="425"/>
      <c r="M22" s="425"/>
      <c r="N22" s="425"/>
      <c r="O22" s="425"/>
      <c r="P22" s="425"/>
      <c r="Q22" s="425"/>
    </row>
    <row r="23" spans="2:17" ht="33" customHeight="1" x14ac:dyDescent="0.25">
      <c r="B23" s="325"/>
      <c r="C23" s="425"/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425"/>
      <c r="Q23" s="425"/>
    </row>
    <row r="24" spans="2:17" ht="33" customHeight="1" x14ac:dyDescent="0.25">
      <c r="B24" s="325"/>
      <c r="C24" s="425"/>
      <c r="D24" s="425"/>
      <c r="E24" s="425"/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</row>
    <row r="25" spans="2:17" ht="33" customHeight="1" x14ac:dyDescent="0.25">
      <c r="B25" s="325"/>
      <c r="C25" s="425"/>
      <c r="D25" s="425"/>
      <c r="E25" s="425"/>
      <c r="F25" s="425"/>
      <c r="G25" s="425"/>
      <c r="H25" s="425"/>
      <c r="I25" s="425"/>
      <c r="J25" s="425"/>
      <c r="K25" s="425"/>
      <c r="L25" s="425"/>
      <c r="M25" s="425"/>
      <c r="N25" s="425"/>
      <c r="O25" s="425"/>
      <c r="P25" s="425"/>
      <c r="Q25" s="425"/>
    </row>
    <row r="26" spans="2:17" ht="33" customHeight="1" x14ac:dyDescent="0.25">
      <c r="B26" s="325"/>
      <c r="C26" s="425"/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425"/>
      <c r="P26" s="425"/>
      <c r="Q26" s="425"/>
    </row>
    <row r="27" spans="2:17" ht="33" customHeight="1" x14ac:dyDescent="0.25">
      <c r="B27" s="325"/>
      <c r="C27" s="425"/>
      <c r="D27" s="425"/>
      <c r="E27" s="425"/>
      <c r="F27" s="425"/>
      <c r="G27" s="425"/>
      <c r="H27" s="425"/>
      <c r="I27" s="425"/>
      <c r="J27" s="425"/>
      <c r="K27" s="425"/>
      <c r="L27" s="425"/>
      <c r="M27" s="425"/>
      <c r="N27" s="425"/>
      <c r="O27" s="425"/>
      <c r="P27" s="425"/>
      <c r="Q27" s="425"/>
    </row>
    <row r="28" spans="2:17" ht="33" customHeight="1" x14ac:dyDescent="0.25">
      <c r="B28" s="325"/>
      <c r="C28" s="425"/>
      <c r="D28" s="425"/>
      <c r="E28" s="425"/>
      <c r="F28" s="425"/>
      <c r="G28" s="425"/>
      <c r="H28" s="425"/>
      <c r="I28" s="425"/>
      <c r="J28" s="425"/>
      <c r="K28" s="425"/>
      <c r="L28" s="425"/>
      <c r="M28" s="425"/>
      <c r="N28" s="425"/>
      <c r="O28" s="425"/>
      <c r="P28" s="425"/>
      <c r="Q28" s="425"/>
    </row>
    <row r="29" spans="2:17" ht="33" customHeight="1" x14ac:dyDescent="0.25">
      <c r="B29" s="325"/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425"/>
      <c r="P29" s="425"/>
      <c r="Q29" s="425"/>
    </row>
    <row r="30" spans="2:17" ht="33" customHeight="1" x14ac:dyDescent="0.25">
      <c r="B30" s="490" t="s">
        <v>373</v>
      </c>
      <c r="C30" s="490"/>
      <c r="D30" s="490"/>
      <c r="E30" s="490"/>
      <c r="F30" s="490"/>
      <c r="G30" s="490"/>
      <c r="H30" s="490"/>
      <c r="I30" s="490"/>
      <c r="J30" s="490"/>
    </row>
    <row r="31" spans="2:17" ht="33" customHeight="1" x14ac:dyDescent="0.25">
      <c r="C31" s="320"/>
      <c r="D31" s="320"/>
      <c r="E31" s="320"/>
      <c r="F31" s="320"/>
      <c r="G31" s="320"/>
      <c r="H31" s="320"/>
      <c r="I31" s="318"/>
    </row>
    <row r="32" spans="2:17" ht="33" customHeight="1" x14ac:dyDescent="0.25">
      <c r="C32" s="320"/>
      <c r="D32" s="320"/>
      <c r="E32" s="320"/>
      <c r="F32" s="320"/>
      <c r="G32" s="320"/>
      <c r="H32" s="320"/>
      <c r="I32" s="318"/>
    </row>
    <row r="33" spans="2:9" ht="33" customHeight="1" x14ac:dyDescent="0.25">
      <c r="C33" s="320"/>
      <c r="D33" s="320"/>
      <c r="E33" s="320"/>
      <c r="F33" s="320"/>
      <c r="G33" s="320"/>
      <c r="H33" s="320"/>
      <c r="I33" s="318"/>
    </row>
    <row r="34" spans="2:9" ht="33" customHeight="1" x14ac:dyDescent="0.25">
      <c r="C34" s="320"/>
      <c r="D34" s="320"/>
      <c r="E34" s="320"/>
      <c r="F34" s="320"/>
      <c r="G34" s="320"/>
      <c r="H34" s="320"/>
      <c r="I34" s="318"/>
    </row>
    <row r="35" spans="2:9" ht="33" customHeight="1" x14ac:dyDescent="0.25">
      <c r="C35" s="320"/>
      <c r="D35" s="320"/>
      <c r="E35" s="320"/>
      <c r="F35" s="320"/>
      <c r="G35" s="320"/>
      <c r="H35" s="320"/>
      <c r="I35" s="318"/>
    </row>
    <row r="36" spans="2:9" ht="33" customHeight="1" x14ac:dyDescent="0.25">
      <c r="C36" s="320"/>
      <c r="D36" s="320"/>
      <c r="E36" s="320"/>
      <c r="F36" s="320"/>
      <c r="G36" s="320"/>
      <c r="H36" s="320"/>
      <c r="I36" s="318"/>
    </row>
    <row r="37" spans="2:9" ht="33" customHeight="1" x14ac:dyDescent="0.25">
      <c r="C37" s="320"/>
      <c r="D37" s="320"/>
      <c r="E37" s="320"/>
      <c r="F37" s="320"/>
      <c r="G37" s="320"/>
      <c r="H37" s="320"/>
      <c r="I37" s="318"/>
    </row>
    <row r="38" spans="2:9" ht="33" customHeight="1" x14ac:dyDescent="0.25">
      <c r="C38" s="320"/>
      <c r="D38" s="320"/>
      <c r="E38" s="320"/>
      <c r="F38" s="320"/>
      <c r="G38" s="320"/>
      <c r="H38" s="320"/>
      <c r="I38" s="318"/>
    </row>
    <row r="39" spans="2:9" ht="33" customHeight="1" x14ac:dyDescent="0.25">
      <c r="C39" s="320"/>
      <c r="D39" s="320"/>
      <c r="E39" s="320"/>
      <c r="F39" s="320"/>
      <c r="G39" s="320"/>
      <c r="H39" s="320"/>
      <c r="I39" s="318"/>
    </row>
    <row r="40" spans="2:9" ht="33" customHeight="1" x14ac:dyDescent="0.25">
      <c r="C40" s="320"/>
      <c r="D40" s="320"/>
      <c r="E40" s="320"/>
      <c r="F40" s="320"/>
      <c r="G40" s="320"/>
      <c r="H40" s="320"/>
      <c r="I40" s="318"/>
    </row>
    <row r="41" spans="2:9" ht="33" customHeight="1" x14ac:dyDescent="0.25">
      <c r="C41" s="320"/>
      <c r="D41" s="320"/>
      <c r="E41" s="320"/>
      <c r="F41" s="320"/>
      <c r="G41" s="320"/>
      <c r="H41" s="320"/>
      <c r="I41" s="318"/>
    </row>
    <row r="42" spans="2:9" ht="33" customHeight="1" x14ac:dyDescent="0.25">
      <c r="C42" s="320"/>
      <c r="D42" s="320"/>
      <c r="E42" s="320"/>
      <c r="F42" s="320"/>
      <c r="G42" s="320"/>
      <c r="H42" s="320"/>
      <c r="I42" s="318"/>
    </row>
    <row r="43" spans="2:9" ht="33" customHeight="1" x14ac:dyDescent="0.25">
      <c r="C43" s="320"/>
      <c r="D43" s="320"/>
      <c r="E43" s="320"/>
      <c r="F43" s="320"/>
      <c r="G43" s="320"/>
      <c r="H43" s="320"/>
      <c r="I43" s="318"/>
    </row>
    <row r="44" spans="2:9" ht="15.75" customHeight="1" x14ac:dyDescent="0.3">
      <c r="B44" s="126" t="s">
        <v>18</v>
      </c>
    </row>
    <row r="45" spans="2:9" ht="15.75" customHeight="1" x14ac:dyDescent="0.3">
      <c r="B45" s="126" t="s">
        <v>274</v>
      </c>
    </row>
    <row r="46" spans="2:9" ht="15.75" customHeight="1" x14ac:dyDescent="0.3">
      <c r="B46" s="126" t="s">
        <v>15</v>
      </c>
    </row>
  </sheetData>
  <mergeCells count="4">
    <mergeCell ref="B30:J30"/>
    <mergeCell ref="B4:Q4"/>
    <mergeCell ref="B3:Q3"/>
    <mergeCell ref="B16:J16"/>
  </mergeCells>
  <hyperlinks>
    <hyperlink ref="B2" location="Indice!A1" display="Índice"/>
    <hyperlink ref="R2" location="'2.1.22'!A1" display="Siguiente"/>
    <hyperlink ref="Q2" location="'2.1.20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H14" sqref="H14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2" width="15.7109375" customWidth="1"/>
  </cols>
  <sheetData>
    <row r="1" spans="2:11" ht="78" customHeight="1" x14ac:dyDescent="0.25"/>
    <row r="2" spans="2:11" ht="33" customHeight="1" x14ac:dyDescent="0.35">
      <c r="B2" s="149" t="s">
        <v>3</v>
      </c>
      <c r="E2" s="37" t="s">
        <v>178</v>
      </c>
      <c r="F2" s="37" t="s">
        <v>179</v>
      </c>
    </row>
    <row r="3" spans="2:11" ht="33" customHeight="1" x14ac:dyDescent="0.25">
      <c r="B3" s="489" t="s">
        <v>164</v>
      </c>
      <c r="C3" s="489"/>
      <c r="D3" s="489"/>
      <c r="E3" s="489"/>
      <c r="F3" s="489"/>
    </row>
    <row r="4" spans="2:11" ht="33" customHeight="1" x14ac:dyDescent="0.25">
      <c r="B4" s="491" t="s">
        <v>374</v>
      </c>
      <c r="C4" s="491"/>
      <c r="D4" s="491"/>
      <c r="E4" s="491"/>
      <c r="F4" s="491"/>
      <c r="H4" s="235"/>
      <c r="I4" s="319"/>
    </row>
    <row r="5" spans="2:11" ht="33" customHeight="1" x14ac:dyDescent="0.25">
      <c r="B5" s="319"/>
      <c r="C5" s="319"/>
      <c r="D5" s="319"/>
      <c r="E5" s="319"/>
      <c r="F5" s="319"/>
      <c r="H5" s="319"/>
      <c r="I5" s="319"/>
      <c r="K5" s="235"/>
    </row>
    <row r="6" spans="2:11" ht="33" customHeight="1" x14ac:dyDescent="0.25">
      <c r="B6" s="20" t="s">
        <v>0</v>
      </c>
      <c r="H6" s="319"/>
      <c r="I6" s="319"/>
      <c r="K6" s="235"/>
    </row>
    <row r="7" spans="2:11" ht="33" customHeight="1" x14ac:dyDescent="0.25">
      <c r="B7" s="232" t="s">
        <v>7</v>
      </c>
      <c r="C7" s="31">
        <v>2021</v>
      </c>
      <c r="D7" s="31">
        <v>2022</v>
      </c>
      <c r="E7" s="31" t="s">
        <v>173</v>
      </c>
      <c r="F7" s="31" t="s">
        <v>277</v>
      </c>
      <c r="H7" s="319"/>
      <c r="I7" s="319"/>
      <c r="K7" s="235"/>
    </row>
    <row r="8" spans="2:11" ht="33" customHeight="1" x14ac:dyDescent="0.25">
      <c r="B8" s="89" t="s">
        <v>486</v>
      </c>
      <c r="C8" s="91">
        <v>73841</v>
      </c>
      <c r="D8" s="91">
        <v>67060</v>
      </c>
      <c r="E8" s="116">
        <v>0.51944370190075595</v>
      </c>
      <c r="F8" s="116">
        <v>0.55372521819548004</v>
      </c>
      <c r="H8" s="319"/>
      <c r="I8" s="319"/>
      <c r="K8" s="235"/>
    </row>
    <row r="9" spans="2:11" ht="33" customHeight="1" x14ac:dyDescent="0.25">
      <c r="B9" s="89" t="s">
        <v>488</v>
      </c>
      <c r="C9" s="91">
        <v>57672</v>
      </c>
      <c r="D9" s="91">
        <v>43151</v>
      </c>
      <c r="E9" s="116">
        <v>0.40570085963110403</v>
      </c>
      <c r="F9" s="116">
        <v>0.35630475529903299</v>
      </c>
      <c r="H9" s="319"/>
      <c r="I9" s="319"/>
      <c r="K9" s="235"/>
    </row>
    <row r="10" spans="2:11" ht="33" customHeight="1" x14ac:dyDescent="0.25">
      <c r="B10" s="89" t="s">
        <v>492</v>
      </c>
      <c r="C10" s="91">
        <v>10570</v>
      </c>
      <c r="D10" s="91">
        <v>10815</v>
      </c>
      <c r="E10" s="116">
        <v>7.4355980134220595E-2</v>
      </c>
      <c r="F10" s="116">
        <v>8.9301196462632196E-2</v>
      </c>
      <c r="H10" s="319"/>
      <c r="I10" s="319"/>
      <c r="K10" s="235"/>
    </row>
    <row r="11" spans="2:11" ht="33" customHeight="1" x14ac:dyDescent="0.25">
      <c r="B11" s="89" t="s">
        <v>497</v>
      </c>
      <c r="C11" s="91">
        <v>71</v>
      </c>
      <c r="D11" s="91">
        <v>81</v>
      </c>
      <c r="E11" s="116">
        <v>4.9945833391955199E-4</v>
      </c>
      <c r="F11" s="116">
        <v>6.6883004285466603E-4</v>
      </c>
      <c r="H11" s="319"/>
      <c r="I11" s="319"/>
      <c r="K11" s="235"/>
    </row>
    <row r="12" spans="2:11" ht="33" customHeight="1" x14ac:dyDescent="0.25">
      <c r="B12" s="89" t="s">
        <v>36</v>
      </c>
      <c r="C12" s="91">
        <v>0</v>
      </c>
      <c r="D12" s="91">
        <v>0</v>
      </c>
      <c r="E12" s="116">
        <v>0</v>
      </c>
      <c r="F12" s="116">
        <v>0</v>
      </c>
      <c r="H12" s="319"/>
      <c r="I12" s="319"/>
      <c r="K12" s="235"/>
    </row>
    <row r="13" spans="2:11" ht="33" customHeight="1" x14ac:dyDescent="0.25">
      <c r="B13" s="89" t="s">
        <v>503</v>
      </c>
      <c r="C13" s="91">
        <v>0</v>
      </c>
      <c r="D13" s="91">
        <v>0</v>
      </c>
      <c r="E13" s="116">
        <v>0</v>
      </c>
      <c r="F13" s="116">
        <v>0</v>
      </c>
      <c r="H13" s="319"/>
      <c r="I13" s="319"/>
      <c r="K13" s="235"/>
    </row>
    <row r="14" spans="2:11" ht="33" customHeight="1" x14ac:dyDescent="0.25">
      <c r="B14" s="89" t="s">
        <v>501</v>
      </c>
      <c r="C14" s="91">
        <v>0</v>
      </c>
      <c r="D14" s="91">
        <v>0</v>
      </c>
      <c r="E14" s="116">
        <v>0</v>
      </c>
      <c r="F14" s="116">
        <v>0</v>
      </c>
      <c r="H14" s="319"/>
      <c r="I14" s="319"/>
      <c r="K14" s="235"/>
    </row>
    <row r="15" spans="2:11" ht="33" customHeight="1" x14ac:dyDescent="0.25">
      <c r="B15" s="327" t="s">
        <v>450</v>
      </c>
      <c r="C15" s="322">
        <v>142154</v>
      </c>
      <c r="D15" s="322">
        <v>121107</v>
      </c>
      <c r="E15" s="133">
        <v>1</v>
      </c>
      <c r="F15" s="133">
        <v>1</v>
      </c>
      <c r="H15" s="319"/>
      <c r="I15" s="319"/>
      <c r="K15" s="235"/>
    </row>
    <row r="16" spans="2:11" ht="33" customHeight="1" x14ac:dyDescent="0.25">
      <c r="B16" s="426"/>
      <c r="C16" s="426"/>
      <c r="D16" s="427"/>
      <c r="E16" s="320"/>
      <c r="F16" s="320"/>
      <c r="H16" s="319"/>
      <c r="I16" s="319"/>
      <c r="K16" s="235"/>
    </row>
    <row r="17" spans="2:10" ht="33" customHeight="1" x14ac:dyDescent="0.25">
      <c r="B17" s="20" t="s">
        <v>1</v>
      </c>
    </row>
    <row r="18" spans="2:10" ht="33" customHeight="1" x14ac:dyDescent="0.25">
      <c r="B18" s="232" t="s">
        <v>7</v>
      </c>
      <c r="C18" s="31">
        <v>2021</v>
      </c>
      <c r="D18" s="31">
        <v>2022</v>
      </c>
      <c r="E18" s="31" t="s">
        <v>173</v>
      </c>
      <c r="F18" s="31" t="s">
        <v>277</v>
      </c>
    </row>
    <row r="19" spans="2:10" ht="33" customHeight="1" x14ac:dyDescent="0.25">
      <c r="B19" s="89" t="s">
        <v>486</v>
      </c>
      <c r="C19" s="91">
        <v>42267</v>
      </c>
      <c r="D19" s="91">
        <v>39620</v>
      </c>
      <c r="E19" s="116">
        <v>0.48640344315684098</v>
      </c>
      <c r="F19" s="116">
        <v>0.52697382421791905</v>
      </c>
    </row>
    <row r="20" spans="2:10" ht="33" customHeight="1" x14ac:dyDescent="0.25">
      <c r="B20" s="89" t="s">
        <v>488</v>
      </c>
      <c r="C20" s="91">
        <v>37202</v>
      </c>
      <c r="D20" s="91">
        <v>28031</v>
      </c>
      <c r="E20" s="116">
        <v>0.428116045433099</v>
      </c>
      <c r="F20" s="116">
        <v>0.37283198552883601</v>
      </c>
    </row>
    <row r="21" spans="2:10" ht="33" customHeight="1" x14ac:dyDescent="0.25">
      <c r="B21" s="89" t="s">
        <v>492</v>
      </c>
      <c r="C21" s="91">
        <v>7388</v>
      </c>
      <c r="D21" s="91">
        <v>7488</v>
      </c>
      <c r="E21" s="116">
        <v>8.5020196324383998E-2</v>
      </c>
      <c r="F21" s="116">
        <v>9.9595658650776797E-2</v>
      </c>
    </row>
    <row r="22" spans="2:10" ht="33" customHeight="1" x14ac:dyDescent="0.25">
      <c r="B22" s="89" t="s">
        <v>497</v>
      </c>
      <c r="C22" s="91">
        <v>40</v>
      </c>
      <c r="D22" s="91">
        <v>45</v>
      </c>
      <c r="E22" s="116">
        <v>4.6031508567614498E-4</v>
      </c>
      <c r="F22" s="116">
        <v>5.9853160246860996E-4</v>
      </c>
    </row>
    <row r="23" spans="2:10" ht="33" customHeight="1" x14ac:dyDescent="0.25">
      <c r="B23" s="89" t="s">
        <v>36</v>
      </c>
      <c r="C23" s="91">
        <v>0</v>
      </c>
      <c r="D23" s="91">
        <v>0</v>
      </c>
      <c r="E23" s="116">
        <v>0</v>
      </c>
      <c r="F23" s="116">
        <v>0</v>
      </c>
    </row>
    <row r="24" spans="2:10" ht="33" customHeight="1" x14ac:dyDescent="0.25">
      <c r="B24" s="89" t="s">
        <v>503</v>
      </c>
      <c r="C24" s="91">
        <v>0</v>
      </c>
      <c r="D24" s="91">
        <v>0</v>
      </c>
      <c r="E24" s="116">
        <v>0</v>
      </c>
      <c r="F24" s="116">
        <v>0</v>
      </c>
    </row>
    <row r="25" spans="2:10" ht="33" customHeight="1" x14ac:dyDescent="0.25">
      <c r="B25" s="89" t="s">
        <v>501</v>
      </c>
      <c r="C25" s="91">
        <v>0</v>
      </c>
      <c r="D25" s="91">
        <v>0</v>
      </c>
      <c r="E25" s="116">
        <v>0</v>
      </c>
      <c r="F25" s="116">
        <v>0</v>
      </c>
    </row>
    <row r="26" spans="2:10" ht="33" customHeight="1" x14ac:dyDescent="0.25">
      <c r="B26" s="327" t="s">
        <v>450</v>
      </c>
      <c r="C26" s="322">
        <v>86897</v>
      </c>
      <c r="D26" s="322">
        <v>75184</v>
      </c>
      <c r="E26" s="133">
        <v>1</v>
      </c>
      <c r="F26" s="133">
        <v>1</v>
      </c>
    </row>
    <row r="27" spans="2:10" ht="33" customHeight="1" x14ac:dyDescent="0.25">
      <c r="B27" s="325"/>
      <c r="C27" s="435"/>
      <c r="D27" s="435"/>
      <c r="E27" s="436"/>
      <c r="F27" s="436"/>
    </row>
    <row r="28" spans="2:10" ht="36.75" customHeight="1" x14ac:dyDescent="0.25">
      <c r="B28" s="522" t="s">
        <v>375</v>
      </c>
      <c r="C28" s="522"/>
      <c r="D28" s="522"/>
      <c r="E28" s="522"/>
      <c r="F28" s="522"/>
      <c r="G28" s="166"/>
      <c r="H28" s="166"/>
      <c r="I28" s="320"/>
      <c r="J28" s="318"/>
    </row>
    <row r="29" spans="2:10" ht="33" customHeight="1" x14ac:dyDescent="0.25">
      <c r="B29" s="353"/>
      <c r="C29" s="353"/>
      <c r="D29" s="353"/>
      <c r="E29" s="353"/>
      <c r="F29" s="353"/>
      <c r="G29" s="353"/>
    </row>
    <row r="30" spans="2:10" ht="33" customHeight="1" x14ac:dyDescent="0.25">
      <c r="B30" s="304"/>
      <c r="C30" s="304"/>
      <c r="D30" s="433"/>
      <c r="E30" s="433"/>
      <c r="F30" s="433"/>
      <c r="G30" s="334"/>
    </row>
    <row r="31" spans="2:10" ht="33" customHeight="1" x14ac:dyDescent="0.25">
      <c r="B31" s="429" t="s">
        <v>8</v>
      </c>
      <c r="C31" s="77">
        <f>+C7</f>
        <v>2021</v>
      </c>
      <c r="D31" s="77">
        <f>+D7</f>
        <v>2022</v>
      </c>
      <c r="E31" s="429">
        <f>+C31</f>
        <v>2021</v>
      </c>
      <c r="F31" s="429">
        <f>+D31</f>
        <v>2022</v>
      </c>
      <c r="G31" s="334"/>
    </row>
    <row r="32" spans="2:10" ht="33" customHeight="1" x14ac:dyDescent="0.3">
      <c r="B32" s="430" t="str">
        <f>+B8</f>
        <v>Servicios ambulatorios</v>
      </c>
      <c r="C32" s="432">
        <f>+C8</f>
        <v>73841</v>
      </c>
      <c r="D32" s="430">
        <f t="shared" ref="D32" si="0">+D8</f>
        <v>67060</v>
      </c>
      <c r="E32" s="431">
        <f>C32/$C$37</f>
        <v>0.51944370190075551</v>
      </c>
      <c r="F32" s="431">
        <f>D32/$D$37</f>
        <v>0.55372521819548004</v>
      </c>
      <c r="G32" s="234"/>
    </row>
    <row r="33" spans="2:10" ht="33" customHeight="1" x14ac:dyDescent="0.3">
      <c r="B33" s="430" t="str">
        <f t="shared" ref="B33:D35" si="1">+B9</f>
        <v>Servicios con internación</v>
      </c>
      <c r="C33" s="430">
        <f t="shared" si="1"/>
        <v>57672</v>
      </c>
      <c r="D33" s="430">
        <f t="shared" si="1"/>
        <v>43151</v>
      </c>
      <c r="E33" s="431">
        <f t="shared" ref="E33:E36" si="2">C33/$C$37</f>
        <v>0.4057008596311043</v>
      </c>
      <c r="F33" s="431">
        <f t="shared" ref="F33:F36" si="3">D33/$D$37</f>
        <v>0.3563047552990331</v>
      </c>
      <c r="G33" s="234"/>
    </row>
    <row r="34" spans="2:10" ht="33" customHeight="1" x14ac:dyDescent="0.3">
      <c r="B34" s="430" t="str">
        <f t="shared" si="1"/>
        <v>Otros servicios de salud humana</v>
      </c>
      <c r="C34" s="430">
        <f t="shared" si="1"/>
        <v>10570</v>
      </c>
      <c r="D34" s="430">
        <f t="shared" si="1"/>
        <v>10815</v>
      </c>
      <c r="E34" s="431">
        <f t="shared" si="2"/>
        <v>7.4355980134220637E-2</v>
      </c>
      <c r="F34" s="431">
        <f t="shared" si="3"/>
        <v>8.9301196462632224E-2</v>
      </c>
      <c r="G34" s="234"/>
    </row>
    <row r="35" spans="2:10" ht="33" customHeight="1" x14ac:dyDescent="0.3">
      <c r="B35" s="430" t="str">
        <f t="shared" si="1"/>
        <v>Servicios odontológicos</v>
      </c>
      <c r="C35" s="430">
        <f t="shared" si="1"/>
        <v>71</v>
      </c>
      <c r="D35" s="430">
        <f t="shared" si="1"/>
        <v>81</v>
      </c>
      <c r="E35" s="431">
        <f t="shared" si="2"/>
        <v>4.9945833391955199E-4</v>
      </c>
      <c r="F35" s="431">
        <f t="shared" si="3"/>
        <v>6.688300428546657E-4</v>
      </c>
      <c r="G35" s="234"/>
    </row>
    <row r="36" spans="2:10" ht="33" customHeight="1" x14ac:dyDescent="0.3">
      <c r="B36" s="430" t="s">
        <v>9</v>
      </c>
      <c r="C36" s="432">
        <f>+C12+C13+C14</f>
        <v>0</v>
      </c>
      <c r="D36" s="432">
        <f>+D12+D13+D14</f>
        <v>0</v>
      </c>
      <c r="E36" s="431">
        <f t="shared" si="2"/>
        <v>0</v>
      </c>
      <c r="F36" s="431">
        <f t="shared" si="3"/>
        <v>0</v>
      </c>
      <c r="G36" s="234"/>
    </row>
    <row r="37" spans="2:10" ht="33" customHeight="1" x14ac:dyDescent="0.25">
      <c r="B37" s="234"/>
      <c r="C37" s="234">
        <f>+SUM(C32:C36)</f>
        <v>142154</v>
      </c>
      <c r="D37" s="234">
        <f>+SUM(D32:D36)</f>
        <v>121107</v>
      </c>
      <c r="E37" s="428">
        <f>+SUM(E32:E36)</f>
        <v>1</v>
      </c>
      <c r="F37" s="428">
        <f>+SUM(F32:F36)</f>
        <v>1</v>
      </c>
      <c r="G37" s="234"/>
    </row>
    <row r="38" spans="2:10" ht="33" customHeight="1" x14ac:dyDescent="0.25">
      <c r="B38" s="234"/>
      <c r="C38" s="434">
        <f>+C15-C37</f>
        <v>0</v>
      </c>
      <c r="D38" s="434">
        <f>+D15-D37</f>
        <v>0</v>
      </c>
      <c r="E38" s="234"/>
      <c r="F38" s="234"/>
      <c r="G38" s="234"/>
    </row>
    <row r="39" spans="2:10" ht="33" customHeight="1" x14ac:dyDescent="0.25">
      <c r="B39" s="233"/>
      <c r="C39" s="233"/>
      <c r="D39" s="335"/>
      <c r="E39" s="335"/>
      <c r="F39" s="335"/>
      <c r="G39" s="335"/>
    </row>
    <row r="40" spans="2:10" ht="33" customHeight="1" x14ac:dyDescent="0.25">
      <c r="B40" s="325"/>
      <c r="C40" s="435"/>
      <c r="D40" s="435"/>
      <c r="E40" s="436"/>
      <c r="F40" s="436"/>
    </row>
    <row r="41" spans="2:10" ht="33" customHeight="1" x14ac:dyDescent="0.25">
      <c r="B41" s="325"/>
      <c r="C41" s="435"/>
      <c r="D41" s="435"/>
      <c r="E41" s="436"/>
      <c r="F41" s="436"/>
    </row>
    <row r="42" spans="2:10" ht="33" customHeight="1" x14ac:dyDescent="0.25">
      <c r="B42" s="325"/>
      <c r="C42" s="435"/>
      <c r="D42" s="435"/>
      <c r="E42" s="436"/>
      <c r="F42" s="436"/>
    </row>
    <row r="43" spans="2:10" ht="33" customHeight="1" x14ac:dyDescent="0.25">
      <c r="B43" s="325"/>
      <c r="C43" s="435"/>
      <c r="D43" s="435"/>
      <c r="E43" s="436"/>
      <c r="F43" s="436"/>
    </row>
    <row r="44" spans="2:10" ht="33" customHeight="1" x14ac:dyDescent="0.25">
      <c r="B44" s="325"/>
      <c r="C44" s="435"/>
      <c r="D44" s="435"/>
      <c r="E44" s="436"/>
      <c r="F44" s="436"/>
    </row>
    <row r="45" spans="2:10" ht="36.75" customHeight="1" x14ac:dyDescent="0.25">
      <c r="B45" s="522" t="s">
        <v>375</v>
      </c>
      <c r="C45" s="522"/>
      <c r="D45" s="522"/>
      <c r="E45" s="522"/>
      <c r="F45" s="522"/>
      <c r="G45" s="166"/>
      <c r="H45" s="166"/>
      <c r="I45" s="320"/>
      <c r="J45" s="318"/>
    </row>
    <row r="46" spans="2:10" ht="33" customHeight="1" x14ac:dyDescent="0.25">
      <c r="B46" s="353"/>
      <c r="C46" s="353"/>
      <c r="D46" s="353"/>
      <c r="E46" s="353"/>
      <c r="F46" s="353"/>
      <c r="G46" s="353"/>
      <c r="H46" s="319"/>
      <c r="I46" s="320"/>
      <c r="J46" s="318"/>
    </row>
    <row r="47" spans="2:10" ht="33" customHeight="1" x14ac:dyDescent="0.25">
      <c r="B47" s="304"/>
      <c r="C47" s="304"/>
      <c r="D47" s="433"/>
      <c r="E47" s="433"/>
      <c r="F47" s="433"/>
      <c r="G47" s="334"/>
      <c r="H47" s="334"/>
      <c r="I47" s="320"/>
      <c r="J47" s="318"/>
    </row>
    <row r="48" spans="2:10" ht="33" customHeight="1" x14ac:dyDescent="0.25">
      <c r="B48" s="429" t="s">
        <v>8</v>
      </c>
      <c r="C48" s="77">
        <f t="shared" ref="C48:D50" si="4">+C18</f>
        <v>2021</v>
      </c>
      <c r="D48" s="77">
        <f t="shared" si="4"/>
        <v>2022</v>
      </c>
      <c r="E48" s="429">
        <f>+C48</f>
        <v>2021</v>
      </c>
      <c r="F48" s="429">
        <f>+D48</f>
        <v>2022</v>
      </c>
      <c r="G48" s="334"/>
      <c r="H48" s="243"/>
    </row>
    <row r="49" spans="2:10" ht="33" customHeight="1" x14ac:dyDescent="0.3">
      <c r="B49" s="430" t="str">
        <f>+B19</f>
        <v>Servicios ambulatorios</v>
      </c>
      <c r="C49" s="430">
        <f t="shared" si="4"/>
        <v>42267</v>
      </c>
      <c r="D49" s="430">
        <f t="shared" si="4"/>
        <v>39620</v>
      </c>
      <c r="E49" s="431">
        <f>C49/$C$54</f>
        <v>0.48640344315684086</v>
      </c>
      <c r="F49" s="431">
        <f>D49/$D$54</f>
        <v>0.52697382421791872</v>
      </c>
      <c r="G49" s="234"/>
      <c r="H49" s="243"/>
    </row>
    <row r="50" spans="2:10" ht="33" customHeight="1" x14ac:dyDescent="0.3">
      <c r="B50" s="430" t="str">
        <f>+B20</f>
        <v>Servicios con internación</v>
      </c>
      <c r="C50" s="430">
        <f t="shared" si="4"/>
        <v>37202</v>
      </c>
      <c r="D50" s="430">
        <f t="shared" si="4"/>
        <v>28031</v>
      </c>
      <c r="E50" s="431">
        <f t="shared" ref="E50:E53" si="5">C50/$C$54</f>
        <v>0.42811604543309895</v>
      </c>
      <c r="F50" s="431">
        <f t="shared" ref="F50:F53" si="6">D50/$D$54</f>
        <v>0.3728319855288359</v>
      </c>
      <c r="G50" s="234"/>
      <c r="H50" s="243"/>
    </row>
    <row r="51" spans="2:10" ht="33" customHeight="1" x14ac:dyDescent="0.3">
      <c r="B51" s="430" t="str">
        <f t="shared" ref="B51:D51" si="7">+B21</f>
        <v>Otros servicios de salud humana</v>
      </c>
      <c r="C51" s="430">
        <f t="shared" si="7"/>
        <v>7388</v>
      </c>
      <c r="D51" s="430">
        <f t="shared" si="7"/>
        <v>7488</v>
      </c>
      <c r="E51" s="431">
        <f t="shared" si="5"/>
        <v>8.502019632438404E-2</v>
      </c>
      <c r="F51" s="431">
        <f t="shared" si="6"/>
        <v>9.9595658650776756E-2</v>
      </c>
      <c r="G51" s="234"/>
      <c r="H51" s="243"/>
    </row>
    <row r="52" spans="2:10" ht="33" customHeight="1" x14ac:dyDescent="0.3">
      <c r="B52" s="430" t="str">
        <f t="shared" ref="B52:D52" si="8">+B22</f>
        <v>Servicios odontológicos</v>
      </c>
      <c r="C52" s="430">
        <f t="shared" si="8"/>
        <v>40</v>
      </c>
      <c r="D52" s="430">
        <f t="shared" si="8"/>
        <v>45</v>
      </c>
      <c r="E52" s="431">
        <f t="shared" si="5"/>
        <v>4.6031508567614531E-4</v>
      </c>
      <c r="F52" s="431">
        <f t="shared" si="6"/>
        <v>5.9853160246861039E-4</v>
      </c>
      <c r="G52" s="234"/>
      <c r="H52" s="243"/>
    </row>
    <row r="53" spans="2:10" ht="33" customHeight="1" x14ac:dyDescent="0.3">
      <c r="B53" s="430" t="s">
        <v>9</v>
      </c>
      <c r="C53" s="432">
        <f>+C23+C24+C25</f>
        <v>0</v>
      </c>
      <c r="D53" s="432">
        <f>+D23+D24+D25</f>
        <v>0</v>
      </c>
      <c r="E53" s="431">
        <f t="shared" si="5"/>
        <v>0</v>
      </c>
      <c r="F53" s="431">
        <f t="shared" si="6"/>
        <v>0</v>
      </c>
      <c r="G53" s="234"/>
      <c r="H53" s="243"/>
    </row>
    <row r="54" spans="2:10" ht="33" customHeight="1" x14ac:dyDescent="0.25">
      <c r="B54" s="234"/>
      <c r="C54" s="234">
        <f>+SUM(C49:C53)</f>
        <v>86897</v>
      </c>
      <c r="D54" s="234">
        <f>+SUM(D49:D53)</f>
        <v>75184</v>
      </c>
      <c r="E54" s="428">
        <f>+SUM(E49:E53)</f>
        <v>1</v>
      </c>
      <c r="F54" s="428">
        <f>+SUM(F49:F53)</f>
        <v>1</v>
      </c>
      <c r="G54" s="234"/>
      <c r="H54" s="243"/>
    </row>
    <row r="55" spans="2:10" ht="33" customHeight="1" x14ac:dyDescent="0.25">
      <c r="B55" s="234"/>
      <c r="C55" s="434">
        <f>+C26-C54</f>
        <v>0</v>
      </c>
      <c r="D55" s="434">
        <f>+D26-D54</f>
        <v>0</v>
      </c>
      <c r="E55" s="234"/>
      <c r="F55" s="234"/>
      <c r="G55" s="234"/>
      <c r="H55" s="334"/>
      <c r="I55" s="320"/>
      <c r="J55" s="318"/>
    </row>
    <row r="56" spans="2:10" ht="33" customHeight="1" x14ac:dyDescent="0.25">
      <c r="B56" s="233"/>
      <c r="C56" s="233"/>
      <c r="D56" s="335"/>
      <c r="E56" s="335"/>
      <c r="F56" s="335"/>
      <c r="G56" s="335"/>
      <c r="H56" s="320"/>
      <c r="I56" s="320"/>
      <c r="J56" s="318"/>
    </row>
    <row r="57" spans="2:10" ht="33" customHeight="1" x14ac:dyDescent="0.25">
      <c r="B57" s="233"/>
      <c r="C57" s="233"/>
      <c r="D57" s="335"/>
      <c r="E57" s="335"/>
      <c r="F57" s="335"/>
      <c r="G57" s="335"/>
      <c r="H57" s="320"/>
      <c r="I57" s="320"/>
      <c r="J57" s="318"/>
    </row>
    <row r="58" spans="2:10" ht="33" customHeight="1" x14ac:dyDescent="0.25">
      <c r="B58" s="233"/>
      <c r="C58" s="233"/>
      <c r="D58" s="335"/>
      <c r="E58" s="335"/>
      <c r="F58" s="335"/>
      <c r="G58" s="335"/>
      <c r="H58" s="320"/>
      <c r="I58" s="320"/>
      <c r="J58" s="318"/>
    </row>
    <row r="59" spans="2:10" ht="33" customHeight="1" x14ac:dyDescent="0.25">
      <c r="B59" s="233"/>
      <c r="C59" s="233"/>
      <c r="D59" s="335"/>
      <c r="E59" s="335"/>
      <c r="F59" s="335"/>
      <c r="G59" s="335"/>
      <c r="H59" s="320"/>
      <c r="I59" s="320"/>
      <c r="J59" s="318"/>
    </row>
    <row r="60" spans="2:10" ht="33" customHeight="1" x14ac:dyDescent="0.25">
      <c r="B60" s="233"/>
      <c r="C60" s="233"/>
      <c r="D60" s="335"/>
      <c r="E60" s="335"/>
      <c r="F60" s="335"/>
      <c r="G60" s="335"/>
      <c r="H60" s="320"/>
      <c r="I60" s="320"/>
      <c r="J60" s="318"/>
    </row>
    <row r="61" spans="2:10" ht="33" customHeight="1" x14ac:dyDescent="0.25">
      <c r="B61" s="233"/>
      <c r="C61" s="233"/>
      <c r="D61" s="335"/>
      <c r="E61" s="335"/>
      <c r="F61" s="335"/>
      <c r="G61" s="320"/>
      <c r="H61" s="320"/>
      <c r="I61" s="320"/>
      <c r="J61" s="318"/>
    </row>
    <row r="62" spans="2:10" ht="17.25" customHeight="1" x14ac:dyDescent="0.3">
      <c r="B62" s="126" t="s">
        <v>78</v>
      </c>
      <c r="D62" s="320"/>
      <c r="E62" s="320"/>
      <c r="F62" s="320"/>
      <c r="G62" s="320"/>
      <c r="H62" s="320"/>
      <c r="I62" s="320"/>
      <c r="J62" s="318"/>
    </row>
    <row r="63" spans="2:10" ht="16.5" customHeight="1" x14ac:dyDescent="0.3">
      <c r="B63" s="126" t="s">
        <v>274</v>
      </c>
      <c r="D63" s="320"/>
      <c r="E63" s="320"/>
      <c r="F63" s="320"/>
      <c r="G63" s="320"/>
      <c r="H63" s="320"/>
      <c r="I63" s="320"/>
      <c r="J63" s="318"/>
    </row>
    <row r="64" spans="2:10" ht="16.5" customHeight="1" x14ac:dyDescent="0.3">
      <c r="B64" s="126" t="s">
        <v>15</v>
      </c>
      <c r="D64" s="320"/>
      <c r="E64" s="320"/>
      <c r="F64" s="320"/>
      <c r="G64" s="320"/>
      <c r="H64" s="320"/>
      <c r="I64" s="320"/>
      <c r="J64" s="318"/>
    </row>
  </sheetData>
  <mergeCells count="4">
    <mergeCell ref="B45:F45"/>
    <mergeCell ref="B4:F4"/>
    <mergeCell ref="B3:F3"/>
    <mergeCell ref="B28:F28"/>
  </mergeCells>
  <conditionalFormatting sqref="C38:D38">
    <cfRule type="cellIs" dxfId="3" priority="1" stopIfTrue="1" operator="notEqual">
      <formula>0</formula>
    </cfRule>
  </conditionalFormatting>
  <conditionalFormatting sqref="C55:D55">
    <cfRule type="cellIs" dxfId="2" priority="2" stopIfTrue="1" operator="notEqual">
      <formula>0</formula>
    </cfRule>
  </conditionalFormatting>
  <hyperlinks>
    <hyperlink ref="B2" location="Indice!A1" display="Índice"/>
    <hyperlink ref="F2" location="'2.1.23'!A1" display="Siguiente"/>
    <hyperlink ref="E2" location="'2.1.21'!A1" display="Anterior"/>
  </hyperlinks>
  <pageMargins left="0.7" right="0.7" top="0.75" bottom="0.75" header="0.3" footer="0.3"/>
  <pageSetup paperSize="9" orientation="portrait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I10" sqref="I10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2" width="15.7109375" customWidth="1"/>
  </cols>
  <sheetData>
    <row r="1" spans="1:11" ht="78" customHeight="1" x14ac:dyDescent="0.25">
      <c r="A1" s="439"/>
    </row>
    <row r="2" spans="1:11" ht="33" customHeight="1" x14ac:dyDescent="0.35">
      <c r="B2" s="149" t="s">
        <v>3</v>
      </c>
      <c r="E2" s="37" t="s">
        <v>178</v>
      </c>
      <c r="F2" s="37" t="s">
        <v>179</v>
      </c>
    </row>
    <row r="3" spans="1:11" ht="33" customHeight="1" x14ac:dyDescent="0.25">
      <c r="B3" s="489" t="s">
        <v>165</v>
      </c>
      <c r="C3" s="489"/>
      <c r="D3" s="489"/>
      <c r="E3" s="489"/>
      <c r="F3" s="489"/>
    </row>
    <row r="4" spans="1:11" ht="33" customHeight="1" x14ac:dyDescent="0.25">
      <c r="B4" s="491" t="s">
        <v>376</v>
      </c>
      <c r="C4" s="491"/>
      <c r="D4" s="491"/>
      <c r="E4" s="491"/>
      <c r="F4" s="491"/>
      <c r="H4" s="235"/>
      <c r="I4" s="319"/>
    </row>
    <row r="5" spans="1:11" ht="33" customHeight="1" x14ac:dyDescent="0.25">
      <c r="B5" s="319"/>
      <c r="C5" s="319"/>
      <c r="D5" s="319"/>
      <c r="E5" s="319"/>
      <c r="F5" s="319"/>
      <c r="H5" s="319"/>
      <c r="I5" s="319"/>
      <c r="K5" s="235"/>
    </row>
    <row r="6" spans="1:11" ht="33" customHeight="1" x14ac:dyDescent="0.25">
      <c r="B6" s="20" t="s">
        <v>0</v>
      </c>
      <c r="H6" s="319"/>
      <c r="I6" s="319"/>
      <c r="K6" s="235"/>
    </row>
    <row r="7" spans="1:11" ht="33" customHeight="1" x14ac:dyDescent="0.25">
      <c r="B7" s="232" t="s">
        <v>7</v>
      </c>
      <c r="C7" s="31">
        <v>2021</v>
      </c>
      <c r="D7" s="31">
        <v>2022</v>
      </c>
      <c r="E7" s="31" t="s">
        <v>173</v>
      </c>
      <c r="F7" s="31" t="s">
        <v>277</v>
      </c>
      <c r="H7" s="319"/>
      <c r="I7" s="319"/>
      <c r="K7" s="235"/>
    </row>
    <row r="8" spans="1:11" ht="33" customHeight="1" x14ac:dyDescent="0.25">
      <c r="B8" s="89" t="s">
        <v>517</v>
      </c>
      <c r="C8" s="91">
        <v>55236</v>
      </c>
      <c r="D8" s="91">
        <v>40492</v>
      </c>
      <c r="E8" s="116">
        <v>0.38856451454056901</v>
      </c>
      <c r="F8" s="116">
        <v>0.33434896413915</v>
      </c>
      <c r="H8" s="319"/>
      <c r="I8" s="319"/>
      <c r="K8" s="235"/>
    </row>
    <row r="9" spans="1:11" ht="33" customHeight="1" x14ac:dyDescent="0.25">
      <c r="B9" s="89" t="s">
        <v>511</v>
      </c>
      <c r="C9" s="91">
        <v>48249</v>
      </c>
      <c r="D9" s="91">
        <v>35990</v>
      </c>
      <c r="E9" s="116">
        <v>0.33941359370823199</v>
      </c>
      <c r="F9" s="116">
        <v>0.29717522521406697</v>
      </c>
      <c r="H9" s="319"/>
      <c r="I9" s="319"/>
      <c r="K9" s="235"/>
    </row>
    <row r="10" spans="1:11" ht="33" customHeight="1" x14ac:dyDescent="0.25">
      <c r="B10" s="89" t="s">
        <v>509</v>
      </c>
      <c r="C10" s="91">
        <v>25592</v>
      </c>
      <c r="D10" s="91">
        <v>31070</v>
      </c>
      <c r="E10" s="116">
        <v>0.18003010819252399</v>
      </c>
      <c r="F10" s="116">
        <v>0.25654999298141301</v>
      </c>
      <c r="H10" s="319"/>
      <c r="I10" s="319"/>
      <c r="K10" s="235"/>
    </row>
    <row r="11" spans="1:11" ht="33" customHeight="1" x14ac:dyDescent="0.25">
      <c r="B11" s="89" t="s">
        <v>519</v>
      </c>
      <c r="C11" s="91">
        <v>10570</v>
      </c>
      <c r="D11" s="91">
        <v>10815</v>
      </c>
      <c r="E11" s="116">
        <v>7.4355980134220595E-2</v>
      </c>
      <c r="F11" s="116">
        <v>8.9301196462632196E-2</v>
      </c>
      <c r="H11" s="319"/>
      <c r="I11" s="319"/>
      <c r="K11" s="235"/>
    </row>
    <row r="12" spans="1:11" ht="33" customHeight="1" x14ac:dyDescent="0.25">
      <c r="B12" s="89" t="s">
        <v>515</v>
      </c>
      <c r="C12" s="91">
        <v>2436</v>
      </c>
      <c r="D12" s="91">
        <v>2659</v>
      </c>
      <c r="E12" s="116">
        <v>1.7136345090535601E-2</v>
      </c>
      <c r="F12" s="116">
        <v>2.19557911598834E-2</v>
      </c>
      <c r="H12" s="319"/>
      <c r="I12" s="319"/>
      <c r="K12" s="235"/>
    </row>
    <row r="13" spans="1:11" ht="33" customHeight="1" x14ac:dyDescent="0.25">
      <c r="B13" s="89" t="s">
        <v>524</v>
      </c>
      <c r="C13" s="91">
        <v>57</v>
      </c>
      <c r="D13" s="91">
        <v>66</v>
      </c>
      <c r="E13" s="116">
        <v>4.0097359201992202E-4</v>
      </c>
      <c r="F13" s="116">
        <v>5.4497262751120902E-4</v>
      </c>
      <c r="H13" s="319"/>
      <c r="I13" s="319"/>
      <c r="K13" s="235"/>
    </row>
    <row r="14" spans="1:11" ht="33" customHeight="1" x14ac:dyDescent="0.25">
      <c r="B14" s="89" t="s">
        <v>536</v>
      </c>
      <c r="C14" s="91">
        <v>14</v>
      </c>
      <c r="D14" s="91">
        <v>15</v>
      </c>
      <c r="E14" s="116">
        <v>9.8484741899630002E-5</v>
      </c>
      <c r="F14" s="116">
        <v>1.2385741534345701E-4</v>
      </c>
      <c r="H14" s="319"/>
      <c r="I14" s="319"/>
      <c r="K14" s="235"/>
    </row>
    <row r="15" spans="1:11" ht="33" customHeight="1" x14ac:dyDescent="0.25">
      <c r="B15" s="327" t="s">
        <v>450</v>
      </c>
      <c r="C15" s="322">
        <v>142154</v>
      </c>
      <c r="D15" s="322">
        <v>121107</v>
      </c>
      <c r="E15" s="133">
        <v>1</v>
      </c>
      <c r="F15" s="133">
        <v>1</v>
      </c>
      <c r="H15" s="319"/>
      <c r="I15" s="319"/>
      <c r="K15" s="235"/>
    </row>
    <row r="16" spans="1:11" ht="33" customHeight="1" x14ac:dyDescent="0.25">
      <c r="B16" s="319"/>
      <c r="C16" s="319"/>
      <c r="D16" s="319"/>
      <c r="E16" s="319"/>
      <c r="F16" s="319"/>
      <c r="H16" s="319"/>
      <c r="I16" s="319"/>
      <c r="K16" s="235"/>
    </row>
    <row r="17" spans="2:10" ht="33" customHeight="1" x14ac:dyDescent="0.25">
      <c r="B17" s="20" t="s">
        <v>1</v>
      </c>
    </row>
    <row r="18" spans="2:10" ht="33" customHeight="1" x14ac:dyDescent="0.25">
      <c r="B18" s="232" t="s">
        <v>7</v>
      </c>
      <c r="C18" s="31">
        <v>2021</v>
      </c>
      <c r="D18" s="31">
        <v>2022</v>
      </c>
      <c r="E18" s="31" t="s">
        <v>173</v>
      </c>
      <c r="F18" s="31" t="s">
        <v>277</v>
      </c>
    </row>
    <row r="19" spans="2:10" ht="33" customHeight="1" x14ac:dyDescent="0.25">
      <c r="B19" s="89" t="s">
        <v>517</v>
      </c>
      <c r="C19" s="91">
        <v>36007</v>
      </c>
      <c r="D19" s="91">
        <v>26664</v>
      </c>
      <c r="E19" s="116">
        <v>0.41436413224852398</v>
      </c>
      <c r="F19" s="116">
        <v>0.354649925516067</v>
      </c>
    </row>
    <row r="20" spans="2:10" ht="33" customHeight="1" x14ac:dyDescent="0.25">
      <c r="B20" s="89" t="s">
        <v>511</v>
      </c>
      <c r="C20" s="91">
        <v>28297</v>
      </c>
      <c r="D20" s="91">
        <v>22164</v>
      </c>
      <c r="E20" s="116">
        <v>0.32563839948444701</v>
      </c>
      <c r="F20" s="116">
        <v>0.29479676526920601</v>
      </c>
    </row>
    <row r="21" spans="2:10" ht="33" customHeight="1" x14ac:dyDescent="0.25">
      <c r="B21" s="89" t="s">
        <v>509</v>
      </c>
      <c r="C21" s="91">
        <v>13970</v>
      </c>
      <c r="D21" s="91">
        <v>17456</v>
      </c>
      <c r="E21" s="116">
        <v>0.160765043672394</v>
      </c>
      <c r="F21" s="116">
        <v>0.23217705894871199</v>
      </c>
    </row>
    <row r="22" spans="2:10" ht="33" customHeight="1" x14ac:dyDescent="0.25">
      <c r="B22" s="89" t="s">
        <v>519</v>
      </c>
      <c r="C22" s="91">
        <v>7388</v>
      </c>
      <c r="D22" s="91">
        <v>7488</v>
      </c>
      <c r="E22" s="116">
        <v>8.5020196324383998E-2</v>
      </c>
      <c r="F22" s="116">
        <v>9.9595658650776797E-2</v>
      </c>
    </row>
    <row r="23" spans="2:10" ht="33" customHeight="1" x14ac:dyDescent="0.25">
      <c r="B23" s="89" t="s">
        <v>515</v>
      </c>
      <c r="C23" s="91">
        <v>1195</v>
      </c>
      <c r="D23" s="91">
        <v>1367</v>
      </c>
      <c r="E23" s="116">
        <v>1.3751913184574799E-2</v>
      </c>
      <c r="F23" s="116">
        <v>1.8182060012768699E-2</v>
      </c>
    </row>
    <row r="24" spans="2:10" ht="33" customHeight="1" x14ac:dyDescent="0.25">
      <c r="B24" s="89" t="s">
        <v>524</v>
      </c>
      <c r="C24" s="91">
        <v>31</v>
      </c>
      <c r="D24" s="91">
        <v>35</v>
      </c>
      <c r="E24" s="116">
        <v>3.56744191399013E-4</v>
      </c>
      <c r="F24" s="116">
        <v>4.6552457969780802E-4</v>
      </c>
    </row>
    <row r="25" spans="2:10" ht="33" customHeight="1" x14ac:dyDescent="0.25">
      <c r="B25" s="89" t="s">
        <v>536</v>
      </c>
      <c r="C25" s="91">
        <v>9</v>
      </c>
      <c r="D25" s="91">
        <v>10</v>
      </c>
      <c r="E25" s="116">
        <v>1.03570894277133E-4</v>
      </c>
      <c r="F25" s="116">
        <v>1.3300702277080199E-4</v>
      </c>
    </row>
    <row r="26" spans="2:10" ht="33" customHeight="1" x14ac:dyDescent="0.25">
      <c r="B26" s="327" t="s">
        <v>450</v>
      </c>
      <c r="C26" s="322">
        <v>86897</v>
      </c>
      <c r="D26" s="322">
        <v>75184</v>
      </c>
      <c r="E26" s="133">
        <v>1</v>
      </c>
      <c r="F26" s="133">
        <v>1</v>
      </c>
    </row>
    <row r="27" spans="2:10" ht="33" customHeight="1" x14ac:dyDescent="0.25">
      <c r="B27" s="325"/>
      <c r="C27" s="435"/>
      <c r="D27" s="435"/>
      <c r="E27" s="436"/>
      <c r="F27" s="436"/>
    </row>
    <row r="28" spans="2:10" ht="36" customHeight="1" x14ac:dyDescent="0.25">
      <c r="B28" s="522" t="s">
        <v>377</v>
      </c>
      <c r="C28" s="522"/>
      <c r="D28" s="522"/>
      <c r="E28" s="522"/>
      <c r="F28" s="522"/>
      <c r="G28" s="166"/>
      <c r="H28" s="166"/>
      <c r="I28" s="320"/>
      <c r="J28" s="318"/>
    </row>
    <row r="29" spans="2:10" ht="33" customHeight="1" x14ac:dyDescent="0.25">
      <c r="B29" s="325"/>
      <c r="C29" s="435"/>
      <c r="D29" s="435"/>
      <c r="E29" s="436"/>
      <c r="F29" s="436"/>
    </row>
    <row r="30" spans="2:10" ht="33" customHeight="1" x14ac:dyDescent="0.25">
      <c r="B30" s="304"/>
      <c r="C30" s="304"/>
      <c r="D30" s="433"/>
      <c r="E30" s="433"/>
      <c r="F30" s="433"/>
      <c r="G30" s="47"/>
    </row>
    <row r="31" spans="2:10" ht="33" customHeight="1" x14ac:dyDescent="0.25">
      <c r="B31" s="429" t="s">
        <v>8</v>
      </c>
      <c r="C31" s="77">
        <f>+C7</f>
        <v>2021</v>
      </c>
      <c r="D31" s="77">
        <f>+D7</f>
        <v>2022</v>
      </c>
      <c r="E31" s="429">
        <f>+C31</f>
        <v>2021</v>
      </c>
      <c r="F31" s="429">
        <f>+D31</f>
        <v>2022</v>
      </c>
      <c r="G31" s="47"/>
    </row>
    <row r="32" spans="2:10" ht="33" customHeight="1" x14ac:dyDescent="0.3">
      <c r="B32" s="430" t="str">
        <f>+B8</f>
        <v>Servicios con internación en hospitales y clínicas especializados y de especialidades</v>
      </c>
      <c r="C32" s="430">
        <f t="shared" ref="C32:D32" si="0">+C8</f>
        <v>55236</v>
      </c>
      <c r="D32" s="430">
        <f t="shared" si="0"/>
        <v>40492</v>
      </c>
      <c r="E32" s="431">
        <f>C32/$C$38</f>
        <v>0.38856451454056867</v>
      </c>
      <c r="F32" s="431">
        <f>D32/$C$38</f>
        <v>0.28484601207141552</v>
      </c>
      <c r="G32" s="47"/>
    </row>
    <row r="33" spans="2:10" ht="33" customHeight="1" x14ac:dyDescent="0.3">
      <c r="B33" s="430" t="str">
        <f t="shared" ref="B33:D36" si="1">+B9</f>
        <v>Servicios ambulatorios generales y especializados en hospitales y clínicas</v>
      </c>
      <c r="C33" s="430">
        <f t="shared" si="1"/>
        <v>48249</v>
      </c>
      <c r="D33" s="430">
        <f t="shared" si="1"/>
        <v>35990</v>
      </c>
      <c r="E33" s="431">
        <f t="shared" ref="E33:E37" si="2">C33/$C$38</f>
        <v>0.33941359370823193</v>
      </c>
      <c r="F33" s="431">
        <f t="shared" ref="F33:F37" si="3">D33/$C$38</f>
        <v>0.25317613292626306</v>
      </c>
      <c r="G33" s="47"/>
    </row>
    <row r="34" spans="2:10" ht="33" customHeight="1" x14ac:dyDescent="0.3">
      <c r="B34" s="430" t="str">
        <f t="shared" si="1"/>
        <v>Servicios ambulatorios generales y especializados en centros ambulatorios</v>
      </c>
      <c r="C34" s="430">
        <f t="shared" si="1"/>
        <v>25592</v>
      </c>
      <c r="D34" s="430">
        <f t="shared" si="1"/>
        <v>31070</v>
      </c>
      <c r="E34" s="431">
        <f t="shared" si="2"/>
        <v>0.1800301081925236</v>
      </c>
      <c r="F34" s="431">
        <f t="shared" si="3"/>
        <v>0.21856578077296454</v>
      </c>
      <c r="G34" s="47"/>
    </row>
    <row r="35" spans="2:10" ht="33" customHeight="1" x14ac:dyDescent="0.3">
      <c r="B35" s="430" t="str">
        <f t="shared" si="1"/>
        <v>Otros servicios de salud humana n.c.p</v>
      </c>
      <c r="C35" s="430">
        <f t="shared" si="1"/>
        <v>10570</v>
      </c>
      <c r="D35" s="430">
        <f t="shared" si="1"/>
        <v>10815</v>
      </c>
      <c r="E35" s="431">
        <f t="shared" si="2"/>
        <v>7.4355980134220637E-2</v>
      </c>
      <c r="F35" s="431">
        <f t="shared" si="3"/>
        <v>7.6079463117464163E-2</v>
      </c>
      <c r="G35" s="47"/>
    </row>
    <row r="36" spans="2:10" ht="33" customHeight="1" x14ac:dyDescent="0.3">
      <c r="B36" s="430" t="str">
        <f t="shared" si="1"/>
        <v>Servicios con internación en hospitales y clínicas básicas y generales</v>
      </c>
      <c r="C36" s="430">
        <f t="shared" si="1"/>
        <v>2436</v>
      </c>
      <c r="D36" s="430">
        <f t="shared" si="1"/>
        <v>2659</v>
      </c>
      <c r="E36" s="431">
        <f t="shared" si="2"/>
        <v>1.7136345090535618E-2</v>
      </c>
      <c r="F36" s="431">
        <f t="shared" si="3"/>
        <v>1.8705066336508293E-2</v>
      </c>
      <c r="G36" s="47"/>
    </row>
    <row r="37" spans="2:10" ht="33" customHeight="1" x14ac:dyDescent="0.3">
      <c r="B37" s="430" t="s">
        <v>9</v>
      </c>
      <c r="C37" s="432">
        <f>C13+C14</f>
        <v>71</v>
      </c>
      <c r="D37" s="432">
        <f>D13+D14</f>
        <v>81</v>
      </c>
      <c r="E37" s="431">
        <f t="shared" si="2"/>
        <v>4.9945833391955199E-4</v>
      </c>
      <c r="F37" s="431">
        <f t="shared" si="3"/>
        <v>5.6980457813357349E-4</v>
      </c>
      <c r="G37" s="47"/>
    </row>
    <row r="38" spans="2:10" ht="33" customHeight="1" x14ac:dyDescent="0.25">
      <c r="B38" s="437" t="str">
        <f>+B15</f>
        <v>Total</v>
      </c>
      <c r="C38" s="434">
        <f>+SUM(C32+C33+C34+C35+C36+C37)</f>
        <v>142154</v>
      </c>
      <c r="D38" s="434">
        <f>+SUM(D32+D33+D34+D35+D36+D37)</f>
        <v>121107</v>
      </c>
      <c r="E38" s="438">
        <f>+SUM(E32+E33+E34+E35+E36+E37)</f>
        <v>1</v>
      </c>
      <c r="F38" s="438">
        <f>+SUM(F32+F33+F34+F35+F36+F37)</f>
        <v>0.85194225980274907</v>
      </c>
      <c r="G38" s="47"/>
    </row>
    <row r="39" spans="2:10" ht="33" customHeight="1" x14ac:dyDescent="0.3">
      <c r="B39" s="421"/>
      <c r="C39" s="441">
        <f>+C15-C38</f>
        <v>0</v>
      </c>
      <c r="D39" s="441">
        <f>+D15-D38</f>
        <v>0</v>
      </c>
      <c r="E39" s="442"/>
      <c r="F39" s="443"/>
    </row>
    <row r="40" spans="2:10" ht="33" customHeight="1" x14ac:dyDescent="0.25">
      <c r="B40" s="325"/>
      <c r="C40" s="435"/>
      <c r="D40" s="435"/>
      <c r="E40" s="436"/>
      <c r="F40" s="436"/>
    </row>
    <row r="41" spans="2:10" ht="33" customHeight="1" x14ac:dyDescent="0.25">
      <c r="B41" s="325"/>
      <c r="C41" s="435"/>
      <c r="D41" s="435"/>
      <c r="E41" s="436"/>
      <c r="F41" s="436"/>
    </row>
    <row r="42" spans="2:10" ht="33" customHeight="1" x14ac:dyDescent="0.25">
      <c r="B42" s="325"/>
      <c r="C42" s="435"/>
      <c r="D42" s="435"/>
      <c r="E42" s="436"/>
      <c r="F42" s="436"/>
    </row>
    <row r="43" spans="2:10" ht="33" customHeight="1" x14ac:dyDescent="0.25">
      <c r="B43" s="325"/>
      <c r="C43" s="435"/>
      <c r="D43" s="435"/>
      <c r="E43" s="436"/>
      <c r="F43" s="436"/>
    </row>
    <row r="44" spans="2:10" ht="33" customHeight="1" x14ac:dyDescent="0.25">
      <c r="B44" s="325"/>
      <c r="C44" s="435"/>
      <c r="D44" s="435"/>
      <c r="E44" s="436"/>
      <c r="F44" s="436"/>
    </row>
    <row r="45" spans="2:10" ht="33" customHeight="1" x14ac:dyDescent="0.25">
      <c r="B45" s="325"/>
      <c r="C45" s="435"/>
      <c r="D45" s="435"/>
      <c r="E45" s="436"/>
      <c r="F45" s="436"/>
    </row>
    <row r="46" spans="2:10" ht="33" customHeight="1" x14ac:dyDescent="0.25">
      <c r="B46" s="325"/>
      <c r="C46" s="435"/>
      <c r="D46" s="435"/>
      <c r="E46" s="436"/>
      <c r="F46" s="436"/>
    </row>
    <row r="47" spans="2:10" ht="36" customHeight="1" x14ac:dyDescent="0.25">
      <c r="B47" s="522" t="s">
        <v>377</v>
      </c>
      <c r="C47" s="522"/>
      <c r="D47" s="522"/>
      <c r="E47" s="522"/>
      <c r="F47" s="522"/>
      <c r="G47" s="166"/>
      <c r="H47" s="166"/>
      <c r="I47" s="320"/>
      <c r="J47" s="318"/>
    </row>
    <row r="48" spans="2:10" ht="33" customHeight="1" x14ac:dyDescent="0.25">
      <c r="B48" s="353"/>
      <c r="C48" s="353"/>
      <c r="D48" s="353"/>
      <c r="E48" s="353"/>
      <c r="F48" s="353"/>
      <c r="G48" s="353"/>
      <c r="H48" s="353"/>
      <c r="I48" s="320"/>
      <c r="J48" s="318"/>
    </row>
    <row r="49" spans="2:10" ht="33" customHeight="1" x14ac:dyDescent="0.25">
      <c r="B49" s="372"/>
      <c r="C49" s="372"/>
      <c r="D49" s="440"/>
      <c r="E49" s="440"/>
      <c r="F49" s="440"/>
      <c r="G49" s="335"/>
      <c r="H49" s="335"/>
      <c r="I49" s="320"/>
      <c r="J49" s="318"/>
    </row>
    <row r="50" spans="2:10" ht="33" customHeight="1" x14ac:dyDescent="0.25">
      <c r="B50" s="429" t="s">
        <v>8</v>
      </c>
      <c r="C50" s="77">
        <f t="shared" ref="C50:D52" si="4">+C18</f>
        <v>2021</v>
      </c>
      <c r="D50" s="77">
        <f t="shared" si="4"/>
        <v>2022</v>
      </c>
      <c r="E50" s="429">
        <f>+C50</f>
        <v>2021</v>
      </c>
      <c r="F50" s="429">
        <f>+D50</f>
        <v>2022</v>
      </c>
      <c r="G50" s="335"/>
      <c r="H50" s="329"/>
    </row>
    <row r="51" spans="2:10" ht="33" customHeight="1" x14ac:dyDescent="0.3">
      <c r="B51" s="430" t="str">
        <f>+B19</f>
        <v>Servicios con internación en hospitales y clínicas especializados y de especialidades</v>
      </c>
      <c r="C51" s="430">
        <f t="shared" si="4"/>
        <v>36007</v>
      </c>
      <c r="D51" s="430">
        <f t="shared" si="4"/>
        <v>26664</v>
      </c>
      <c r="E51" s="431">
        <f>C51/$C$57</f>
        <v>0.41436413224852414</v>
      </c>
      <c r="F51" s="431">
        <f>D51/$D$57</f>
        <v>0.35464992551606722</v>
      </c>
      <c r="G51" s="233"/>
      <c r="H51" s="329"/>
    </row>
    <row r="52" spans="2:10" ht="33" customHeight="1" x14ac:dyDescent="0.3">
      <c r="B52" s="430" t="str">
        <f>+B20</f>
        <v>Servicios ambulatorios generales y especializados en hospitales y clínicas</v>
      </c>
      <c r="C52" s="430">
        <f t="shared" si="4"/>
        <v>28297</v>
      </c>
      <c r="D52" s="430">
        <f t="shared" si="4"/>
        <v>22164</v>
      </c>
      <c r="E52" s="431">
        <f t="shared" ref="E52:E56" si="5">C52/$C$57</f>
        <v>0.32563839948444712</v>
      </c>
      <c r="F52" s="431">
        <f t="shared" ref="F52:F56" si="6">D52/$D$57</f>
        <v>0.29479676526920623</v>
      </c>
      <c r="G52" s="233"/>
      <c r="H52" s="329"/>
    </row>
    <row r="53" spans="2:10" ht="33" customHeight="1" x14ac:dyDescent="0.3">
      <c r="B53" s="430" t="str">
        <f t="shared" ref="B53:D53" si="7">+B21</f>
        <v>Servicios ambulatorios generales y especializados en centros ambulatorios</v>
      </c>
      <c r="C53" s="430">
        <f t="shared" si="7"/>
        <v>13970</v>
      </c>
      <c r="D53" s="430">
        <f t="shared" si="7"/>
        <v>17456</v>
      </c>
      <c r="E53" s="431">
        <f t="shared" si="5"/>
        <v>0.16076504367239375</v>
      </c>
      <c r="F53" s="431">
        <f t="shared" si="6"/>
        <v>0.23217705894871249</v>
      </c>
      <c r="G53" s="233"/>
      <c r="H53" s="329"/>
    </row>
    <row r="54" spans="2:10" ht="33" customHeight="1" x14ac:dyDescent="0.3">
      <c r="B54" s="430" t="str">
        <f t="shared" ref="B54:D54" si="8">+B22</f>
        <v>Otros servicios de salud humana n.c.p</v>
      </c>
      <c r="C54" s="430">
        <f t="shared" si="8"/>
        <v>7388</v>
      </c>
      <c r="D54" s="430">
        <f t="shared" si="8"/>
        <v>7488</v>
      </c>
      <c r="E54" s="431">
        <f t="shared" si="5"/>
        <v>8.502019632438404E-2</v>
      </c>
      <c r="F54" s="431">
        <f t="shared" si="6"/>
        <v>9.9595658650776756E-2</v>
      </c>
      <c r="G54" s="233"/>
      <c r="H54" s="329"/>
    </row>
    <row r="55" spans="2:10" ht="33" customHeight="1" x14ac:dyDescent="0.3">
      <c r="B55" s="430" t="str">
        <f t="shared" ref="B55:D55" si="9">+B23</f>
        <v>Servicios con internación en hospitales y clínicas básicas y generales</v>
      </c>
      <c r="C55" s="430">
        <f t="shared" si="9"/>
        <v>1195</v>
      </c>
      <c r="D55" s="430">
        <f t="shared" si="9"/>
        <v>1367</v>
      </c>
      <c r="E55" s="431">
        <f t="shared" si="5"/>
        <v>1.3751913184574841E-2</v>
      </c>
      <c r="F55" s="431">
        <f t="shared" si="6"/>
        <v>1.8182060012768675E-2</v>
      </c>
      <c r="G55" s="233"/>
      <c r="H55" s="329"/>
    </row>
    <row r="56" spans="2:10" ht="33" customHeight="1" x14ac:dyDescent="0.3">
      <c r="B56" s="430" t="s">
        <v>9</v>
      </c>
      <c r="C56" s="432">
        <f>+C24+C25</f>
        <v>40</v>
      </c>
      <c r="D56" s="432">
        <f>+D24+D25</f>
        <v>45</v>
      </c>
      <c r="E56" s="431">
        <f t="shared" si="5"/>
        <v>4.6031508567614531E-4</v>
      </c>
      <c r="F56" s="431">
        <f t="shared" si="6"/>
        <v>5.9853160246861039E-4</v>
      </c>
      <c r="G56" s="233"/>
      <c r="H56" s="329"/>
    </row>
    <row r="57" spans="2:10" ht="33" customHeight="1" x14ac:dyDescent="0.25">
      <c r="B57" s="437" t="str">
        <f>+B26</f>
        <v>Total</v>
      </c>
      <c r="C57" s="434">
        <f>+SUM(C51+C52+C53+C54+C55+C56)</f>
        <v>86897</v>
      </c>
      <c r="D57" s="434">
        <f>+SUM(D51+D52+D53+D54+D55+D56)</f>
        <v>75184</v>
      </c>
      <c r="E57" s="438">
        <f>+SUM(E51+E52+E53+E54+E55+E56)</f>
        <v>1</v>
      </c>
      <c r="F57" s="438">
        <f>+SUM(F51+F52+F53+F54+F55+F56)</f>
        <v>0.99999999999999989</v>
      </c>
      <c r="G57" s="354"/>
      <c r="H57" s="329"/>
    </row>
    <row r="58" spans="2:10" ht="33" customHeight="1" x14ac:dyDescent="0.3">
      <c r="B58" s="390"/>
      <c r="C58" s="444">
        <f>+C26-C57</f>
        <v>0</v>
      </c>
      <c r="D58" s="444">
        <f>+D26-D57</f>
        <v>0</v>
      </c>
      <c r="E58" s="445"/>
      <c r="F58" s="446"/>
      <c r="G58" s="233"/>
      <c r="H58" s="329"/>
    </row>
    <row r="59" spans="2:10" ht="33" customHeight="1" x14ac:dyDescent="0.25">
      <c r="B59" s="233"/>
      <c r="C59" s="233"/>
      <c r="D59" s="233"/>
      <c r="E59" s="233"/>
      <c r="F59" s="233"/>
      <c r="G59" s="233"/>
      <c r="H59" s="335"/>
      <c r="I59" s="320"/>
      <c r="J59" s="318"/>
    </row>
    <row r="60" spans="2:10" ht="33" customHeight="1" x14ac:dyDescent="0.25">
      <c r="B60" s="233"/>
      <c r="C60" s="233"/>
      <c r="D60" s="335"/>
      <c r="E60" s="335"/>
      <c r="F60" s="335"/>
      <c r="G60" s="335"/>
      <c r="H60" s="335"/>
      <c r="I60" s="320"/>
      <c r="J60" s="318"/>
    </row>
    <row r="61" spans="2:10" ht="33" customHeight="1" x14ac:dyDescent="0.25">
      <c r="B61" s="233"/>
      <c r="C61" s="233"/>
      <c r="D61" s="335"/>
      <c r="E61" s="335"/>
      <c r="F61" s="335"/>
      <c r="G61" s="335"/>
      <c r="H61" s="335"/>
      <c r="I61" s="320"/>
      <c r="J61" s="318"/>
    </row>
    <row r="62" spans="2:10" ht="33" customHeight="1" x14ac:dyDescent="0.25">
      <c r="B62" s="233"/>
      <c r="C62" s="233"/>
      <c r="D62" s="335"/>
      <c r="E62" s="335"/>
      <c r="F62" s="335"/>
      <c r="G62" s="335"/>
      <c r="H62" s="335"/>
      <c r="I62" s="320"/>
      <c r="J62" s="318"/>
    </row>
    <row r="63" spans="2:10" ht="33" customHeight="1" x14ac:dyDescent="0.25">
      <c r="B63" s="233"/>
      <c r="C63" s="233"/>
      <c r="D63" s="335"/>
      <c r="E63" s="335"/>
      <c r="F63" s="335"/>
      <c r="G63" s="335"/>
      <c r="H63" s="335"/>
      <c r="I63" s="320"/>
      <c r="J63" s="318"/>
    </row>
    <row r="64" spans="2:10" ht="33" customHeight="1" x14ac:dyDescent="0.25">
      <c r="B64" s="233"/>
      <c r="C64" s="233"/>
      <c r="D64" s="335"/>
      <c r="E64" s="335"/>
      <c r="F64" s="335"/>
      <c r="G64" s="335"/>
      <c r="H64" s="335"/>
      <c r="I64" s="320"/>
      <c r="J64" s="318"/>
    </row>
    <row r="65" spans="2:10" ht="16.5" customHeight="1" x14ac:dyDescent="0.3">
      <c r="B65" s="126" t="s">
        <v>19</v>
      </c>
      <c r="D65" s="320"/>
      <c r="E65" s="320"/>
      <c r="F65" s="320"/>
      <c r="G65" s="320"/>
      <c r="H65" s="320"/>
      <c r="I65" s="320"/>
      <c r="J65" s="318"/>
    </row>
    <row r="66" spans="2:10" ht="16.5" customHeight="1" x14ac:dyDescent="0.3">
      <c r="B66" s="126" t="s">
        <v>274</v>
      </c>
      <c r="D66" s="320"/>
      <c r="E66" s="320"/>
      <c r="F66" s="320"/>
      <c r="G66" s="320"/>
      <c r="H66" s="320"/>
      <c r="I66" s="320"/>
      <c r="J66" s="318"/>
    </row>
    <row r="67" spans="2:10" ht="16.5" customHeight="1" x14ac:dyDescent="0.3">
      <c r="B67" s="126" t="s">
        <v>15</v>
      </c>
      <c r="D67" s="320"/>
      <c r="E67" s="320"/>
      <c r="F67" s="320"/>
      <c r="G67" s="320"/>
      <c r="H67" s="320"/>
      <c r="I67" s="320"/>
      <c r="J67" s="318"/>
    </row>
  </sheetData>
  <mergeCells count="4">
    <mergeCell ref="B4:F4"/>
    <mergeCell ref="B3:F3"/>
    <mergeCell ref="B47:F47"/>
    <mergeCell ref="B28:F28"/>
  </mergeCells>
  <conditionalFormatting sqref="C39:D39">
    <cfRule type="cellIs" dxfId="1" priority="1" stopIfTrue="1" operator="notEqual">
      <formula>0</formula>
    </cfRule>
  </conditionalFormatting>
  <conditionalFormatting sqref="C58:D58">
    <cfRule type="cellIs" dxfId="0" priority="2" stopIfTrue="1" operator="notEqual">
      <formula>0</formula>
    </cfRule>
  </conditionalFormatting>
  <hyperlinks>
    <hyperlink ref="B2" location="Indice!A1" display="Índice"/>
    <hyperlink ref="F2" location="'3.1'!A1" display="Siguiente"/>
    <hyperlink ref="E2" location="'2.1.22'!A1" display="Anterior"/>
  </hyperlink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showGridLines="0" zoomScale="60" zoomScaleNormal="60" workbookViewId="0">
      <pane ySplit="5" topLeftCell="A6" activePane="bottomLeft" state="frozen"/>
      <selection activeCell="B14" sqref="B14:Q16"/>
      <selection pane="bottomLeft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  <col min="18" max="18" width="16" customWidth="1"/>
  </cols>
  <sheetData>
    <row r="1" spans="2:19" ht="78" customHeight="1" x14ac:dyDescent="0.25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2:19" ht="33" customHeight="1" x14ac:dyDescent="0.35">
      <c r="B2" s="38" t="s">
        <v>3</v>
      </c>
      <c r="C2" s="68"/>
      <c r="D2" s="68"/>
      <c r="E2" s="68"/>
      <c r="F2" s="68"/>
      <c r="G2" s="68"/>
      <c r="H2" s="68"/>
      <c r="I2" s="68"/>
      <c r="J2" s="68"/>
      <c r="L2" s="68"/>
      <c r="M2" s="68"/>
      <c r="N2" s="68"/>
      <c r="O2" s="68"/>
      <c r="Q2" s="37" t="s">
        <v>178</v>
      </c>
      <c r="R2" s="37" t="s">
        <v>179</v>
      </c>
      <c r="S2" s="36"/>
    </row>
    <row r="3" spans="2:19" ht="33" customHeight="1" x14ac:dyDescent="0.25">
      <c r="B3" s="489" t="s">
        <v>94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271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0"/>
      <c r="L5" s="80"/>
      <c r="M5" s="80"/>
      <c r="N5" s="80"/>
      <c r="O5" s="80"/>
    </row>
    <row r="6" spans="2:19" ht="33" customHeight="1" x14ac:dyDescent="0.25">
      <c r="B6" s="20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423</v>
      </c>
      <c r="C8" s="26">
        <v>1098510</v>
      </c>
      <c r="D8" s="26">
        <v>1339742</v>
      </c>
      <c r="E8" s="26">
        <v>1496349</v>
      </c>
      <c r="F8" s="26">
        <v>1884967</v>
      </c>
      <c r="G8" s="26">
        <v>2228890</v>
      </c>
      <c r="H8" s="26">
        <v>2668677</v>
      </c>
      <c r="I8" s="26">
        <v>3107178</v>
      </c>
      <c r="J8" s="26">
        <v>3305815</v>
      </c>
      <c r="K8" s="26">
        <v>3456729</v>
      </c>
      <c r="L8" s="26">
        <v>3604060</v>
      </c>
      <c r="M8" s="26">
        <v>4108387</v>
      </c>
      <c r="N8" s="26">
        <v>4605975</v>
      </c>
      <c r="O8" s="26">
        <v>4387830</v>
      </c>
      <c r="P8" s="26">
        <v>4142728</v>
      </c>
      <c r="Q8" s="26">
        <v>4461551</v>
      </c>
      <c r="R8" s="26">
        <v>4190199</v>
      </c>
    </row>
    <row r="9" spans="2:19" ht="33" customHeight="1" x14ac:dyDescent="0.25">
      <c r="B9" s="25" t="s">
        <v>424</v>
      </c>
      <c r="C9" s="26">
        <v>730548</v>
      </c>
      <c r="D9" s="26">
        <v>892171</v>
      </c>
      <c r="E9" s="26">
        <v>969712</v>
      </c>
      <c r="F9" s="26">
        <v>1133934</v>
      </c>
      <c r="G9" s="26">
        <v>1402666</v>
      </c>
      <c r="H9" s="26">
        <v>1710729</v>
      </c>
      <c r="I9" s="26">
        <v>1800409</v>
      </c>
      <c r="J9" s="26">
        <v>1952254</v>
      </c>
      <c r="K9" s="26">
        <v>2237285</v>
      </c>
      <c r="L9" s="26">
        <v>2210685</v>
      </c>
      <c r="M9" s="26">
        <v>2089876</v>
      </c>
      <c r="N9" s="26">
        <v>2213291</v>
      </c>
      <c r="O9" s="26">
        <v>2408183</v>
      </c>
      <c r="P9" s="26">
        <v>2390830</v>
      </c>
      <c r="Q9" s="26">
        <v>2709271</v>
      </c>
      <c r="R9" s="26">
        <v>2837460</v>
      </c>
    </row>
    <row r="10" spans="2:19" ht="33" customHeight="1" x14ac:dyDescent="0.25">
      <c r="B10" s="27" t="s">
        <v>418</v>
      </c>
      <c r="C10" s="50">
        <v>1829058</v>
      </c>
      <c r="D10" s="50">
        <v>2231913</v>
      </c>
      <c r="E10" s="50">
        <v>2466061</v>
      </c>
      <c r="F10" s="50">
        <v>3018901</v>
      </c>
      <c r="G10" s="50">
        <v>3631556</v>
      </c>
      <c r="H10" s="50">
        <v>4379406</v>
      </c>
      <c r="I10" s="50">
        <v>4907587</v>
      </c>
      <c r="J10" s="50">
        <v>5258069</v>
      </c>
      <c r="K10" s="50">
        <v>5694014</v>
      </c>
      <c r="L10" s="50">
        <v>5814745</v>
      </c>
      <c r="M10" s="50">
        <v>6198263</v>
      </c>
      <c r="N10" s="50">
        <v>6819266</v>
      </c>
      <c r="O10" s="50">
        <v>6796013</v>
      </c>
      <c r="P10" s="50">
        <v>6533558</v>
      </c>
      <c r="Q10" s="50">
        <v>7170822</v>
      </c>
      <c r="R10" s="50">
        <v>7027659</v>
      </c>
    </row>
    <row r="11" spans="2:19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1"/>
      <c r="Q11" s="21"/>
    </row>
    <row r="12" spans="2:19" ht="33" customHeight="1" x14ac:dyDescent="0.25">
      <c r="B12" s="20" t="s">
        <v>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21"/>
      <c r="Q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423</v>
      </c>
      <c r="C14" s="26">
        <v>1098510</v>
      </c>
      <c r="D14" s="26">
        <v>1277341</v>
      </c>
      <c r="E14" s="26">
        <v>1363426</v>
      </c>
      <c r="F14" s="26">
        <v>1621640</v>
      </c>
      <c r="G14" s="26">
        <v>1855661</v>
      </c>
      <c r="H14" s="26">
        <v>2112211</v>
      </c>
      <c r="I14" s="26">
        <v>2307093</v>
      </c>
      <c r="J14" s="26">
        <v>2346748</v>
      </c>
      <c r="K14" s="26">
        <v>2444074</v>
      </c>
      <c r="L14" s="26">
        <v>2451969</v>
      </c>
      <c r="M14" s="26">
        <v>2554668</v>
      </c>
      <c r="N14" s="26">
        <v>2641463</v>
      </c>
      <c r="O14" s="26">
        <v>2669236</v>
      </c>
      <c r="P14" s="26">
        <v>2158961</v>
      </c>
      <c r="Q14" s="26">
        <v>2585667</v>
      </c>
      <c r="R14" s="26">
        <v>2545208</v>
      </c>
    </row>
    <row r="15" spans="2:19" ht="33" customHeight="1" x14ac:dyDescent="0.25">
      <c r="B15" s="25" t="s">
        <v>424</v>
      </c>
      <c r="C15" s="26">
        <v>730548</v>
      </c>
      <c r="D15" s="26">
        <v>844727</v>
      </c>
      <c r="E15" s="26">
        <v>863428</v>
      </c>
      <c r="F15" s="26">
        <v>955935</v>
      </c>
      <c r="G15" s="26">
        <v>1133294</v>
      </c>
      <c r="H15" s="26">
        <v>1317871</v>
      </c>
      <c r="I15" s="26">
        <v>1317930</v>
      </c>
      <c r="J15" s="26">
        <v>1363138</v>
      </c>
      <c r="K15" s="26">
        <v>1470421</v>
      </c>
      <c r="L15" s="26">
        <v>1386332</v>
      </c>
      <c r="M15" s="26">
        <v>1300218</v>
      </c>
      <c r="N15" s="26">
        <v>1360933</v>
      </c>
      <c r="O15" s="26">
        <v>1454962</v>
      </c>
      <c r="P15" s="26">
        <v>1422498</v>
      </c>
      <c r="Q15" s="26">
        <v>1576881</v>
      </c>
      <c r="R15" s="26">
        <v>1611575</v>
      </c>
    </row>
    <row r="16" spans="2:19" ht="33" customHeight="1" x14ac:dyDescent="0.25">
      <c r="B16" s="27" t="s">
        <v>418</v>
      </c>
      <c r="C16" s="50">
        <v>1829058</v>
      </c>
      <c r="D16" s="50">
        <v>2122068</v>
      </c>
      <c r="E16" s="50">
        <v>2226854</v>
      </c>
      <c r="F16" s="50">
        <v>2577575</v>
      </c>
      <c r="G16" s="50">
        <v>2988955</v>
      </c>
      <c r="H16" s="50">
        <v>3430082</v>
      </c>
      <c r="I16" s="50">
        <v>3625023</v>
      </c>
      <c r="J16" s="50">
        <v>3709886</v>
      </c>
      <c r="K16" s="50">
        <v>3914495</v>
      </c>
      <c r="L16" s="50">
        <v>3838301</v>
      </c>
      <c r="M16" s="50">
        <v>3854886</v>
      </c>
      <c r="N16" s="50">
        <v>4002396</v>
      </c>
      <c r="O16" s="50">
        <v>4124198</v>
      </c>
      <c r="P16" s="50">
        <v>3581459</v>
      </c>
      <c r="Q16" s="50">
        <v>4162548</v>
      </c>
      <c r="R16" s="50">
        <v>4156783</v>
      </c>
    </row>
    <row r="17" spans="2:19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9" ht="33" customHeight="1" x14ac:dyDescent="0.25">
      <c r="B18" s="490" t="s">
        <v>272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80"/>
    </row>
    <row r="19" spans="2:19" ht="33" customHeight="1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7"/>
    </row>
    <row r="20" spans="2:19" ht="33" customHeight="1" x14ac:dyDescent="0.25"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7"/>
      <c r="S20" s="46"/>
    </row>
    <row r="21" spans="2:19" ht="33" customHeight="1" x14ac:dyDescent="0.25">
      <c r="B21" s="77"/>
      <c r="C21" s="77">
        <v>2007</v>
      </c>
      <c r="D21" s="77">
        <v>2008</v>
      </c>
      <c r="E21" s="77">
        <v>2009</v>
      </c>
      <c r="F21" s="77">
        <v>2010</v>
      </c>
      <c r="G21" s="77">
        <v>2011</v>
      </c>
      <c r="H21" s="77">
        <v>2012</v>
      </c>
      <c r="I21" s="77">
        <v>2013</v>
      </c>
      <c r="J21" s="77">
        <v>2014</v>
      </c>
      <c r="K21" s="77">
        <v>2015</v>
      </c>
      <c r="L21" s="77">
        <v>2016</v>
      </c>
      <c r="M21" s="77">
        <v>2017</v>
      </c>
      <c r="N21" s="77">
        <v>2018</v>
      </c>
      <c r="O21" s="77">
        <v>2019</v>
      </c>
      <c r="P21" s="77">
        <v>2020</v>
      </c>
      <c r="Q21" s="77">
        <v>2021</v>
      </c>
      <c r="R21" s="77">
        <v>2022</v>
      </c>
      <c r="S21" s="46"/>
    </row>
    <row r="22" spans="2:19" ht="33" customHeight="1" x14ac:dyDescent="0.25">
      <c r="B22" s="78" t="str">
        <f>+B8</f>
        <v>Producción sector público</v>
      </c>
      <c r="C22" s="79">
        <f>+C8/C10</f>
        <v>0.60058784357849782</v>
      </c>
      <c r="D22" s="79">
        <f t="shared" ref="D22:R22" si="0">+D8/D10</f>
        <v>0.6002662290151991</v>
      </c>
      <c r="E22" s="79">
        <f t="shared" si="0"/>
        <v>0.60677696131604208</v>
      </c>
      <c r="F22" s="79">
        <f t="shared" si="0"/>
        <v>0.62438847779374018</v>
      </c>
      <c r="G22" s="79">
        <f t="shared" si="0"/>
        <v>0.61375619706814377</v>
      </c>
      <c r="H22" s="79">
        <f t="shared" si="0"/>
        <v>0.60936962683980433</v>
      </c>
      <c r="I22" s="79">
        <f t="shared" si="0"/>
        <v>0.63313762955195696</v>
      </c>
      <c r="J22" s="79">
        <f t="shared" si="0"/>
        <v>0.62871274606704475</v>
      </c>
      <c r="K22" s="79">
        <f t="shared" si="0"/>
        <v>0.60708122600330805</v>
      </c>
      <c r="L22" s="79">
        <f t="shared" si="0"/>
        <v>0.61981393853040845</v>
      </c>
      <c r="M22" s="79">
        <f t="shared" si="0"/>
        <v>0.66282876347776787</v>
      </c>
      <c r="N22" s="79">
        <f t="shared" si="0"/>
        <v>0.67543559673431131</v>
      </c>
      <c r="O22" s="79">
        <f t="shared" si="0"/>
        <v>0.6456476760712494</v>
      </c>
      <c r="P22" s="79">
        <f t="shared" si="0"/>
        <v>0.63406921619123913</v>
      </c>
      <c r="Q22" s="79">
        <f t="shared" si="0"/>
        <v>0.62218125062928631</v>
      </c>
      <c r="R22" s="79">
        <f t="shared" si="0"/>
        <v>0.596243927031747</v>
      </c>
      <c r="S22" s="46"/>
    </row>
    <row r="23" spans="2:19" ht="33" customHeight="1" x14ac:dyDescent="0.25">
      <c r="B23" s="78" t="str">
        <f>+B9</f>
        <v>Producción sector privado</v>
      </c>
      <c r="C23" s="79">
        <f>+C9/C10</f>
        <v>0.39941215642150224</v>
      </c>
      <c r="D23" s="79">
        <f t="shared" ref="D23:R23" si="1">+D9/D10</f>
        <v>0.39973377098480095</v>
      </c>
      <c r="E23" s="79">
        <f t="shared" si="1"/>
        <v>0.39322303868395792</v>
      </c>
      <c r="F23" s="79">
        <f t="shared" si="1"/>
        <v>0.37561152220625982</v>
      </c>
      <c r="G23" s="79">
        <f t="shared" si="1"/>
        <v>0.38624380293185623</v>
      </c>
      <c r="H23" s="79">
        <f t="shared" si="1"/>
        <v>0.39063037316019572</v>
      </c>
      <c r="I23" s="79">
        <f t="shared" si="1"/>
        <v>0.36686237044804298</v>
      </c>
      <c r="J23" s="79">
        <f t="shared" si="1"/>
        <v>0.37128725393295525</v>
      </c>
      <c r="K23" s="79">
        <f t="shared" si="1"/>
        <v>0.39291877399669195</v>
      </c>
      <c r="L23" s="79">
        <f t="shared" si="1"/>
        <v>0.38018606146959155</v>
      </c>
      <c r="M23" s="79">
        <f t="shared" si="1"/>
        <v>0.33717123652223213</v>
      </c>
      <c r="N23" s="79">
        <f t="shared" si="1"/>
        <v>0.32456440326568869</v>
      </c>
      <c r="O23" s="79">
        <f t="shared" si="1"/>
        <v>0.3543523239287506</v>
      </c>
      <c r="P23" s="79">
        <f t="shared" si="1"/>
        <v>0.36593078380876087</v>
      </c>
      <c r="Q23" s="79">
        <f t="shared" si="1"/>
        <v>0.37781874937071369</v>
      </c>
      <c r="R23" s="79">
        <f t="shared" si="1"/>
        <v>0.403756072968253</v>
      </c>
      <c r="S23" s="46"/>
    </row>
    <row r="24" spans="2:19" ht="33" customHeight="1" x14ac:dyDescent="0.25">
      <c r="B24" s="78" t="s">
        <v>77</v>
      </c>
      <c r="C24" s="79">
        <f>SUM(C22:C23)</f>
        <v>1</v>
      </c>
      <c r="D24" s="79">
        <f t="shared" ref="D24:R24" si="2">SUM(D22:D23)</f>
        <v>1</v>
      </c>
      <c r="E24" s="79">
        <f t="shared" si="2"/>
        <v>1</v>
      </c>
      <c r="F24" s="79">
        <f t="shared" si="2"/>
        <v>1</v>
      </c>
      <c r="G24" s="79">
        <f t="shared" si="2"/>
        <v>1</v>
      </c>
      <c r="H24" s="79">
        <f t="shared" si="2"/>
        <v>1</v>
      </c>
      <c r="I24" s="79">
        <f t="shared" si="2"/>
        <v>1</v>
      </c>
      <c r="J24" s="79">
        <f t="shared" si="2"/>
        <v>1</v>
      </c>
      <c r="K24" s="79">
        <f t="shared" si="2"/>
        <v>1</v>
      </c>
      <c r="L24" s="79">
        <f t="shared" si="2"/>
        <v>1</v>
      </c>
      <c r="M24" s="79">
        <f t="shared" si="2"/>
        <v>1</v>
      </c>
      <c r="N24" s="79">
        <f t="shared" si="2"/>
        <v>1</v>
      </c>
      <c r="O24" s="79">
        <f t="shared" si="2"/>
        <v>1</v>
      </c>
      <c r="P24" s="79">
        <f t="shared" si="2"/>
        <v>1</v>
      </c>
      <c r="Q24" s="79">
        <f t="shared" si="2"/>
        <v>1</v>
      </c>
      <c r="R24" s="79">
        <f t="shared" si="2"/>
        <v>1</v>
      </c>
      <c r="S24" s="46"/>
    </row>
    <row r="25" spans="2:19" ht="33" customHeight="1" x14ac:dyDescent="0.2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51"/>
      <c r="S25" s="46"/>
    </row>
    <row r="26" spans="2:19" ht="33" customHeight="1" x14ac:dyDescent="0.25"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7"/>
    </row>
    <row r="27" spans="2:19" ht="33" customHeight="1" x14ac:dyDescent="0.25"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7"/>
    </row>
    <row r="28" spans="2:19" ht="33" customHeight="1" x14ac:dyDescent="0.25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6"/>
    </row>
    <row r="29" spans="2:19" ht="33" customHeight="1" x14ac:dyDescent="0.25"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6"/>
    </row>
    <row r="30" spans="2:19" ht="33" customHeight="1" x14ac:dyDescent="0.25"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6"/>
    </row>
    <row r="31" spans="2:19" ht="33" customHeight="1" x14ac:dyDescent="0.25">
      <c r="B31" s="21"/>
      <c r="C31" s="75"/>
      <c r="D31" s="75"/>
      <c r="E31" s="75"/>
      <c r="F31" s="76"/>
      <c r="G31" s="76"/>
      <c r="H31" s="76"/>
      <c r="I31" s="76"/>
      <c r="J31" s="76"/>
      <c r="K31" s="76"/>
      <c r="L31" s="76"/>
      <c r="M31" s="76"/>
      <c r="N31" s="76"/>
      <c r="O31" s="74"/>
      <c r="P31" s="21"/>
      <c r="Q31" s="21"/>
    </row>
    <row r="32" spans="2:19" ht="33" customHeight="1" x14ac:dyDescent="0.25">
      <c r="B32" s="490" t="s">
        <v>273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80"/>
    </row>
    <row r="33" spans="1:19" ht="33" customHeight="1" x14ac:dyDescent="0.3">
      <c r="B33" s="67"/>
      <c r="C33" s="67"/>
      <c r="D33" s="67"/>
      <c r="E33" s="67"/>
      <c r="F33" s="67"/>
      <c r="G33" s="67"/>
      <c r="H33" s="67"/>
      <c r="I33" s="66"/>
      <c r="J33" s="66"/>
      <c r="K33" s="45"/>
      <c r="L33" s="45"/>
      <c r="M33" s="45"/>
      <c r="N33" s="45"/>
      <c r="O33" s="71"/>
      <c r="P33" s="69"/>
      <c r="Q33" s="51"/>
      <c r="R33" s="51"/>
      <c r="S33" s="51"/>
    </row>
    <row r="34" spans="1:19" ht="33" customHeight="1" x14ac:dyDescent="0.3">
      <c r="A34" s="46"/>
      <c r="B34" s="66"/>
      <c r="C34" s="66"/>
      <c r="D34" s="66"/>
      <c r="E34" s="66"/>
      <c r="F34" s="66"/>
      <c r="G34" s="66"/>
      <c r="H34" s="66"/>
      <c r="I34" s="66"/>
      <c r="J34" s="66"/>
      <c r="K34" s="71"/>
      <c r="L34" s="71"/>
      <c r="M34" s="71"/>
      <c r="N34" s="71"/>
      <c r="O34" s="71"/>
      <c r="P34" s="70"/>
      <c r="Q34" s="51"/>
      <c r="R34" s="51"/>
      <c r="S34" s="51"/>
    </row>
    <row r="35" spans="1:19" ht="33" customHeight="1" x14ac:dyDescent="0.25">
      <c r="A35" s="46"/>
      <c r="B35" s="77"/>
      <c r="C35" s="77">
        <v>2007</v>
      </c>
      <c r="D35" s="77">
        <v>2008</v>
      </c>
      <c r="E35" s="77">
        <v>2009</v>
      </c>
      <c r="F35" s="77">
        <v>2010</v>
      </c>
      <c r="G35" s="77">
        <v>2011</v>
      </c>
      <c r="H35" s="77">
        <v>2012</v>
      </c>
      <c r="I35" s="77">
        <v>2013</v>
      </c>
      <c r="J35" s="77">
        <v>2014</v>
      </c>
      <c r="K35" s="77">
        <v>2015</v>
      </c>
      <c r="L35" s="77">
        <v>2016</v>
      </c>
      <c r="M35" s="77">
        <v>2017</v>
      </c>
      <c r="N35" s="77">
        <v>2018</v>
      </c>
      <c r="O35" s="77">
        <v>2019</v>
      </c>
      <c r="P35" s="77">
        <v>2020</v>
      </c>
      <c r="Q35" s="77">
        <v>2021</v>
      </c>
      <c r="R35" s="77">
        <v>2022</v>
      </c>
      <c r="S35" s="77"/>
    </row>
    <row r="36" spans="1:19" ht="33" customHeight="1" x14ac:dyDescent="0.25">
      <c r="A36" s="46"/>
      <c r="B36" s="78" t="str">
        <f>+B14</f>
        <v>Producción sector público</v>
      </c>
      <c r="C36" s="79">
        <f t="shared" ref="C36:R36" si="3">C14/C16</f>
        <v>0.60058784357849782</v>
      </c>
      <c r="D36" s="79">
        <f t="shared" si="3"/>
        <v>0.6019321718248426</v>
      </c>
      <c r="E36" s="79">
        <f t="shared" si="3"/>
        <v>0.61226555490391377</v>
      </c>
      <c r="F36" s="79">
        <f t="shared" si="3"/>
        <v>0.6291339728232932</v>
      </c>
      <c r="G36" s="79">
        <f t="shared" si="3"/>
        <v>0.62083939035549218</v>
      </c>
      <c r="H36" s="79">
        <f t="shared" si="3"/>
        <v>0.61579023475240535</v>
      </c>
      <c r="I36" s="79">
        <f t="shared" si="3"/>
        <v>0.63643541020291461</v>
      </c>
      <c r="J36" s="79">
        <f t="shared" si="3"/>
        <v>0.63256606806785975</v>
      </c>
      <c r="K36" s="79">
        <f t="shared" si="3"/>
        <v>0.62436508412962588</v>
      </c>
      <c r="L36" s="79">
        <f t="shared" si="3"/>
        <v>0.63881623666304443</v>
      </c>
      <c r="M36" s="79">
        <f t="shared" si="3"/>
        <v>0.66270909178637194</v>
      </c>
      <c r="N36" s="79">
        <f t="shared" si="3"/>
        <v>0.65997042771379943</v>
      </c>
      <c r="O36" s="79">
        <f t="shared" si="3"/>
        <v>0.647213349116604</v>
      </c>
      <c r="P36" s="79">
        <f t="shared" si="3"/>
        <v>0.60281605904185975</v>
      </c>
      <c r="Q36" s="79">
        <f t="shared" si="3"/>
        <v>0.62117409817256164</v>
      </c>
      <c r="R36" s="79">
        <f t="shared" si="3"/>
        <v>0.61230235015876455</v>
      </c>
      <c r="S36" s="47"/>
    </row>
    <row r="37" spans="1:19" ht="33" customHeight="1" x14ac:dyDescent="0.25">
      <c r="A37" s="46"/>
      <c r="B37" s="78" t="str">
        <f>+B15</f>
        <v>Producción sector privado</v>
      </c>
      <c r="C37" s="79">
        <f t="shared" ref="C37:R37" si="4">C15/C16</f>
        <v>0.39941215642150224</v>
      </c>
      <c r="D37" s="79">
        <f t="shared" si="4"/>
        <v>0.39806782817515746</v>
      </c>
      <c r="E37" s="79">
        <f t="shared" si="4"/>
        <v>0.38773444509608623</v>
      </c>
      <c r="F37" s="79">
        <f t="shared" si="4"/>
        <v>0.3708660271767068</v>
      </c>
      <c r="G37" s="79">
        <f t="shared" si="4"/>
        <v>0.37916060964450787</v>
      </c>
      <c r="H37" s="79">
        <f t="shared" si="4"/>
        <v>0.38420976524759465</v>
      </c>
      <c r="I37" s="79">
        <f t="shared" si="4"/>
        <v>0.36356458979708545</v>
      </c>
      <c r="J37" s="79">
        <f t="shared" si="4"/>
        <v>0.36743393193214025</v>
      </c>
      <c r="K37" s="79">
        <f t="shared" si="4"/>
        <v>0.37563491587037406</v>
      </c>
      <c r="L37" s="79">
        <f t="shared" si="4"/>
        <v>0.36118376333695562</v>
      </c>
      <c r="M37" s="79">
        <f t="shared" si="4"/>
        <v>0.33729090821362812</v>
      </c>
      <c r="N37" s="79">
        <f t="shared" si="4"/>
        <v>0.34002957228620057</v>
      </c>
      <c r="O37" s="79">
        <f t="shared" si="4"/>
        <v>0.352786650883396</v>
      </c>
      <c r="P37" s="79">
        <f t="shared" si="4"/>
        <v>0.39718394095814025</v>
      </c>
      <c r="Q37" s="79">
        <f t="shared" si="4"/>
        <v>0.37882590182743836</v>
      </c>
      <c r="R37" s="79">
        <f t="shared" si="4"/>
        <v>0.38769764984123539</v>
      </c>
      <c r="S37" s="47"/>
    </row>
    <row r="38" spans="1:19" ht="33" customHeight="1" x14ac:dyDescent="0.25">
      <c r="A38" s="46"/>
      <c r="B38" s="78" t="s">
        <v>77</v>
      </c>
      <c r="C38" s="79">
        <f>SUM(C36:C37)</f>
        <v>1</v>
      </c>
      <c r="D38" s="79">
        <f t="shared" ref="D38:R38" si="5">SUM(D36:D37)</f>
        <v>1</v>
      </c>
      <c r="E38" s="79">
        <f t="shared" si="5"/>
        <v>1</v>
      </c>
      <c r="F38" s="79">
        <f t="shared" si="5"/>
        <v>1</v>
      </c>
      <c r="G38" s="79">
        <f t="shared" si="5"/>
        <v>1</v>
      </c>
      <c r="H38" s="79">
        <f t="shared" si="5"/>
        <v>1</v>
      </c>
      <c r="I38" s="79">
        <f t="shared" si="5"/>
        <v>1</v>
      </c>
      <c r="J38" s="79">
        <f t="shared" si="5"/>
        <v>1</v>
      </c>
      <c r="K38" s="79">
        <f t="shared" si="5"/>
        <v>1</v>
      </c>
      <c r="L38" s="79">
        <f t="shared" si="5"/>
        <v>1</v>
      </c>
      <c r="M38" s="79">
        <f t="shared" si="5"/>
        <v>1</v>
      </c>
      <c r="N38" s="79">
        <f t="shared" si="5"/>
        <v>1</v>
      </c>
      <c r="O38" s="79">
        <f t="shared" si="5"/>
        <v>1</v>
      </c>
      <c r="P38" s="79">
        <f t="shared" si="5"/>
        <v>1</v>
      </c>
      <c r="Q38" s="79">
        <f t="shared" si="5"/>
        <v>1</v>
      </c>
      <c r="R38" s="79">
        <f t="shared" si="5"/>
        <v>1</v>
      </c>
      <c r="S38" s="47"/>
    </row>
    <row r="39" spans="1:19" ht="33" customHeight="1" x14ac:dyDescent="0.3">
      <c r="A39" s="46"/>
      <c r="B39" s="86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54"/>
      <c r="P39" s="85"/>
      <c r="Q39" s="47"/>
      <c r="R39" s="47"/>
      <c r="S39" s="47"/>
    </row>
    <row r="40" spans="1:19" ht="33" customHeight="1" x14ac:dyDescent="0.25">
      <c r="A40" s="46"/>
      <c r="B40" s="86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54"/>
      <c r="P40" s="47"/>
      <c r="Q40" s="47"/>
      <c r="R40" s="46"/>
      <c r="S40" s="46"/>
    </row>
    <row r="41" spans="1:19" ht="33" customHeight="1" x14ac:dyDescent="0.25">
      <c r="A41" s="46"/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1"/>
      <c r="P41" s="46"/>
      <c r="Q41" s="46"/>
      <c r="R41" s="46"/>
      <c r="S41" s="46"/>
    </row>
    <row r="42" spans="1:19" ht="33" customHeight="1" x14ac:dyDescent="0.25">
      <c r="A42" s="46"/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1"/>
      <c r="P42" s="46"/>
      <c r="Q42" s="46"/>
      <c r="R42" s="46"/>
      <c r="S42" s="46"/>
    </row>
    <row r="43" spans="1:19" ht="33" customHeight="1" x14ac:dyDescent="0.25"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0"/>
    </row>
    <row r="44" spans="1:19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80"/>
    </row>
    <row r="45" spans="1:19" ht="17.25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80"/>
    </row>
    <row r="46" spans="1:19" ht="15.75" customHeight="1" x14ac:dyDescent="0.25">
      <c r="B46" s="18" t="s">
        <v>274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80"/>
    </row>
    <row r="47" spans="1:19" ht="17.25" customHeight="1" x14ac:dyDescent="0.25">
      <c r="B47" s="18" t="s">
        <v>15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80"/>
    </row>
    <row r="48" spans="1:19" ht="17.25" customHeight="1" x14ac:dyDescent="0.25">
      <c r="D48" s="84"/>
      <c r="E48" s="32"/>
      <c r="F48" s="80"/>
      <c r="G48" s="32"/>
      <c r="H48" s="80"/>
      <c r="I48" s="80"/>
      <c r="J48" s="80"/>
      <c r="K48" s="80"/>
      <c r="L48" s="80"/>
      <c r="M48" s="80"/>
      <c r="N48" s="80"/>
      <c r="O48" s="80"/>
    </row>
    <row r="49" spans="4:15" ht="17.25" customHeight="1" x14ac:dyDescent="0.25">
      <c r="D49" s="84"/>
      <c r="E49" s="32"/>
      <c r="F49" s="80"/>
      <c r="G49" s="32"/>
      <c r="H49" s="80"/>
      <c r="I49" s="80"/>
      <c r="J49" s="80"/>
      <c r="K49" s="80"/>
      <c r="L49" s="80"/>
      <c r="M49" s="80"/>
      <c r="N49" s="80"/>
      <c r="O49" s="80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R2" location="'1.1.4'!A1" display="Siguiente"/>
    <hyperlink ref="Q2" location="'1.1.2'!A1" display="Anterior"/>
  </hyperlinks>
  <pageMargins left="0.7" right="0.7" top="0.75" bottom="0.75" header="0.3" footer="0.3"/>
  <pageSetup paperSize="9"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T10" sqref="T10"/>
    </sheetView>
  </sheetViews>
  <sheetFormatPr baseColWidth="10" defaultRowHeight="15" x14ac:dyDescent="0.25"/>
  <cols>
    <col min="1" max="1" width="5" customWidth="1"/>
    <col min="2" max="2" width="62" customWidth="1"/>
    <col min="3" max="15" width="16.28515625" customWidth="1"/>
    <col min="16" max="17" width="17" customWidth="1"/>
    <col min="18" max="18" width="15.85546875" customWidth="1"/>
    <col min="19" max="20" width="15.7109375" customWidth="1"/>
  </cols>
  <sheetData>
    <row r="1" spans="2:19" ht="78" customHeight="1" x14ac:dyDescent="0.3"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8"/>
      <c r="S1" s="448"/>
    </row>
    <row r="2" spans="2:19" ht="33" customHeight="1" x14ac:dyDescent="0.35">
      <c r="B2" s="149" t="s">
        <v>3</v>
      </c>
      <c r="Q2" s="37" t="s">
        <v>178</v>
      </c>
      <c r="R2" s="37" t="s">
        <v>179</v>
      </c>
    </row>
    <row r="3" spans="2:19" ht="33" customHeight="1" x14ac:dyDescent="0.25">
      <c r="B3" s="489" t="s">
        <v>183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513" t="s">
        <v>378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</row>
    <row r="5" spans="2:19" ht="33" customHeight="1" x14ac:dyDescent="0.3">
      <c r="B5" s="131"/>
    </row>
    <row r="6" spans="2:19" ht="33" customHeight="1" x14ac:dyDescent="0.3">
      <c r="B6" s="20" t="s">
        <v>5</v>
      </c>
      <c r="C6" s="449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6" customHeight="1" x14ac:dyDescent="0.25">
      <c r="B8" s="450" t="s">
        <v>570</v>
      </c>
      <c r="C8" s="91">
        <v>292590</v>
      </c>
      <c r="D8" s="91">
        <v>377547</v>
      </c>
      <c r="E8" s="91">
        <v>446901</v>
      </c>
      <c r="F8" s="91">
        <v>556390</v>
      </c>
      <c r="G8" s="91">
        <v>629094</v>
      </c>
      <c r="H8" s="91">
        <v>744018</v>
      </c>
      <c r="I8" s="91">
        <v>874942</v>
      </c>
      <c r="J8" s="91">
        <v>1030676</v>
      </c>
      <c r="K8" s="91">
        <v>1067375</v>
      </c>
      <c r="L8" s="91">
        <v>1124494</v>
      </c>
      <c r="M8" s="91">
        <v>1302007</v>
      </c>
      <c r="N8" s="91">
        <v>1538853</v>
      </c>
      <c r="O8" s="91">
        <v>1429060</v>
      </c>
      <c r="P8" s="91">
        <v>1505936</v>
      </c>
      <c r="Q8" s="91">
        <v>1326246</v>
      </c>
      <c r="R8" s="91">
        <v>1305189</v>
      </c>
    </row>
    <row r="9" spans="2:19" ht="36" customHeight="1" x14ac:dyDescent="0.25">
      <c r="B9" s="450" t="s">
        <v>571</v>
      </c>
      <c r="C9" s="91">
        <v>167369</v>
      </c>
      <c r="D9" s="91">
        <v>208920</v>
      </c>
      <c r="E9" s="91">
        <v>231701</v>
      </c>
      <c r="F9" s="91">
        <v>308957</v>
      </c>
      <c r="G9" s="91">
        <v>371879</v>
      </c>
      <c r="H9" s="91">
        <v>469597</v>
      </c>
      <c r="I9" s="91">
        <v>539089</v>
      </c>
      <c r="J9" s="91">
        <v>578681</v>
      </c>
      <c r="K9" s="91">
        <v>694507</v>
      </c>
      <c r="L9" s="91">
        <v>626002</v>
      </c>
      <c r="M9" s="91">
        <v>570742</v>
      </c>
      <c r="N9" s="91">
        <v>613818</v>
      </c>
      <c r="O9" s="91">
        <v>646837</v>
      </c>
      <c r="P9" s="91">
        <v>825097</v>
      </c>
      <c r="Q9" s="91">
        <v>774072</v>
      </c>
      <c r="R9" s="91">
        <v>821559</v>
      </c>
    </row>
    <row r="10" spans="2:19" ht="36" customHeight="1" x14ac:dyDescent="0.25">
      <c r="B10" s="451" t="s">
        <v>572</v>
      </c>
      <c r="C10" s="92">
        <v>459959</v>
      </c>
      <c r="D10" s="92">
        <v>586467</v>
      </c>
      <c r="E10" s="92">
        <v>678602</v>
      </c>
      <c r="F10" s="92">
        <v>865347</v>
      </c>
      <c r="G10" s="92">
        <v>1000973</v>
      </c>
      <c r="H10" s="92">
        <v>1213615</v>
      </c>
      <c r="I10" s="92">
        <v>1414031</v>
      </c>
      <c r="J10" s="92">
        <v>1609357</v>
      </c>
      <c r="K10" s="92">
        <v>1761882</v>
      </c>
      <c r="L10" s="92">
        <v>1750496</v>
      </c>
      <c r="M10" s="92">
        <v>1872749</v>
      </c>
      <c r="N10" s="92">
        <v>2152671</v>
      </c>
      <c r="O10" s="92">
        <v>2075897</v>
      </c>
      <c r="P10" s="92">
        <v>2331033</v>
      </c>
      <c r="Q10" s="92">
        <v>2100318</v>
      </c>
      <c r="R10" s="92">
        <v>2126748</v>
      </c>
    </row>
    <row r="11" spans="2:19" ht="36" customHeight="1" x14ac:dyDescent="0.25">
      <c r="B11" s="450" t="s">
        <v>573</v>
      </c>
      <c r="C11" s="91">
        <v>920047</v>
      </c>
      <c r="D11" s="91">
        <v>983286</v>
      </c>
      <c r="E11" s="91">
        <v>1031957</v>
      </c>
      <c r="F11" s="91">
        <v>1090263</v>
      </c>
      <c r="G11" s="91">
        <v>1133556</v>
      </c>
      <c r="H11" s="91">
        <v>1156237</v>
      </c>
      <c r="I11" s="91">
        <v>1178989</v>
      </c>
      <c r="J11" s="91">
        <v>1192749</v>
      </c>
      <c r="K11" s="91">
        <v>1161044</v>
      </c>
      <c r="L11" s="91">
        <v>1128004</v>
      </c>
      <c r="M11" s="91">
        <v>1143765</v>
      </c>
      <c r="N11" s="91">
        <v>1164659</v>
      </c>
      <c r="O11" s="91">
        <v>1195311</v>
      </c>
      <c r="P11" s="91">
        <v>907515</v>
      </c>
      <c r="Q11" s="91">
        <v>1038235</v>
      </c>
      <c r="R11" s="91">
        <v>1130603</v>
      </c>
    </row>
    <row r="12" spans="2:19" ht="36" customHeight="1" x14ac:dyDescent="0.25">
      <c r="B12" s="451" t="s">
        <v>574</v>
      </c>
      <c r="C12" s="92">
        <v>499.92989488580503</v>
      </c>
      <c r="D12" s="92">
        <v>596.43582843648699</v>
      </c>
      <c r="E12" s="92">
        <v>657.58747699758806</v>
      </c>
      <c r="F12" s="92">
        <v>793.70482168063995</v>
      </c>
      <c r="G12" s="92">
        <v>883.03797959694998</v>
      </c>
      <c r="H12" s="92">
        <v>1049.6247741596201</v>
      </c>
      <c r="I12" s="92">
        <v>1199.3589422802099</v>
      </c>
      <c r="J12" s="92">
        <v>1349.2838811854001</v>
      </c>
      <c r="K12" s="92">
        <v>1517.4980448630699</v>
      </c>
      <c r="L12" s="92">
        <v>1551.85265300478</v>
      </c>
      <c r="M12" s="92">
        <v>1637.3547013591101</v>
      </c>
      <c r="N12" s="92">
        <v>1848.3272786283401</v>
      </c>
      <c r="O12" s="92">
        <v>1736.7003231794899</v>
      </c>
      <c r="P12" s="92">
        <v>2568.5889489429901</v>
      </c>
      <c r="Q12" s="92">
        <v>2022.9697515495</v>
      </c>
      <c r="R12" s="92">
        <v>1881.0740817068399</v>
      </c>
    </row>
    <row r="13" spans="2:19" ht="33" customHeight="1" x14ac:dyDescent="0.25"/>
    <row r="14" spans="2:19" ht="33" customHeight="1" x14ac:dyDescent="0.3">
      <c r="B14" s="20" t="s">
        <v>1</v>
      </c>
      <c r="C14" s="449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2:19" ht="33" customHeight="1" x14ac:dyDescent="0.25">
      <c r="B15" s="31" t="s">
        <v>4</v>
      </c>
      <c r="C15" s="31">
        <v>2007</v>
      </c>
      <c r="D15" s="31">
        <v>2008</v>
      </c>
      <c r="E15" s="31">
        <v>2009</v>
      </c>
      <c r="F15" s="31">
        <v>2010</v>
      </c>
      <c r="G15" s="31">
        <v>2011</v>
      </c>
      <c r="H15" s="31">
        <v>2012</v>
      </c>
      <c r="I15" s="31">
        <v>2013</v>
      </c>
      <c r="J15" s="31">
        <v>2014</v>
      </c>
      <c r="K15" s="31">
        <v>2015</v>
      </c>
      <c r="L15" s="31">
        <v>2016</v>
      </c>
      <c r="M15" s="31">
        <v>2017</v>
      </c>
      <c r="N15" s="31">
        <v>2018</v>
      </c>
      <c r="O15" s="31">
        <v>2019</v>
      </c>
      <c r="P15" s="31">
        <v>2020</v>
      </c>
      <c r="Q15" s="31">
        <v>2021</v>
      </c>
      <c r="R15" s="31">
        <v>2022</v>
      </c>
    </row>
    <row r="16" spans="2:19" ht="36" customHeight="1" x14ac:dyDescent="0.25">
      <c r="B16" s="450" t="s">
        <v>570</v>
      </c>
      <c r="C16" s="91">
        <v>292590</v>
      </c>
      <c r="D16" s="91">
        <v>362955</v>
      </c>
      <c r="E16" s="91">
        <v>423238</v>
      </c>
      <c r="F16" s="91">
        <v>505506</v>
      </c>
      <c r="G16" s="91">
        <v>546924</v>
      </c>
      <c r="H16" s="91">
        <v>622078</v>
      </c>
      <c r="I16" s="91">
        <v>681590</v>
      </c>
      <c r="J16" s="91">
        <v>774755</v>
      </c>
      <c r="K16" s="91">
        <v>807075</v>
      </c>
      <c r="L16" s="91">
        <v>793693</v>
      </c>
      <c r="M16" s="91">
        <v>825957</v>
      </c>
      <c r="N16" s="91">
        <v>874082</v>
      </c>
      <c r="O16" s="91">
        <v>848447</v>
      </c>
      <c r="P16" s="91">
        <v>712148</v>
      </c>
      <c r="Q16" s="91">
        <v>705190</v>
      </c>
      <c r="R16" s="91">
        <v>742516</v>
      </c>
    </row>
    <row r="17" spans="2:18" ht="36" customHeight="1" x14ac:dyDescent="0.25">
      <c r="B17" s="450" t="s">
        <v>571</v>
      </c>
      <c r="C17" s="91">
        <v>167369</v>
      </c>
      <c r="D17" s="91">
        <v>200846</v>
      </c>
      <c r="E17" s="91">
        <v>219432</v>
      </c>
      <c r="F17" s="91">
        <v>282434</v>
      </c>
      <c r="G17" s="91">
        <v>325102</v>
      </c>
      <c r="H17" s="91">
        <v>394893</v>
      </c>
      <c r="I17" s="91">
        <v>422344</v>
      </c>
      <c r="J17" s="91">
        <v>437619</v>
      </c>
      <c r="K17" s="91">
        <v>499057</v>
      </c>
      <c r="L17" s="91">
        <v>429672</v>
      </c>
      <c r="M17" s="91">
        <v>387437</v>
      </c>
      <c r="N17" s="91">
        <v>407248</v>
      </c>
      <c r="O17" s="91">
        <v>421056</v>
      </c>
      <c r="P17" s="91">
        <v>521227</v>
      </c>
      <c r="Q17" s="91">
        <v>483480</v>
      </c>
      <c r="R17" s="91">
        <v>497585</v>
      </c>
    </row>
    <row r="18" spans="2:18" ht="36" customHeight="1" x14ac:dyDescent="0.25">
      <c r="B18" s="451" t="s">
        <v>572</v>
      </c>
      <c r="C18" s="92">
        <v>459959</v>
      </c>
      <c r="D18" s="92">
        <v>563801</v>
      </c>
      <c r="E18" s="92">
        <v>642670</v>
      </c>
      <c r="F18" s="92">
        <v>787940</v>
      </c>
      <c r="G18" s="92">
        <v>872026</v>
      </c>
      <c r="H18" s="92">
        <v>1016971</v>
      </c>
      <c r="I18" s="92">
        <v>1103934</v>
      </c>
      <c r="J18" s="92">
        <v>1212374</v>
      </c>
      <c r="K18" s="92">
        <v>1306132</v>
      </c>
      <c r="L18" s="92">
        <v>1223365</v>
      </c>
      <c r="M18" s="92">
        <v>1213394</v>
      </c>
      <c r="N18" s="92">
        <v>1281330</v>
      </c>
      <c r="O18" s="92">
        <v>1269503</v>
      </c>
      <c r="P18" s="92">
        <v>1233375</v>
      </c>
      <c r="Q18" s="92">
        <v>1188670</v>
      </c>
      <c r="R18" s="92">
        <v>1240101</v>
      </c>
    </row>
    <row r="19" spans="2:18" ht="36" customHeight="1" x14ac:dyDescent="0.25">
      <c r="B19" s="450" t="s">
        <v>573</v>
      </c>
      <c r="C19" s="91">
        <v>920047</v>
      </c>
      <c r="D19" s="91">
        <v>983286</v>
      </c>
      <c r="E19" s="91">
        <v>1031957</v>
      </c>
      <c r="F19" s="91">
        <v>1090263</v>
      </c>
      <c r="G19" s="91">
        <v>1133556</v>
      </c>
      <c r="H19" s="91">
        <v>1156237</v>
      </c>
      <c r="I19" s="91">
        <v>1178989</v>
      </c>
      <c r="J19" s="91">
        <v>1192749</v>
      </c>
      <c r="K19" s="91">
        <v>1161044</v>
      </c>
      <c r="L19" s="91">
        <v>1128004</v>
      </c>
      <c r="M19" s="91">
        <v>1143765</v>
      </c>
      <c r="N19" s="91">
        <v>1164659</v>
      </c>
      <c r="O19" s="91">
        <v>1195311</v>
      </c>
      <c r="P19" s="91">
        <v>907515</v>
      </c>
      <c r="Q19" s="91">
        <v>1038235</v>
      </c>
      <c r="R19" s="91">
        <v>1130603</v>
      </c>
    </row>
    <row r="20" spans="2:18" ht="36" customHeight="1" x14ac:dyDescent="0.25">
      <c r="B20" s="451" t="s">
        <v>574</v>
      </c>
      <c r="C20" s="92">
        <v>499.92989488580503</v>
      </c>
      <c r="D20" s="92">
        <v>573.38454935796904</v>
      </c>
      <c r="E20" s="92">
        <v>622.76819673687999</v>
      </c>
      <c r="F20" s="92">
        <v>722.70635617277696</v>
      </c>
      <c r="G20" s="92">
        <v>769.28356428795803</v>
      </c>
      <c r="H20" s="92">
        <v>879.55237550778998</v>
      </c>
      <c r="I20" s="92">
        <v>936.33952479624497</v>
      </c>
      <c r="J20" s="92">
        <v>1016.45358746895</v>
      </c>
      <c r="K20" s="92">
        <v>1124.9633950134501</v>
      </c>
      <c r="L20" s="92">
        <v>1084.5395938312299</v>
      </c>
      <c r="M20" s="92">
        <v>1060.87701582056</v>
      </c>
      <c r="N20" s="92">
        <v>1100.17610304819</v>
      </c>
      <c r="O20" s="92">
        <v>1062.0692020737699</v>
      </c>
      <c r="P20" s="92">
        <v>1359.06844514967</v>
      </c>
      <c r="Q20" s="92">
        <v>1144.8949418965799</v>
      </c>
      <c r="R20" s="92">
        <v>1096.84920347814</v>
      </c>
    </row>
    <row r="21" spans="2:18" ht="36" customHeight="1" x14ac:dyDescent="0.25">
      <c r="B21" s="452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1"/>
    </row>
    <row r="22" spans="2:18" ht="33" customHeight="1" x14ac:dyDescent="0.25">
      <c r="B22" s="447" t="s">
        <v>379</v>
      </c>
      <c r="C22" s="268"/>
      <c r="D22" s="268"/>
      <c r="E22" s="268"/>
      <c r="F22" s="268"/>
      <c r="G22" s="268"/>
      <c r="H22" s="268"/>
      <c r="I22" s="268"/>
      <c r="J22" s="268"/>
    </row>
    <row r="23" spans="2:18" ht="36" customHeight="1" x14ac:dyDescent="0.25">
      <c r="B23" s="452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1"/>
    </row>
    <row r="24" spans="2:18" ht="36" customHeight="1" x14ac:dyDescent="0.25">
      <c r="B24" s="452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1"/>
    </row>
    <row r="25" spans="2:18" ht="36" customHeight="1" x14ac:dyDescent="0.25">
      <c r="B25" s="452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1"/>
    </row>
    <row r="26" spans="2:18" ht="36" customHeight="1" x14ac:dyDescent="0.25">
      <c r="B26" s="452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1"/>
    </row>
    <row r="27" spans="2:18" ht="36" customHeight="1" x14ac:dyDescent="0.25">
      <c r="B27" s="452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1"/>
    </row>
    <row r="28" spans="2:18" ht="36" customHeight="1" x14ac:dyDescent="0.25">
      <c r="B28" s="452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1"/>
    </row>
    <row r="29" spans="2:18" ht="36" customHeight="1" x14ac:dyDescent="0.25">
      <c r="B29" s="452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1"/>
    </row>
    <row r="30" spans="2:18" ht="36" customHeight="1" x14ac:dyDescent="0.25">
      <c r="B30" s="452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1"/>
    </row>
    <row r="31" spans="2:18" ht="36" customHeight="1" x14ac:dyDescent="0.25">
      <c r="B31" s="452"/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1"/>
    </row>
    <row r="32" spans="2:18" ht="36" customHeight="1" x14ac:dyDescent="0.25">
      <c r="B32" s="452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1"/>
    </row>
    <row r="33" spans="2:18" ht="36" customHeight="1" x14ac:dyDescent="0.25">
      <c r="B33" s="452"/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1"/>
    </row>
    <row r="34" spans="2:18" ht="36" customHeight="1" x14ac:dyDescent="0.25">
      <c r="B34" s="452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1"/>
    </row>
    <row r="35" spans="2:18" ht="36" customHeight="1" x14ac:dyDescent="0.25">
      <c r="B35" s="452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1"/>
    </row>
    <row r="36" spans="2:18" ht="36" customHeight="1" x14ac:dyDescent="0.25">
      <c r="B36" s="452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1"/>
    </row>
    <row r="37" spans="2:18" ht="33" customHeight="1" x14ac:dyDescent="0.25">
      <c r="B37" s="447" t="s">
        <v>380</v>
      </c>
      <c r="C37" s="268"/>
      <c r="D37" s="268"/>
      <c r="E37" s="268"/>
      <c r="F37" s="268"/>
      <c r="G37" s="268"/>
      <c r="H37" s="268"/>
      <c r="I37" s="268"/>
      <c r="J37" s="268"/>
    </row>
    <row r="38" spans="2:18" ht="33" customHeight="1" x14ac:dyDescent="0.25"/>
    <row r="39" spans="2:18" ht="33" customHeight="1" x14ac:dyDescent="0.25"/>
    <row r="40" spans="2:18" ht="33" customHeight="1" x14ac:dyDescent="0.25"/>
    <row r="41" spans="2:18" ht="33" customHeight="1" x14ac:dyDescent="0.25"/>
    <row r="42" spans="2:18" ht="33" customHeight="1" x14ac:dyDescent="0.25"/>
    <row r="43" spans="2:18" ht="33" customHeight="1" x14ac:dyDescent="0.25"/>
    <row r="44" spans="2:18" ht="33" customHeight="1" x14ac:dyDescent="0.25"/>
    <row r="45" spans="2:18" ht="33" customHeight="1" x14ac:dyDescent="0.25"/>
    <row r="46" spans="2:18" ht="33" customHeight="1" x14ac:dyDescent="0.25"/>
    <row r="47" spans="2:18" ht="33" customHeight="1" x14ac:dyDescent="0.25"/>
    <row r="48" spans="2:18" ht="33" customHeight="1" x14ac:dyDescent="0.25"/>
    <row r="49" spans="2:3" ht="33" customHeight="1" x14ac:dyDescent="0.25"/>
    <row r="50" spans="2:3" ht="33" customHeight="1" x14ac:dyDescent="0.25"/>
    <row r="51" spans="2:3" ht="33" customHeight="1" x14ac:dyDescent="0.25"/>
    <row r="52" spans="2:3" ht="33" customHeight="1" x14ac:dyDescent="0.25"/>
    <row r="53" spans="2:3" ht="15.75" customHeight="1" x14ac:dyDescent="0.3">
      <c r="B53" s="453" t="s">
        <v>407</v>
      </c>
      <c r="C53" s="126"/>
    </row>
    <row r="54" spans="2:3" ht="16.5" customHeight="1" x14ac:dyDescent="0.3">
      <c r="B54" s="126" t="s">
        <v>15</v>
      </c>
      <c r="C54" s="131"/>
    </row>
    <row r="55" spans="2:3" x14ac:dyDescent="0.25">
      <c r="B55" s="18"/>
    </row>
  </sheetData>
  <mergeCells count="2">
    <mergeCell ref="B4:Q4"/>
    <mergeCell ref="B3:Q3"/>
  </mergeCells>
  <hyperlinks>
    <hyperlink ref="B2" location="Indice!A1" display="Índice"/>
    <hyperlink ref="R2" location="'3.2'!A1" display="Siguiente"/>
    <hyperlink ref="Q2" location="'2.1.24'!A1" display="Anterior"/>
  </hyperlinks>
  <pageMargins left="0.7" right="0.7" top="0.75" bottom="0.75" header="0.3" footer="0.3"/>
  <pageSetup orientation="portrait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F9" sqref="F9"/>
    </sheetView>
  </sheetViews>
  <sheetFormatPr baseColWidth="10" defaultRowHeight="15" x14ac:dyDescent="0.25"/>
  <cols>
    <col min="1" max="1" width="5" customWidth="1"/>
    <col min="2" max="2" width="58" customWidth="1"/>
    <col min="3" max="4" width="36.85546875" customWidth="1"/>
    <col min="5" max="67" width="15.7109375" customWidth="1"/>
  </cols>
  <sheetData>
    <row r="1" spans="2:15" ht="78" customHeight="1" x14ac:dyDescent="0.3"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</row>
    <row r="2" spans="2:15" ht="33" customHeight="1" x14ac:dyDescent="0.35">
      <c r="B2" s="149" t="s">
        <v>172</v>
      </c>
      <c r="E2" s="37" t="s">
        <v>178</v>
      </c>
      <c r="F2" s="37" t="s">
        <v>179</v>
      </c>
      <c r="I2" s="456"/>
    </row>
    <row r="3" spans="2:15" ht="33" customHeight="1" x14ac:dyDescent="0.25">
      <c r="B3" s="489" t="s">
        <v>184</v>
      </c>
      <c r="C3" s="489"/>
      <c r="D3" s="489"/>
      <c r="E3" s="289"/>
      <c r="I3" s="289"/>
    </row>
    <row r="4" spans="2:15" ht="33" customHeight="1" x14ac:dyDescent="0.25">
      <c r="B4" s="513" t="s">
        <v>381</v>
      </c>
      <c r="C4" s="513"/>
      <c r="D4" s="513"/>
      <c r="F4" s="268"/>
      <c r="G4" s="268"/>
      <c r="H4" s="268"/>
      <c r="I4" s="268"/>
    </row>
    <row r="5" spans="2:15" ht="33" customHeight="1" x14ac:dyDescent="0.25"/>
    <row r="6" spans="2:15" ht="33" customHeight="1" x14ac:dyDescent="0.25">
      <c r="B6" s="291" t="s">
        <v>0</v>
      </c>
      <c r="C6" s="21"/>
      <c r="D6" s="21"/>
    </row>
    <row r="7" spans="2:15" ht="33" customHeight="1" x14ac:dyDescent="0.25">
      <c r="B7" s="31" t="s">
        <v>4</v>
      </c>
      <c r="C7" s="232" t="s">
        <v>174</v>
      </c>
      <c r="D7" s="232" t="s">
        <v>382</v>
      </c>
    </row>
    <row r="8" spans="2:15" ht="33" customHeight="1" x14ac:dyDescent="0.25">
      <c r="B8" s="89" t="s">
        <v>570</v>
      </c>
      <c r="C8" s="91">
        <v>1326246</v>
      </c>
      <c r="D8" s="91">
        <v>1305189</v>
      </c>
    </row>
    <row r="9" spans="2:15" ht="33" customHeight="1" x14ac:dyDescent="0.25">
      <c r="B9" s="89" t="s">
        <v>571</v>
      </c>
      <c r="C9" s="91">
        <v>774072</v>
      </c>
      <c r="D9" s="91">
        <v>821559</v>
      </c>
    </row>
    <row r="10" spans="2:15" ht="33" customHeight="1" x14ac:dyDescent="0.25">
      <c r="B10" s="455" t="s">
        <v>450</v>
      </c>
      <c r="C10" s="92">
        <v>2100318</v>
      </c>
      <c r="D10" s="92">
        <v>2126748</v>
      </c>
    </row>
    <row r="11" spans="2:15" ht="33" customHeight="1" x14ac:dyDescent="0.25">
      <c r="B11" s="293"/>
      <c r="C11" s="454"/>
      <c r="D11" s="454"/>
    </row>
    <row r="12" spans="2:15" ht="33" customHeight="1" x14ac:dyDescent="0.25">
      <c r="B12" s="291"/>
      <c r="C12" s="454"/>
      <c r="D12" s="454"/>
    </row>
    <row r="13" spans="2:15" ht="33" customHeight="1" x14ac:dyDescent="0.25">
      <c r="B13" s="31" t="s">
        <v>4</v>
      </c>
      <c r="C13" s="232" t="s">
        <v>175</v>
      </c>
      <c r="D13" s="232" t="s">
        <v>383</v>
      </c>
    </row>
    <row r="14" spans="2:15" ht="33" customHeight="1" x14ac:dyDescent="0.25">
      <c r="B14" s="89" t="s">
        <v>570</v>
      </c>
      <c r="C14" s="91">
        <v>661953</v>
      </c>
      <c r="D14" s="91">
        <v>729077</v>
      </c>
    </row>
    <row r="15" spans="2:15" ht="33" customHeight="1" x14ac:dyDescent="0.25">
      <c r="B15" s="89" t="s">
        <v>571</v>
      </c>
      <c r="C15" s="91">
        <v>376282</v>
      </c>
      <c r="D15" s="91">
        <v>401526</v>
      </c>
    </row>
    <row r="16" spans="2:15" ht="33" customHeight="1" x14ac:dyDescent="0.25">
      <c r="B16" s="455" t="s">
        <v>450</v>
      </c>
      <c r="C16" s="92">
        <v>1038235</v>
      </c>
      <c r="D16" s="92">
        <v>1130603</v>
      </c>
    </row>
    <row r="17" spans="2:4" ht="33" customHeight="1" x14ac:dyDescent="0.25">
      <c r="B17" s="21"/>
      <c r="C17" s="21"/>
      <c r="D17" s="21"/>
    </row>
    <row r="18" spans="2:4" ht="33" customHeight="1" x14ac:dyDescent="0.25">
      <c r="B18" s="291" t="s">
        <v>180</v>
      </c>
      <c r="C18" s="21"/>
      <c r="D18" s="21"/>
    </row>
    <row r="19" spans="2:4" ht="52.5" customHeight="1" x14ac:dyDescent="0.25">
      <c r="B19" s="31" t="s">
        <v>4</v>
      </c>
      <c r="C19" s="232" t="s">
        <v>176</v>
      </c>
      <c r="D19" s="232" t="s">
        <v>384</v>
      </c>
    </row>
    <row r="20" spans="2:4" ht="33" customHeight="1" x14ac:dyDescent="0.25">
      <c r="B20" s="89" t="s">
        <v>570</v>
      </c>
      <c r="C20" s="91">
        <v>2003.53499417632</v>
      </c>
      <c r="D20" s="91">
        <v>1790.1936283821899</v>
      </c>
    </row>
    <row r="21" spans="2:4" ht="33" customHeight="1" x14ac:dyDescent="0.25">
      <c r="B21" s="89" t="s">
        <v>571</v>
      </c>
      <c r="C21" s="91">
        <v>2057.1592582159101</v>
      </c>
      <c r="D21" s="91">
        <v>2046.0916603158901</v>
      </c>
    </row>
    <row r="22" spans="2:4" ht="33" customHeight="1" x14ac:dyDescent="0.25">
      <c r="B22" s="455" t="s">
        <v>450</v>
      </c>
      <c r="C22" s="92">
        <v>2022.9697515495</v>
      </c>
      <c r="D22" s="92">
        <v>1881.0740817068399</v>
      </c>
    </row>
    <row r="23" spans="2:4" ht="33" customHeight="1" x14ac:dyDescent="0.25"/>
    <row r="24" spans="2:4" ht="36.75" customHeight="1" x14ac:dyDescent="0.25">
      <c r="B24" s="508" t="s">
        <v>385</v>
      </c>
      <c r="C24" s="508"/>
      <c r="D24" s="508"/>
    </row>
    <row r="25" spans="2:4" ht="33" customHeight="1" x14ac:dyDescent="0.25"/>
    <row r="26" spans="2:4" ht="33" customHeight="1" x14ac:dyDescent="0.25"/>
    <row r="27" spans="2:4" ht="33" customHeight="1" x14ac:dyDescent="0.25"/>
    <row r="28" spans="2:4" ht="33" customHeight="1" x14ac:dyDescent="0.25"/>
    <row r="29" spans="2:4" ht="33" customHeight="1" x14ac:dyDescent="0.25"/>
    <row r="30" spans="2:4" ht="33" customHeight="1" x14ac:dyDescent="0.25"/>
    <row r="31" spans="2:4" ht="33" customHeight="1" x14ac:dyDescent="0.25"/>
    <row r="32" spans="2:4" ht="33" customHeight="1" x14ac:dyDescent="0.25"/>
    <row r="33" spans="2:3" ht="33" customHeight="1" x14ac:dyDescent="0.25"/>
    <row r="34" spans="2:3" ht="33" customHeight="1" x14ac:dyDescent="0.25"/>
    <row r="35" spans="2:3" ht="33" customHeight="1" x14ac:dyDescent="0.25"/>
    <row r="36" spans="2:3" ht="33" customHeight="1" x14ac:dyDescent="0.25"/>
    <row r="37" spans="2:3" ht="33" customHeight="1" x14ac:dyDescent="0.25"/>
    <row r="38" spans="2:3" x14ac:dyDescent="0.25">
      <c r="B38" s="127"/>
    </row>
    <row r="39" spans="2:3" ht="15.75" customHeight="1" x14ac:dyDescent="0.3">
      <c r="B39" s="524" t="s">
        <v>407</v>
      </c>
      <c r="C39" s="524"/>
    </row>
    <row r="40" spans="2:3" ht="16.5" customHeight="1" x14ac:dyDescent="0.3">
      <c r="B40" s="126" t="s">
        <v>15</v>
      </c>
      <c r="C40" s="131"/>
    </row>
  </sheetData>
  <mergeCells count="4">
    <mergeCell ref="B4:D4"/>
    <mergeCell ref="B39:C39"/>
    <mergeCell ref="B3:D3"/>
    <mergeCell ref="B24:D24"/>
  </mergeCells>
  <hyperlinks>
    <hyperlink ref="B2" location="Indice!A1" display="Índice"/>
    <hyperlink ref="F2" location="'3.3'!A1" display="Siguiente"/>
    <hyperlink ref="E2" location="'3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F9" sqref="F9"/>
    </sheetView>
  </sheetViews>
  <sheetFormatPr baseColWidth="10" defaultRowHeight="15" x14ac:dyDescent="0.25"/>
  <cols>
    <col min="1" max="1" width="5" customWidth="1"/>
    <col min="2" max="2" width="58" customWidth="1"/>
    <col min="3" max="4" width="36.85546875" customWidth="1"/>
    <col min="5" max="67" width="15.7109375" customWidth="1"/>
  </cols>
  <sheetData>
    <row r="1" spans="2:15" ht="78" customHeight="1" x14ac:dyDescent="0.3"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</row>
    <row r="2" spans="2:15" ht="33" customHeight="1" x14ac:dyDescent="0.35">
      <c r="B2" s="460" t="s">
        <v>3</v>
      </c>
      <c r="E2" s="162" t="s">
        <v>178</v>
      </c>
      <c r="F2" s="162" t="s">
        <v>179</v>
      </c>
      <c r="I2" s="456"/>
    </row>
    <row r="3" spans="2:15" ht="33" customHeight="1" x14ac:dyDescent="0.25">
      <c r="B3" s="489" t="s">
        <v>185</v>
      </c>
      <c r="C3" s="489"/>
      <c r="D3" s="489"/>
      <c r="E3" s="289"/>
      <c r="I3" s="289"/>
    </row>
    <row r="4" spans="2:15" ht="33" customHeight="1" x14ac:dyDescent="0.25">
      <c r="B4" s="513" t="s">
        <v>386</v>
      </c>
      <c r="C4" s="513"/>
      <c r="D4" s="513"/>
      <c r="F4" s="268"/>
      <c r="G4" s="268"/>
      <c r="H4" s="268"/>
      <c r="I4" s="268"/>
    </row>
    <row r="5" spans="2:15" ht="33" customHeight="1" x14ac:dyDescent="0.25"/>
    <row r="6" spans="2:15" ht="33" customHeight="1" x14ac:dyDescent="0.25">
      <c r="B6" s="291" t="s">
        <v>5</v>
      </c>
      <c r="C6" s="21"/>
      <c r="D6" s="21"/>
    </row>
    <row r="7" spans="2:15" ht="33" customHeight="1" x14ac:dyDescent="0.25">
      <c r="B7" s="31" t="s">
        <v>4</v>
      </c>
      <c r="C7" s="232" t="s">
        <v>174</v>
      </c>
      <c r="D7" s="232" t="s">
        <v>382</v>
      </c>
    </row>
    <row r="8" spans="2:15" ht="33" customHeight="1" x14ac:dyDescent="0.25">
      <c r="B8" s="89" t="s">
        <v>575</v>
      </c>
      <c r="C8" s="91">
        <v>779804</v>
      </c>
      <c r="D8" s="91">
        <v>820316</v>
      </c>
    </row>
    <row r="9" spans="2:15" ht="33" customHeight="1" x14ac:dyDescent="0.25">
      <c r="B9" s="89" t="s">
        <v>576</v>
      </c>
      <c r="C9" s="91">
        <v>508669</v>
      </c>
      <c r="D9" s="91">
        <v>444366</v>
      </c>
    </row>
    <row r="10" spans="2:15" ht="33" customHeight="1" x14ac:dyDescent="0.25">
      <c r="B10" s="89" t="s">
        <v>577</v>
      </c>
      <c r="C10" s="91">
        <v>37773</v>
      </c>
      <c r="D10" s="91">
        <v>40507</v>
      </c>
    </row>
    <row r="11" spans="2:15" ht="33" customHeight="1" x14ac:dyDescent="0.25">
      <c r="B11" s="455" t="s">
        <v>450</v>
      </c>
      <c r="C11" s="92">
        <v>1326246</v>
      </c>
      <c r="D11" s="92">
        <v>1305189</v>
      </c>
    </row>
    <row r="12" spans="2:15" ht="33" customHeight="1" x14ac:dyDescent="0.25">
      <c r="B12" s="457"/>
      <c r="C12" s="458"/>
      <c r="D12" s="458"/>
    </row>
    <row r="13" spans="2:15" ht="33" customHeight="1" x14ac:dyDescent="0.25">
      <c r="B13" s="459"/>
      <c r="C13" s="458"/>
      <c r="D13" s="458"/>
    </row>
    <row r="14" spans="2:15" ht="36.75" customHeight="1" x14ac:dyDescent="0.25">
      <c r="B14" s="31" t="s">
        <v>4</v>
      </c>
      <c r="C14" s="232" t="s">
        <v>175</v>
      </c>
      <c r="D14" s="232" t="s">
        <v>383</v>
      </c>
    </row>
    <row r="15" spans="2:15" ht="33" customHeight="1" x14ac:dyDescent="0.25">
      <c r="B15" s="89" t="s">
        <v>575</v>
      </c>
      <c r="C15" s="91">
        <v>450396</v>
      </c>
      <c r="D15" s="91">
        <v>497478</v>
      </c>
    </row>
    <row r="16" spans="2:15" ht="33" customHeight="1" x14ac:dyDescent="0.25">
      <c r="B16" s="89" t="s">
        <v>576</v>
      </c>
      <c r="C16" s="91">
        <v>184869</v>
      </c>
      <c r="D16" s="91">
        <v>206157</v>
      </c>
    </row>
    <row r="17" spans="2:4" ht="33" customHeight="1" x14ac:dyDescent="0.25">
      <c r="B17" s="89" t="s">
        <v>577</v>
      </c>
      <c r="C17" s="91">
        <v>26688</v>
      </c>
      <c r="D17" s="91">
        <v>25442</v>
      </c>
    </row>
    <row r="18" spans="2:4" ht="33" customHeight="1" x14ac:dyDescent="0.25">
      <c r="B18" s="455" t="s">
        <v>450</v>
      </c>
      <c r="C18" s="92">
        <v>661953</v>
      </c>
      <c r="D18" s="92">
        <v>729077</v>
      </c>
    </row>
    <row r="19" spans="2:4" ht="33" customHeight="1" x14ac:dyDescent="0.25">
      <c r="B19" s="21"/>
      <c r="C19" s="21"/>
      <c r="D19" s="21"/>
    </row>
    <row r="20" spans="2:4" ht="33" customHeight="1" x14ac:dyDescent="0.25">
      <c r="B20" s="291" t="s">
        <v>180</v>
      </c>
      <c r="C20" s="21"/>
      <c r="D20" s="21"/>
    </row>
    <row r="21" spans="2:4" ht="52.5" customHeight="1" x14ac:dyDescent="0.25">
      <c r="B21" s="31" t="s">
        <v>4</v>
      </c>
      <c r="C21" s="232" t="s">
        <v>176</v>
      </c>
      <c r="D21" s="232" t="s">
        <v>384</v>
      </c>
    </row>
    <row r="22" spans="2:4" ht="33" customHeight="1" x14ac:dyDescent="0.25">
      <c r="B22" s="89" t="s">
        <v>575</v>
      </c>
      <c r="C22" s="91">
        <v>1731.3741685094899</v>
      </c>
      <c r="D22" s="91">
        <v>1648.9493002705599</v>
      </c>
    </row>
    <row r="23" spans="2:4" ht="33" customHeight="1" x14ac:dyDescent="0.25">
      <c r="B23" s="89" t="s">
        <v>576</v>
      </c>
      <c r="C23" s="91">
        <v>2751.5105290773499</v>
      </c>
      <c r="D23" s="91">
        <v>2155.4737408868</v>
      </c>
    </row>
    <row r="24" spans="2:4" ht="33" customHeight="1" x14ac:dyDescent="0.25">
      <c r="B24" s="89" t="s">
        <v>577</v>
      </c>
      <c r="C24" s="91">
        <v>1415.3552158273401</v>
      </c>
      <c r="D24" s="91">
        <v>1592.13112176716</v>
      </c>
    </row>
    <row r="25" spans="2:4" ht="33" customHeight="1" x14ac:dyDescent="0.25">
      <c r="B25" s="183" t="s">
        <v>578</v>
      </c>
      <c r="C25" s="92">
        <v>2003.53499417632</v>
      </c>
      <c r="D25" s="92">
        <v>1790.1936283821899</v>
      </c>
    </row>
    <row r="26" spans="2:4" ht="33" customHeight="1" x14ac:dyDescent="0.25">
      <c r="B26" s="21"/>
      <c r="C26" s="21"/>
      <c r="D26" s="21"/>
    </row>
    <row r="27" spans="2:4" ht="33" customHeight="1" x14ac:dyDescent="0.25">
      <c r="B27" s="508" t="s">
        <v>387</v>
      </c>
      <c r="C27" s="508"/>
      <c r="D27" s="508"/>
    </row>
    <row r="28" spans="2:4" ht="33" customHeight="1" x14ac:dyDescent="0.25"/>
    <row r="29" spans="2:4" ht="33" customHeight="1" x14ac:dyDescent="0.25"/>
    <row r="30" spans="2:4" ht="33" customHeight="1" x14ac:dyDescent="0.25"/>
    <row r="31" spans="2:4" ht="33" customHeight="1" x14ac:dyDescent="0.25"/>
    <row r="32" spans="2:4" ht="33" customHeight="1" x14ac:dyDescent="0.25"/>
    <row r="33" spans="2:3" ht="33" customHeight="1" x14ac:dyDescent="0.25"/>
    <row r="34" spans="2:3" ht="33" customHeight="1" x14ac:dyDescent="0.25"/>
    <row r="35" spans="2:3" ht="33" customHeight="1" x14ac:dyDescent="0.25"/>
    <row r="36" spans="2:3" ht="33" customHeight="1" x14ac:dyDescent="0.25"/>
    <row r="37" spans="2:3" ht="33" customHeight="1" x14ac:dyDescent="0.25"/>
    <row r="38" spans="2:3" ht="33" customHeight="1" x14ac:dyDescent="0.25"/>
    <row r="39" spans="2:3" ht="33" customHeight="1" x14ac:dyDescent="0.25"/>
    <row r="40" spans="2:3" ht="33" customHeight="1" x14ac:dyDescent="0.25"/>
    <row r="41" spans="2:3" ht="33" customHeight="1" x14ac:dyDescent="0.25"/>
    <row r="42" spans="2:3" ht="33" customHeight="1" x14ac:dyDescent="0.25"/>
    <row r="43" spans="2:3" x14ac:dyDescent="0.25">
      <c r="B43" s="127"/>
    </row>
    <row r="44" spans="2:3" ht="15.75" customHeight="1" x14ac:dyDescent="0.3">
      <c r="B44" s="524" t="s">
        <v>407</v>
      </c>
      <c r="C44" s="524"/>
    </row>
    <row r="45" spans="2:3" ht="16.5" customHeight="1" x14ac:dyDescent="0.3">
      <c r="B45" s="126" t="s">
        <v>170</v>
      </c>
      <c r="C45" s="131"/>
    </row>
    <row r="46" spans="2:3" ht="15.75" customHeight="1" x14ac:dyDescent="0.3">
      <c r="B46" s="126" t="s">
        <v>15</v>
      </c>
    </row>
  </sheetData>
  <mergeCells count="4">
    <mergeCell ref="B3:D3"/>
    <mergeCell ref="B4:D4"/>
    <mergeCell ref="B44:C44"/>
    <mergeCell ref="B27:D27"/>
  </mergeCells>
  <hyperlinks>
    <hyperlink ref="B2" location="Indice!A1" display="Índice"/>
    <hyperlink ref="F2" location="'4.1'!A1" display="Siguiente"/>
    <hyperlink ref="E2" location="'3.2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61"/>
  <sheetViews>
    <sheetView showGridLines="0" zoomScale="60" zoomScaleNormal="60" workbookViewId="0">
      <pane ySplit="9" topLeftCell="A10" activePane="bottomLeft" state="frozen"/>
      <selection pane="bottomLeft" activeCell="B9" sqref="B9"/>
    </sheetView>
  </sheetViews>
  <sheetFormatPr baseColWidth="10" defaultRowHeight="15" x14ac:dyDescent="0.25"/>
  <cols>
    <col min="1" max="1" width="4.140625" customWidth="1"/>
    <col min="2" max="2" width="17" customWidth="1"/>
    <col min="3" max="3" width="54" customWidth="1"/>
    <col min="4" max="4" width="16" customWidth="1"/>
    <col min="5" max="5" width="61.140625" customWidth="1"/>
    <col min="6" max="6" width="14.7109375" customWidth="1"/>
    <col min="7" max="7" width="71.42578125" customWidth="1"/>
    <col min="8" max="8" width="12.85546875" customWidth="1"/>
    <col min="9" max="9" width="14.7109375" customWidth="1"/>
  </cols>
  <sheetData>
    <row r="7" spans="2:15" ht="33.75" customHeight="1" x14ac:dyDescent="0.25">
      <c r="B7" s="529" t="s">
        <v>169</v>
      </c>
      <c r="C7" s="529"/>
      <c r="D7" s="529"/>
      <c r="E7" s="529"/>
      <c r="F7" s="529"/>
      <c r="G7" s="529"/>
      <c r="H7" s="461"/>
      <c r="I7" s="461"/>
      <c r="J7" s="461"/>
      <c r="K7" s="461"/>
      <c r="L7" s="461"/>
      <c r="M7" s="461"/>
      <c r="N7" s="461"/>
      <c r="O7" s="461"/>
    </row>
    <row r="8" spans="2:15" ht="30" customHeight="1" x14ac:dyDescent="0.25">
      <c r="C8" s="489" t="s">
        <v>79</v>
      </c>
      <c r="D8" s="489"/>
      <c r="E8" s="489"/>
      <c r="F8" s="489"/>
      <c r="G8" s="489"/>
    </row>
    <row r="9" spans="2:15" ht="23.25" customHeight="1" x14ac:dyDescent="0.35">
      <c r="B9" s="149" t="s">
        <v>3</v>
      </c>
      <c r="H9" s="468" t="s">
        <v>178</v>
      </c>
      <c r="I9" s="469" t="s">
        <v>179</v>
      </c>
    </row>
    <row r="11" spans="2:15" ht="50.25" customHeight="1" x14ac:dyDescent="0.25">
      <c r="B11" s="462" t="s">
        <v>10</v>
      </c>
      <c r="C11" s="462" t="s">
        <v>193</v>
      </c>
      <c r="D11" s="462" t="s">
        <v>10</v>
      </c>
      <c r="E11" s="462" t="s">
        <v>194</v>
      </c>
      <c r="F11" s="462" t="s">
        <v>10</v>
      </c>
      <c r="G11" s="462" t="s">
        <v>195</v>
      </c>
    </row>
    <row r="12" spans="2:15" ht="27" customHeight="1" x14ac:dyDescent="0.25">
      <c r="B12" s="526">
        <v>3.01</v>
      </c>
      <c r="C12" s="528" t="s">
        <v>20</v>
      </c>
      <c r="D12" s="467">
        <v>2.0099999999999998</v>
      </c>
      <c r="E12" s="465" t="s">
        <v>33</v>
      </c>
      <c r="F12" s="466" t="s">
        <v>40</v>
      </c>
      <c r="G12" s="464" t="s">
        <v>60</v>
      </c>
    </row>
    <row r="13" spans="2:15" ht="27" customHeight="1" x14ac:dyDescent="0.25">
      <c r="B13" s="527"/>
      <c r="C13" s="528"/>
      <c r="D13" s="467">
        <v>2.02</v>
      </c>
      <c r="E13" s="465" t="s">
        <v>32</v>
      </c>
      <c r="F13" s="466" t="s">
        <v>41</v>
      </c>
      <c r="G13" s="464" t="s">
        <v>61</v>
      </c>
    </row>
    <row r="14" spans="2:15" ht="27" customHeight="1" x14ac:dyDescent="0.25">
      <c r="B14" s="527"/>
      <c r="C14" s="528"/>
      <c r="D14" s="467">
        <v>2.0299999999999998</v>
      </c>
      <c r="E14" s="465" t="s">
        <v>35</v>
      </c>
      <c r="F14" s="466" t="s">
        <v>47</v>
      </c>
      <c r="G14" s="464" t="s">
        <v>67</v>
      </c>
    </row>
    <row r="15" spans="2:15" ht="27" customHeight="1" x14ac:dyDescent="0.25">
      <c r="B15" s="526">
        <v>3.02</v>
      </c>
      <c r="C15" s="528" t="s">
        <v>23</v>
      </c>
      <c r="D15" s="467">
        <v>1.01</v>
      </c>
      <c r="E15" s="465" t="s">
        <v>36</v>
      </c>
      <c r="F15" s="466" t="s">
        <v>46</v>
      </c>
      <c r="G15" s="464" t="s">
        <v>66</v>
      </c>
    </row>
    <row r="16" spans="2:15" ht="27" customHeight="1" x14ac:dyDescent="0.25">
      <c r="B16" s="530"/>
      <c r="C16" s="528"/>
      <c r="D16" s="526">
        <v>2.0099999999999998</v>
      </c>
      <c r="E16" s="525" t="s">
        <v>33</v>
      </c>
      <c r="F16" s="466" t="s">
        <v>43</v>
      </c>
      <c r="G16" s="464" t="s">
        <v>63</v>
      </c>
    </row>
    <row r="17" spans="2:7" ht="27" customHeight="1" x14ac:dyDescent="0.25">
      <c r="B17" s="530"/>
      <c r="C17" s="528"/>
      <c r="D17" s="527"/>
      <c r="E17" s="525"/>
      <c r="F17" s="466" t="s">
        <v>40</v>
      </c>
      <c r="G17" s="464" t="s">
        <v>60</v>
      </c>
    </row>
    <row r="18" spans="2:7" ht="27" customHeight="1" x14ac:dyDescent="0.25">
      <c r="B18" s="530"/>
      <c r="C18" s="528"/>
      <c r="D18" s="526">
        <v>2.02</v>
      </c>
      <c r="E18" s="525" t="s">
        <v>32</v>
      </c>
      <c r="F18" s="466" t="s">
        <v>41</v>
      </c>
      <c r="G18" s="464" t="s">
        <v>61</v>
      </c>
    </row>
    <row r="19" spans="2:7" ht="27" customHeight="1" x14ac:dyDescent="0.25">
      <c r="B19" s="530"/>
      <c r="C19" s="528"/>
      <c r="D19" s="527"/>
      <c r="E19" s="525"/>
      <c r="F19" s="466" t="s">
        <v>39</v>
      </c>
      <c r="G19" s="464" t="s">
        <v>59</v>
      </c>
    </row>
    <row r="20" spans="2:7" ht="27" customHeight="1" x14ac:dyDescent="0.25">
      <c r="B20" s="530"/>
      <c r="C20" s="528"/>
      <c r="D20" s="526">
        <v>2.0299999999999998</v>
      </c>
      <c r="E20" s="525" t="s">
        <v>35</v>
      </c>
      <c r="F20" s="466" t="s">
        <v>53</v>
      </c>
      <c r="G20" s="464" t="s">
        <v>73</v>
      </c>
    </row>
    <row r="21" spans="2:7" ht="27" customHeight="1" x14ac:dyDescent="0.25">
      <c r="B21" s="530"/>
      <c r="C21" s="528"/>
      <c r="D21" s="527"/>
      <c r="E21" s="525"/>
      <c r="F21" s="466" t="s">
        <v>47</v>
      </c>
      <c r="G21" s="464" t="s">
        <v>67</v>
      </c>
    </row>
    <row r="22" spans="2:7" ht="27" customHeight="1" x14ac:dyDescent="0.25">
      <c r="B22" s="530"/>
      <c r="C22" s="528"/>
      <c r="D22" s="467">
        <v>2.04</v>
      </c>
      <c r="E22" s="464" t="s">
        <v>34</v>
      </c>
      <c r="F22" s="466" t="s">
        <v>56</v>
      </c>
      <c r="G22" s="464" t="s">
        <v>192</v>
      </c>
    </row>
    <row r="23" spans="2:7" ht="27" customHeight="1" x14ac:dyDescent="0.25">
      <c r="B23" s="526">
        <v>2.0299999999999998</v>
      </c>
      <c r="C23" s="528" t="s">
        <v>23</v>
      </c>
      <c r="D23" s="467">
        <v>2.02</v>
      </c>
      <c r="E23" s="464" t="s">
        <v>32</v>
      </c>
      <c r="F23" s="466" t="s">
        <v>39</v>
      </c>
      <c r="G23" s="464" t="s">
        <v>59</v>
      </c>
    </row>
    <row r="24" spans="2:7" ht="27" customHeight="1" x14ac:dyDescent="0.25">
      <c r="B24" s="527"/>
      <c r="C24" s="528"/>
      <c r="D24" s="467">
        <v>2.04</v>
      </c>
      <c r="E24" s="464" t="s">
        <v>34</v>
      </c>
      <c r="F24" s="466" t="s">
        <v>44</v>
      </c>
      <c r="G24" s="464" t="s">
        <v>64</v>
      </c>
    </row>
    <row r="25" spans="2:7" ht="27" customHeight="1" x14ac:dyDescent="0.25">
      <c r="B25" s="467">
        <v>6.02</v>
      </c>
      <c r="C25" s="464" t="s">
        <v>29</v>
      </c>
      <c r="D25" s="467">
        <v>2.0499999999999998</v>
      </c>
      <c r="E25" s="465" t="s">
        <v>190</v>
      </c>
      <c r="F25" s="466" t="s">
        <v>48</v>
      </c>
      <c r="G25" s="464" t="s">
        <v>68</v>
      </c>
    </row>
    <row r="26" spans="2:7" ht="27" customHeight="1" x14ac:dyDescent="0.25">
      <c r="B26" s="467">
        <v>6.03</v>
      </c>
      <c r="C26" s="464" t="s">
        <v>188</v>
      </c>
      <c r="D26" s="467">
        <v>2.02</v>
      </c>
      <c r="E26" s="465" t="s">
        <v>32</v>
      </c>
      <c r="F26" s="466" t="s">
        <v>39</v>
      </c>
      <c r="G26" s="464" t="s">
        <v>59</v>
      </c>
    </row>
    <row r="27" spans="2:7" ht="27" customHeight="1" x14ac:dyDescent="0.25">
      <c r="B27" s="467">
        <v>6.01</v>
      </c>
      <c r="C27" s="464" t="s">
        <v>27</v>
      </c>
      <c r="D27" s="467">
        <v>3.04</v>
      </c>
      <c r="E27" s="464" t="s">
        <v>76</v>
      </c>
      <c r="F27" s="466" t="s">
        <v>58</v>
      </c>
      <c r="G27" s="464" t="s">
        <v>76</v>
      </c>
    </row>
    <row r="28" spans="2:7" ht="27" customHeight="1" x14ac:dyDescent="0.25">
      <c r="B28" s="526">
        <v>4.01</v>
      </c>
      <c r="C28" s="528" t="s">
        <v>196</v>
      </c>
      <c r="D28" s="467">
        <v>2.02</v>
      </c>
      <c r="E28" s="464" t="s">
        <v>32</v>
      </c>
      <c r="F28" s="463" t="s">
        <v>39</v>
      </c>
      <c r="G28" s="464" t="s">
        <v>59</v>
      </c>
    </row>
    <row r="29" spans="2:7" ht="27" customHeight="1" x14ac:dyDescent="0.25">
      <c r="B29" s="527"/>
      <c r="C29" s="528"/>
      <c r="D29" s="467">
        <v>2.0299999999999998</v>
      </c>
      <c r="E29" s="465" t="s">
        <v>35</v>
      </c>
      <c r="F29" s="466" t="s">
        <v>47</v>
      </c>
      <c r="G29" s="464" t="s">
        <v>67</v>
      </c>
    </row>
    <row r="30" spans="2:7" ht="27" customHeight="1" x14ac:dyDescent="0.25">
      <c r="B30" s="527"/>
      <c r="C30" s="528"/>
      <c r="D30" s="526">
        <v>2.04</v>
      </c>
      <c r="E30" s="525" t="s">
        <v>34</v>
      </c>
      <c r="F30" s="466" t="s">
        <v>52</v>
      </c>
      <c r="G30" s="464" t="s">
        <v>72</v>
      </c>
    </row>
    <row r="31" spans="2:7" ht="27" customHeight="1" x14ac:dyDescent="0.25">
      <c r="B31" s="527"/>
      <c r="C31" s="528"/>
      <c r="D31" s="527"/>
      <c r="E31" s="525"/>
      <c r="F31" s="466" t="s">
        <v>44</v>
      </c>
      <c r="G31" s="464" t="s">
        <v>64</v>
      </c>
    </row>
    <row r="32" spans="2:7" ht="27" customHeight="1" x14ac:dyDescent="0.25">
      <c r="B32" s="526">
        <v>4.0199999999999996</v>
      </c>
      <c r="C32" s="528" t="s">
        <v>197</v>
      </c>
      <c r="D32" s="467">
        <v>1.01</v>
      </c>
      <c r="E32" s="465" t="s">
        <v>36</v>
      </c>
      <c r="F32" s="466" t="s">
        <v>46</v>
      </c>
      <c r="G32" s="464" t="s">
        <v>66</v>
      </c>
    </row>
    <row r="33" spans="2:7" ht="27" customHeight="1" x14ac:dyDescent="0.25">
      <c r="B33" s="527"/>
      <c r="C33" s="528"/>
      <c r="D33" s="467">
        <v>1.02</v>
      </c>
      <c r="E33" s="465" t="s">
        <v>37</v>
      </c>
      <c r="F33" s="466" t="s">
        <v>51</v>
      </c>
      <c r="G33" s="464" t="s">
        <v>71</v>
      </c>
    </row>
    <row r="34" spans="2:7" ht="27" customHeight="1" x14ac:dyDescent="0.25">
      <c r="B34" s="527"/>
      <c r="C34" s="528"/>
      <c r="D34" s="526">
        <v>2.0099999999999998</v>
      </c>
      <c r="E34" s="525" t="s">
        <v>33</v>
      </c>
      <c r="F34" s="466" t="s">
        <v>43</v>
      </c>
      <c r="G34" s="465" t="s">
        <v>63</v>
      </c>
    </row>
    <row r="35" spans="2:7" ht="27" customHeight="1" x14ac:dyDescent="0.25">
      <c r="B35" s="527"/>
      <c r="C35" s="528"/>
      <c r="D35" s="527"/>
      <c r="E35" s="525"/>
      <c r="F35" s="466" t="s">
        <v>40</v>
      </c>
      <c r="G35" s="464" t="s">
        <v>60</v>
      </c>
    </row>
    <row r="36" spans="2:7" ht="27" customHeight="1" x14ac:dyDescent="0.25">
      <c r="B36" s="527"/>
      <c r="C36" s="528"/>
      <c r="D36" s="526">
        <v>2.02</v>
      </c>
      <c r="E36" s="525" t="s">
        <v>32</v>
      </c>
      <c r="F36" s="466" t="s">
        <v>41</v>
      </c>
      <c r="G36" s="464" t="s">
        <v>61</v>
      </c>
    </row>
    <row r="37" spans="2:7" ht="27" customHeight="1" x14ac:dyDescent="0.25">
      <c r="B37" s="527"/>
      <c r="C37" s="528"/>
      <c r="D37" s="527"/>
      <c r="E37" s="525"/>
      <c r="F37" s="466" t="s">
        <v>39</v>
      </c>
      <c r="G37" s="464" t="s">
        <v>59</v>
      </c>
    </row>
    <row r="38" spans="2:7" ht="27" customHeight="1" x14ac:dyDescent="0.25">
      <c r="B38" s="527"/>
      <c r="C38" s="528"/>
      <c r="D38" s="467">
        <v>2.0299999999999998</v>
      </c>
      <c r="E38" s="465" t="s">
        <v>35</v>
      </c>
      <c r="F38" s="466" t="s">
        <v>47</v>
      </c>
      <c r="G38" s="464" t="s">
        <v>67</v>
      </c>
    </row>
    <row r="39" spans="2:7" ht="27" customHeight="1" x14ac:dyDescent="0.25">
      <c r="B39" s="527"/>
      <c r="C39" s="528"/>
      <c r="D39" s="467">
        <v>2.04</v>
      </c>
      <c r="E39" s="465" t="s">
        <v>34</v>
      </c>
      <c r="F39" s="466" t="s">
        <v>44</v>
      </c>
      <c r="G39" s="464" t="s">
        <v>64</v>
      </c>
    </row>
    <row r="40" spans="2:7" ht="27" customHeight="1" x14ac:dyDescent="0.25">
      <c r="B40" s="467">
        <v>11.01</v>
      </c>
      <c r="C40" s="464" t="s">
        <v>30</v>
      </c>
      <c r="D40" s="467">
        <v>3.03</v>
      </c>
      <c r="E40" s="465" t="s">
        <v>75</v>
      </c>
      <c r="F40" s="466" t="s">
        <v>57</v>
      </c>
      <c r="G40" s="464" t="s">
        <v>75</v>
      </c>
    </row>
    <row r="41" spans="2:7" ht="27" customHeight="1" x14ac:dyDescent="0.25">
      <c r="B41" s="467">
        <v>10.01</v>
      </c>
      <c r="C41" s="464" t="s">
        <v>26</v>
      </c>
      <c r="D41" s="467">
        <v>3.01</v>
      </c>
      <c r="E41" s="465" t="s">
        <v>189</v>
      </c>
      <c r="F41" s="466" t="s">
        <v>54</v>
      </c>
      <c r="G41" s="464" t="s">
        <v>74</v>
      </c>
    </row>
    <row r="42" spans="2:7" ht="27" customHeight="1" x14ac:dyDescent="0.25">
      <c r="B42" s="467">
        <v>8.01</v>
      </c>
      <c r="C42" s="464" t="s">
        <v>28</v>
      </c>
      <c r="D42" s="467">
        <v>3.02</v>
      </c>
      <c r="E42" s="465" t="s">
        <v>191</v>
      </c>
      <c r="F42" s="466" t="s">
        <v>50</v>
      </c>
      <c r="G42" s="464" t="s">
        <v>70</v>
      </c>
    </row>
    <row r="43" spans="2:7" ht="27" customHeight="1" x14ac:dyDescent="0.25">
      <c r="B43" s="467">
        <v>9.01</v>
      </c>
      <c r="C43" s="464" t="s">
        <v>31</v>
      </c>
      <c r="D43" s="467">
        <v>3.01</v>
      </c>
      <c r="E43" s="465" t="s">
        <v>189</v>
      </c>
      <c r="F43" s="466" t="s">
        <v>42</v>
      </c>
      <c r="G43" s="464" t="s">
        <v>62</v>
      </c>
    </row>
    <row r="44" spans="2:7" ht="27" customHeight="1" x14ac:dyDescent="0.25">
      <c r="B44" s="526">
        <v>7.01</v>
      </c>
      <c r="C44" s="528" t="s">
        <v>25</v>
      </c>
      <c r="D44" s="467">
        <v>2.0499999999999998</v>
      </c>
      <c r="E44" s="465" t="s">
        <v>190</v>
      </c>
      <c r="F44" s="466" t="s">
        <v>45</v>
      </c>
      <c r="G44" s="464" t="s">
        <v>65</v>
      </c>
    </row>
    <row r="45" spans="2:7" ht="27" customHeight="1" x14ac:dyDescent="0.25">
      <c r="B45" s="527"/>
      <c r="C45" s="528"/>
      <c r="D45" s="467">
        <v>3.02</v>
      </c>
      <c r="E45" s="465" t="s">
        <v>191</v>
      </c>
      <c r="F45" s="466" t="s">
        <v>49</v>
      </c>
      <c r="G45" s="464" t="s">
        <v>69</v>
      </c>
    </row>
    <row r="46" spans="2:7" ht="27" customHeight="1" x14ac:dyDescent="0.25">
      <c r="B46" s="526">
        <v>5.01</v>
      </c>
      <c r="C46" s="528" t="s">
        <v>22</v>
      </c>
      <c r="D46" s="467">
        <v>2.02</v>
      </c>
      <c r="E46" s="465" t="s">
        <v>32</v>
      </c>
      <c r="F46" s="466" t="s">
        <v>39</v>
      </c>
      <c r="G46" s="464" t="s">
        <v>59</v>
      </c>
    </row>
    <row r="47" spans="2:7" ht="27" customHeight="1" x14ac:dyDescent="0.25">
      <c r="B47" s="527"/>
      <c r="C47" s="528"/>
      <c r="D47" s="467">
        <v>2.0299999999999998</v>
      </c>
      <c r="E47" s="465" t="s">
        <v>35</v>
      </c>
      <c r="F47" s="466" t="s">
        <v>47</v>
      </c>
      <c r="G47" s="464" t="s">
        <v>67</v>
      </c>
    </row>
    <row r="48" spans="2:7" ht="27" customHeight="1" x14ac:dyDescent="0.25">
      <c r="B48" s="527"/>
      <c r="C48" s="528"/>
      <c r="D48" s="526">
        <v>2.04</v>
      </c>
      <c r="E48" s="525" t="s">
        <v>34</v>
      </c>
      <c r="F48" s="466" t="s">
        <v>52</v>
      </c>
      <c r="G48" s="464" t="s">
        <v>72</v>
      </c>
    </row>
    <row r="49" spans="2:7" ht="27" customHeight="1" x14ac:dyDescent="0.25">
      <c r="B49" s="527"/>
      <c r="C49" s="528"/>
      <c r="D49" s="527"/>
      <c r="E49" s="525"/>
      <c r="F49" s="466" t="s">
        <v>44</v>
      </c>
      <c r="G49" s="464" t="s">
        <v>64</v>
      </c>
    </row>
    <row r="50" spans="2:7" ht="27" customHeight="1" x14ac:dyDescent="0.25">
      <c r="B50" s="527"/>
      <c r="C50" s="528"/>
      <c r="D50" s="467">
        <v>2.0499999999999998</v>
      </c>
      <c r="E50" s="465" t="s">
        <v>190</v>
      </c>
      <c r="F50" s="466" t="s">
        <v>48</v>
      </c>
      <c r="G50" s="464" t="s">
        <v>68</v>
      </c>
    </row>
    <row r="51" spans="2:7" ht="27" customHeight="1" x14ac:dyDescent="0.25">
      <c r="B51" s="526">
        <v>5.0199999999999996</v>
      </c>
      <c r="C51" s="528" t="s">
        <v>24</v>
      </c>
      <c r="D51" s="467">
        <v>1.01</v>
      </c>
      <c r="E51" s="465" t="s">
        <v>36</v>
      </c>
      <c r="F51" s="466" t="s">
        <v>46</v>
      </c>
      <c r="G51" s="464" t="s">
        <v>66</v>
      </c>
    </row>
    <row r="52" spans="2:7" ht="27" customHeight="1" x14ac:dyDescent="0.25">
      <c r="B52" s="527"/>
      <c r="C52" s="528"/>
      <c r="D52" s="467">
        <v>2.04</v>
      </c>
      <c r="E52" s="465" t="s">
        <v>34</v>
      </c>
      <c r="F52" s="466" t="s">
        <v>52</v>
      </c>
      <c r="G52" s="464" t="s">
        <v>72</v>
      </c>
    </row>
    <row r="53" spans="2:7" ht="27" customHeight="1" x14ac:dyDescent="0.25">
      <c r="B53" s="526">
        <v>1.02</v>
      </c>
      <c r="C53" s="528" t="s">
        <v>21</v>
      </c>
      <c r="D53" s="467">
        <v>1.01</v>
      </c>
      <c r="E53" s="465" t="s">
        <v>36</v>
      </c>
      <c r="F53" s="466" t="s">
        <v>46</v>
      </c>
      <c r="G53" s="464" t="s">
        <v>66</v>
      </c>
    </row>
    <row r="54" spans="2:7" ht="27" customHeight="1" x14ac:dyDescent="0.25">
      <c r="B54" s="527"/>
      <c r="C54" s="528"/>
      <c r="D54" s="467">
        <v>1.03</v>
      </c>
      <c r="E54" s="465" t="s">
        <v>38</v>
      </c>
      <c r="F54" s="466" t="s">
        <v>55</v>
      </c>
      <c r="G54" s="464" t="s">
        <v>38</v>
      </c>
    </row>
    <row r="55" spans="2:7" ht="27" customHeight="1" x14ac:dyDescent="0.25">
      <c r="B55" s="527"/>
      <c r="C55" s="528"/>
      <c r="D55" s="467">
        <v>2.0099999999999998</v>
      </c>
      <c r="E55" s="465" t="s">
        <v>33</v>
      </c>
      <c r="F55" s="466" t="s">
        <v>40</v>
      </c>
      <c r="G55" s="464" t="s">
        <v>60</v>
      </c>
    </row>
    <row r="56" spans="2:7" ht="27" customHeight="1" x14ac:dyDescent="0.25">
      <c r="B56" s="527"/>
      <c r="C56" s="528"/>
      <c r="D56" s="526">
        <v>2.02</v>
      </c>
      <c r="E56" s="525" t="s">
        <v>32</v>
      </c>
      <c r="F56" s="466" t="s">
        <v>41</v>
      </c>
      <c r="G56" s="464" t="s">
        <v>61</v>
      </c>
    </row>
    <row r="57" spans="2:7" ht="27" customHeight="1" x14ac:dyDescent="0.25">
      <c r="B57" s="527"/>
      <c r="C57" s="528"/>
      <c r="D57" s="527"/>
      <c r="E57" s="525"/>
      <c r="F57" s="466" t="s">
        <v>39</v>
      </c>
      <c r="G57" s="464" t="s">
        <v>59</v>
      </c>
    </row>
    <row r="58" spans="2:7" ht="27" customHeight="1" x14ac:dyDescent="0.25">
      <c r="B58" s="527"/>
      <c r="C58" s="528"/>
      <c r="D58" s="467">
        <v>2.0299999999999998</v>
      </c>
      <c r="E58" s="465" t="s">
        <v>35</v>
      </c>
      <c r="F58" s="466" t="s">
        <v>53</v>
      </c>
      <c r="G58" s="464" t="s">
        <v>73</v>
      </c>
    </row>
    <row r="60" spans="2:7" ht="15.75" customHeight="1" x14ac:dyDescent="0.3">
      <c r="B60" s="126" t="s">
        <v>274</v>
      </c>
    </row>
    <row r="61" spans="2:7" ht="15.75" customHeight="1" x14ac:dyDescent="0.3">
      <c r="B61" s="126" t="s">
        <v>15</v>
      </c>
    </row>
  </sheetData>
  <mergeCells count="36">
    <mergeCell ref="B7:G7"/>
    <mergeCell ref="C8:G8"/>
    <mergeCell ref="B12:B14"/>
    <mergeCell ref="C12:C14"/>
    <mergeCell ref="B15:B22"/>
    <mergeCell ref="C15:C22"/>
    <mergeCell ref="D16:D17"/>
    <mergeCell ref="E16:E17"/>
    <mergeCell ref="D18:D19"/>
    <mergeCell ref="E18:E19"/>
    <mergeCell ref="D20:D21"/>
    <mergeCell ref="E20:E21"/>
    <mergeCell ref="B23:B24"/>
    <mergeCell ref="C23:C24"/>
    <mergeCell ref="B28:B31"/>
    <mergeCell ref="C28:C31"/>
    <mergeCell ref="D30:D31"/>
    <mergeCell ref="E30:E31"/>
    <mergeCell ref="B32:B39"/>
    <mergeCell ref="C32:C39"/>
    <mergeCell ref="D34:D35"/>
    <mergeCell ref="E34:E35"/>
    <mergeCell ref="D36:D37"/>
    <mergeCell ref="E36:E37"/>
    <mergeCell ref="E56:E57"/>
    <mergeCell ref="B44:B45"/>
    <mergeCell ref="C44:C45"/>
    <mergeCell ref="B46:B50"/>
    <mergeCell ref="C46:C50"/>
    <mergeCell ref="D48:D49"/>
    <mergeCell ref="E48:E49"/>
    <mergeCell ref="B51:B52"/>
    <mergeCell ref="C51:C52"/>
    <mergeCell ref="B53:B58"/>
    <mergeCell ref="C53:C58"/>
    <mergeCell ref="D56:D57"/>
  </mergeCells>
  <hyperlinks>
    <hyperlink ref="B9" location="Indice!A1" display="Índice"/>
    <hyperlink ref="I9" location="'4.2'!A1" display="Siguiente"/>
    <hyperlink ref="H9" location="'3.3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60" zoomScaleNormal="60" workbookViewId="0">
      <pane ySplit="6" topLeftCell="A7" activePane="bottomLeft" state="frozen"/>
      <selection pane="bottomLeft" activeCell="B2" sqref="B2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35">
      <c r="B2" s="480" t="s">
        <v>3</v>
      </c>
      <c r="D2" s="481" t="s">
        <v>178</v>
      </c>
      <c r="E2" s="162"/>
    </row>
    <row r="3" spans="2:12" ht="32.25" customHeight="1" x14ac:dyDescent="0.25">
      <c r="B3" s="533" t="s">
        <v>235</v>
      </c>
      <c r="C3" s="533"/>
      <c r="D3" s="533"/>
      <c r="E3" s="471"/>
      <c r="F3" s="471"/>
      <c r="G3" s="471"/>
      <c r="H3" s="471"/>
      <c r="I3" s="471"/>
      <c r="J3" s="471"/>
      <c r="K3" s="471"/>
    </row>
    <row r="4" spans="2:12" ht="21.75" customHeight="1" x14ac:dyDescent="0.25">
      <c r="B4" s="534" t="s">
        <v>199</v>
      </c>
      <c r="C4" s="534"/>
      <c r="D4" s="534"/>
      <c r="E4" s="472"/>
      <c r="F4" s="472"/>
      <c r="G4" s="472"/>
      <c r="H4" s="472"/>
      <c r="I4" s="472"/>
      <c r="J4" s="472"/>
      <c r="K4" s="472"/>
    </row>
    <row r="6" spans="2:12" ht="36" customHeight="1" x14ac:dyDescent="0.25">
      <c r="B6" s="475" t="s">
        <v>200</v>
      </c>
      <c r="C6" s="475" t="s">
        <v>201</v>
      </c>
      <c r="D6" s="475" t="s">
        <v>202</v>
      </c>
      <c r="E6" s="473"/>
      <c r="F6" s="473"/>
      <c r="G6" s="473"/>
      <c r="H6" s="473"/>
      <c r="I6" s="473"/>
      <c r="J6" s="473"/>
      <c r="K6" s="473"/>
      <c r="L6" s="473"/>
    </row>
    <row r="7" spans="2:12" ht="21.95" customHeight="1" x14ac:dyDescent="0.25">
      <c r="B7" s="531" t="s">
        <v>203</v>
      </c>
      <c r="C7" s="531" t="s">
        <v>204</v>
      </c>
      <c r="D7" s="476" t="s">
        <v>205</v>
      </c>
      <c r="E7" s="474"/>
      <c r="F7" s="474"/>
      <c r="G7" s="474"/>
      <c r="H7" s="474"/>
      <c r="I7" s="474"/>
      <c r="J7" s="474"/>
      <c r="K7" s="474"/>
      <c r="L7" s="474"/>
    </row>
    <row r="8" spans="2:12" ht="21.95" customHeight="1" x14ac:dyDescent="0.25">
      <c r="B8" s="531"/>
      <c r="C8" s="531"/>
      <c r="D8" s="476" t="s">
        <v>206</v>
      </c>
    </row>
    <row r="9" spans="2:12" ht="21.95" customHeight="1" x14ac:dyDescent="0.25">
      <c r="B9" s="531"/>
      <c r="C9" s="531"/>
      <c r="D9" s="476" t="s">
        <v>207</v>
      </c>
    </row>
    <row r="10" spans="2:12" ht="21.95" customHeight="1" x14ac:dyDescent="0.25">
      <c r="B10" s="531"/>
      <c r="C10" s="477" t="s">
        <v>208</v>
      </c>
      <c r="D10" s="476" t="s">
        <v>208</v>
      </c>
    </row>
    <row r="11" spans="2:12" ht="21.95" customHeight="1" x14ac:dyDescent="0.25">
      <c r="B11" s="532" t="s">
        <v>209</v>
      </c>
      <c r="C11" s="532" t="s">
        <v>210</v>
      </c>
      <c r="D11" s="479" t="s">
        <v>211</v>
      </c>
    </row>
    <row r="12" spans="2:12" ht="21.95" customHeight="1" x14ac:dyDescent="0.25">
      <c r="B12" s="532"/>
      <c r="C12" s="532"/>
      <c r="D12" s="479" t="s">
        <v>212</v>
      </c>
    </row>
    <row r="13" spans="2:12" ht="21.95" customHeight="1" x14ac:dyDescent="0.25">
      <c r="B13" s="532"/>
      <c r="C13" s="532"/>
      <c r="D13" s="479" t="s">
        <v>213</v>
      </c>
    </row>
    <row r="14" spans="2:12" ht="21.95" customHeight="1" x14ac:dyDescent="0.25">
      <c r="B14" s="532"/>
      <c r="C14" s="532"/>
      <c r="D14" s="479" t="s">
        <v>214</v>
      </c>
    </row>
    <row r="15" spans="2:12" ht="21.95" customHeight="1" x14ac:dyDescent="0.25">
      <c r="B15" s="532"/>
      <c r="C15" s="532"/>
      <c r="D15" s="479" t="s">
        <v>215</v>
      </c>
    </row>
    <row r="16" spans="2:12" ht="21.95" customHeight="1" x14ac:dyDescent="0.25">
      <c r="B16" s="532"/>
      <c r="C16" s="532" t="s">
        <v>216</v>
      </c>
      <c r="D16" s="479" t="s">
        <v>217</v>
      </c>
    </row>
    <row r="17" spans="2:4" ht="21.95" customHeight="1" x14ac:dyDescent="0.25">
      <c r="B17" s="532"/>
      <c r="C17" s="532"/>
      <c r="D17" s="479" t="s">
        <v>218</v>
      </c>
    </row>
    <row r="18" spans="2:4" ht="21.95" customHeight="1" x14ac:dyDescent="0.25">
      <c r="B18" s="532"/>
      <c r="C18" s="532"/>
      <c r="D18" s="479" t="s">
        <v>219</v>
      </c>
    </row>
    <row r="19" spans="2:4" ht="21.95" customHeight="1" x14ac:dyDescent="0.25">
      <c r="B19" s="532"/>
      <c r="C19" s="532"/>
      <c r="D19" s="479" t="s">
        <v>220</v>
      </c>
    </row>
    <row r="20" spans="2:4" ht="21.95" customHeight="1" x14ac:dyDescent="0.25">
      <c r="B20" s="532"/>
      <c r="C20" s="478" t="s">
        <v>221</v>
      </c>
      <c r="D20" s="479" t="s">
        <v>222</v>
      </c>
    </row>
    <row r="21" spans="2:4" ht="21.95" customHeight="1" x14ac:dyDescent="0.25">
      <c r="B21" s="531" t="s">
        <v>223</v>
      </c>
      <c r="C21" s="531" t="s">
        <v>216</v>
      </c>
      <c r="D21" s="476" t="s">
        <v>224</v>
      </c>
    </row>
    <row r="22" spans="2:4" ht="21.95" customHeight="1" x14ac:dyDescent="0.25">
      <c r="B22" s="531"/>
      <c r="C22" s="531"/>
      <c r="D22" s="476" t="s">
        <v>225</v>
      </c>
    </row>
    <row r="23" spans="2:4" ht="21.95" customHeight="1" x14ac:dyDescent="0.25">
      <c r="B23" s="531"/>
      <c r="C23" s="531" t="s">
        <v>221</v>
      </c>
      <c r="D23" s="476" t="s">
        <v>226</v>
      </c>
    </row>
    <row r="24" spans="2:4" ht="21.95" customHeight="1" x14ac:dyDescent="0.25">
      <c r="B24" s="531"/>
      <c r="C24" s="531"/>
      <c r="D24" s="476" t="s">
        <v>227</v>
      </c>
    </row>
    <row r="25" spans="2:4" ht="21.95" customHeight="1" x14ac:dyDescent="0.25">
      <c r="B25" s="532" t="s">
        <v>22</v>
      </c>
      <c r="C25" s="532" t="s">
        <v>228</v>
      </c>
      <c r="D25" s="479" t="s">
        <v>229</v>
      </c>
    </row>
    <row r="26" spans="2:4" ht="21.95" customHeight="1" x14ac:dyDescent="0.25">
      <c r="B26" s="532"/>
      <c r="C26" s="532"/>
      <c r="D26" s="479" t="s">
        <v>230</v>
      </c>
    </row>
    <row r="27" spans="2:4" ht="21.95" customHeight="1" x14ac:dyDescent="0.25">
      <c r="B27" s="532"/>
      <c r="C27" s="532"/>
      <c r="D27" s="479" t="s">
        <v>231</v>
      </c>
    </row>
    <row r="28" spans="2:4" ht="21.95" customHeight="1" x14ac:dyDescent="0.25">
      <c r="B28" s="532"/>
      <c r="C28" s="478" t="s">
        <v>232</v>
      </c>
      <c r="D28" s="479" t="s">
        <v>233</v>
      </c>
    </row>
    <row r="29" spans="2:4" ht="12" customHeight="1" x14ac:dyDescent="0.25"/>
    <row r="30" spans="2:4" ht="19.5" customHeight="1" x14ac:dyDescent="0.3">
      <c r="B30" s="470" t="s">
        <v>234</v>
      </c>
      <c r="C30" s="470"/>
      <c r="D30" s="470"/>
    </row>
    <row r="31" spans="2:4" ht="15.75" customHeight="1" x14ac:dyDescent="0.3">
      <c r="B31" s="470" t="s">
        <v>198</v>
      </c>
      <c r="C31" s="4"/>
    </row>
    <row r="32" spans="2:4" ht="15.75" customHeight="1" x14ac:dyDescent="0.25"/>
  </sheetData>
  <mergeCells count="12">
    <mergeCell ref="B3:D3"/>
    <mergeCell ref="B4:D4"/>
    <mergeCell ref="B7:B10"/>
    <mergeCell ref="C7:C9"/>
    <mergeCell ref="B11:B20"/>
    <mergeCell ref="C11:C15"/>
    <mergeCell ref="C16:C19"/>
    <mergeCell ref="B21:B24"/>
    <mergeCell ref="C21:C22"/>
    <mergeCell ref="C23:C24"/>
    <mergeCell ref="B25:B28"/>
    <mergeCell ref="C25:C27"/>
  </mergeCells>
  <hyperlinks>
    <hyperlink ref="B2" location="Indice!A1" display="Índice"/>
    <hyperlink ref="D2" location="'4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0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J35" sqref="J35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35">
      <c r="B2" s="35" t="s">
        <v>3</v>
      </c>
      <c r="F2" s="37" t="s">
        <v>178</v>
      </c>
      <c r="G2" s="37" t="s">
        <v>179</v>
      </c>
      <c r="H2" s="36"/>
    </row>
    <row r="3" spans="2:10" ht="33" customHeight="1" x14ac:dyDescent="0.25">
      <c r="B3" s="489" t="s">
        <v>95</v>
      </c>
      <c r="C3" s="489"/>
      <c r="D3" s="489"/>
      <c r="E3" s="489"/>
      <c r="F3" s="489"/>
      <c r="G3" s="489"/>
    </row>
    <row r="4" spans="2:10" ht="33" customHeight="1" x14ac:dyDescent="0.25">
      <c r="B4" s="491" t="s">
        <v>276</v>
      </c>
      <c r="C4" s="491"/>
      <c r="D4" s="491"/>
      <c r="E4" s="491"/>
      <c r="F4" s="491"/>
      <c r="G4" s="491"/>
      <c r="H4" s="130"/>
      <c r="I4" s="130"/>
      <c r="J4" s="129"/>
    </row>
    <row r="5" spans="2:10" ht="33" customHeight="1" x14ac:dyDescent="0.25"/>
    <row r="6" spans="2:10" ht="33" customHeight="1" x14ac:dyDescent="0.25">
      <c r="B6" s="20" t="s">
        <v>5</v>
      </c>
      <c r="C6" s="21"/>
      <c r="D6" s="21"/>
      <c r="E6" s="21"/>
      <c r="F6" s="21"/>
      <c r="G6" s="21"/>
    </row>
    <row r="7" spans="2:10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0" ht="33" customHeight="1" x14ac:dyDescent="0.25">
      <c r="B8" s="88" t="s">
        <v>425</v>
      </c>
      <c r="C8" s="89" t="s">
        <v>426</v>
      </c>
      <c r="D8" s="91">
        <v>1257684</v>
      </c>
      <c r="E8" s="91">
        <v>1322617</v>
      </c>
      <c r="F8" s="116">
        <v>0.17538909765156599</v>
      </c>
      <c r="G8" s="116">
        <v>0.18820164723416399</v>
      </c>
    </row>
    <row r="9" spans="2:10" ht="33" customHeight="1" x14ac:dyDescent="0.25">
      <c r="B9" s="88" t="s">
        <v>427</v>
      </c>
      <c r="C9" s="89" t="s">
        <v>428</v>
      </c>
      <c r="D9" s="91">
        <v>1151764</v>
      </c>
      <c r="E9" s="91">
        <v>1231334</v>
      </c>
      <c r="F9" s="116">
        <v>0.16061812718262999</v>
      </c>
      <c r="G9" s="116">
        <v>0.175212542327395</v>
      </c>
    </row>
    <row r="10" spans="2:10" ht="33" customHeight="1" x14ac:dyDescent="0.25">
      <c r="B10" s="88" t="s">
        <v>429</v>
      </c>
      <c r="C10" s="89" t="s">
        <v>430</v>
      </c>
      <c r="D10" s="91">
        <v>1076893</v>
      </c>
      <c r="E10" s="91">
        <v>1127863</v>
      </c>
      <c r="F10" s="116">
        <v>0.150177064777232</v>
      </c>
      <c r="G10" s="116">
        <v>0.1604891472395</v>
      </c>
    </row>
    <row r="11" spans="2:10" ht="33" customHeight="1" x14ac:dyDescent="0.25">
      <c r="B11" s="88" t="s">
        <v>431</v>
      </c>
      <c r="C11" s="89" t="s">
        <v>432</v>
      </c>
      <c r="D11" s="91">
        <v>1092899</v>
      </c>
      <c r="E11" s="91">
        <v>1011012</v>
      </c>
      <c r="F11" s="116">
        <v>0.152409165922679</v>
      </c>
      <c r="G11" s="116">
        <v>0.143861846455555</v>
      </c>
    </row>
    <row r="12" spans="2:10" ht="33" customHeight="1" x14ac:dyDescent="0.25">
      <c r="B12" s="88" t="s">
        <v>433</v>
      </c>
      <c r="C12" s="89" t="s">
        <v>434</v>
      </c>
      <c r="D12" s="91">
        <v>905327</v>
      </c>
      <c r="E12" s="91">
        <v>997153</v>
      </c>
      <c r="F12" s="116">
        <v>0.12625149529579699</v>
      </c>
      <c r="G12" s="116">
        <v>0.141889781504766</v>
      </c>
    </row>
    <row r="13" spans="2:10" ht="33" customHeight="1" x14ac:dyDescent="0.25">
      <c r="B13" s="88" t="s">
        <v>435</v>
      </c>
      <c r="C13" s="89" t="s">
        <v>436</v>
      </c>
      <c r="D13" s="91">
        <v>480614</v>
      </c>
      <c r="E13" s="91">
        <v>478263</v>
      </c>
      <c r="F13" s="116">
        <v>6.7023557410851906E-2</v>
      </c>
      <c r="G13" s="116">
        <v>6.8054383401357402E-2</v>
      </c>
    </row>
    <row r="14" spans="2:10" ht="33" customHeight="1" x14ac:dyDescent="0.25">
      <c r="B14" s="88" t="s">
        <v>437</v>
      </c>
      <c r="C14" s="89" t="s">
        <v>438</v>
      </c>
      <c r="D14" s="91">
        <v>331022</v>
      </c>
      <c r="E14" s="91">
        <v>333499</v>
      </c>
      <c r="F14" s="116">
        <v>4.6162350704005803E-2</v>
      </c>
      <c r="G14" s="116">
        <v>4.7455205211294399E-2</v>
      </c>
    </row>
    <row r="15" spans="2:10" ht="33" customHeight="1" x14ac:dyDescent="0.25">
      <c r="B15" s="88" t="s">
        <v>439</v>
      </c>
      <c r="C15" s="89" t="s">
        <v>440</v>
      </c>
      <c r="D15" s="91">
        <v>246505</v>
      </c>
      <c r="E15" s="91">
        <v>219319</v>
      </c>
      <c r="F15" s="116">
        <v>3.4376114760623001E-2</v>
      </c>
      <c r="G15" s="116">
        <v>3.1207974092083899E-2</v>
      </c>
    </row>
    <row r="16" spans="2:10" ht="33" customHeight="1" x14ac:dyDescent="0.25">
      <c r="B16" s="88" t="s">
        <v>441</v>
      </c>
      <c r="C16" s="89" t="s">
        <v>442</v>
      </c>
      <c r="D16" s="91">
        <v>120475</v>
      </c>
      <c r="E16" s="91">
        <v>123319</v>
      </c>
      <c r="F16" s="116">
        <v>1.6800723822178301E-2</v>
      </c>
      <c r="G16" s="116">
        <v>1.7547664165264699E-2</v>
      </c>
    </row>
    <row r="17" spans="2:16" ht="33" customHeight="1" x14ac:dyDescent="0.25">
      <c r="B17" s="88" t="s">
        <v>443</v>
      </c>
      <c r="C17" s="89" t="s">
        <v>444</v>
      </c>
      <c r="D17" s="91">
        <v>84131</v>
      </c>
      <c r="E17" s="91">
        <v>91851</v>
      </c>
      <c r="F17" s="116">
        <v>1.17324066892192E-2</v>
      </c>
      <c r="G17" s="116">
        <v>1.30699284071694E-2</v>
      </c>
    </row>
    <row r="18" spans="2:16" ht="33" customHeight="1" x14ac:dyDescent="0.25">
      <c r="B18" s="88" t="s">
        <v>439</v>
      </c>
      <c r="C18" s="89" t="s">
        <v>445</v>
      </c>
      <c r="D18" s="91">
        <v>384844</v>
      </c>
      <c r="E18" s="91">
        <v>53774</v>
      </c>
      <c r="F18" s="116">
        <v>5.3668045309170999E-2</v>
      </c>
      <c r="G18" s="116">
        <v>7.6517656875497199E-3</v>
      </c>
    </row>
    <row r="19" spans="2:16" ht="33" customHeight="1" x14ac:dyDescent="0.25">
      <c r="B19" s="88" t="s">
        <v>446</v>
      </c>
      <c r="C19" s="89" t="s">
        <v>447</v>
      </c>
      <c r="D19" s="91">
        <v>38664</v>
      </c>
      <c r="E19" s="91">
        <v>37655</v>
      </c>
      <c r="F19" s="116">
        <v>5.3918504740460699E-3</v>
      </c>
      <c r="G19" s="116">
        <v>5.3581142738997403E-3</v>
      </c>
    </row>
    <row r="20" spans="2:16" ht="33" customHeight="1" x14ac:dyDescent="0.25">
      <c r="B20" s="134" t="s">
        <v>448</v>
      </c>
      <c r="C20" s="135" t="s">
        <v>449</v>
      </c>
      <c r="D20" s="91">
        <v>0</v>
      </c>
      <c r="E20" s="91">
        <v>0</v>
      </c>
      <c r="F20" s="116">
        <v>0</v>
      </c>
      <c r="G20" s="116">
        <v>0</v>
      </c>
    </row>
    <row r="21" spans="2:16" ht="33" customHeight="1" x14ac:dyDescent="0.25">
      <c r="B21" s="493" t="s">
        <v>450</v>
      </c>
      <c r="C21" s="493"/>
      <c r="D21" s="114">
        <v>7170822</v>
      </c>
      <c r="E21" s="92">
        <v>7027659</v>
      </c>
      <c r="F21" s="133">
        <v>1</v>
      </c>
      <c r="G21" s="133">
        <v>1</v>
      </c>
    </row>
    <row r="22" spans="2:16" ht="40.5" customHeight="1" x14ac:dyDescent="0.25">
      <c r="B22" s="117"/>
      <c r="C22" s="23"/>
      <c r="D22" s="23"/>
      <c r="E22" s="23"/>
      <c r="F22" s="23"/>
      <c r="G22" s="23"/>
      <c r="H22" s="32"/>
      <c r="I22" s="32"/>
      <c r="J22" s="32"/>
      <c r="K22" s="32"/>
      <c r="L22" s="32"/>
      <c r="M22" s="32"/>
      <c r="N22" s="32"/>
      <c r="O22" s="32"/>
      <c r="P22" s="32"/>
    </row>
    <row r="23" spans="2:16" ht="33" customHeight="1" x14ac:dyDescent="0.25">
      <c r="B23" s="20" t="s">
        <v>1</v>
      </c>
      <c r="C23" s="21"/>
      <c r="D23" s="21"/>
      <c r="E23" s="21"/>
      <c r="F23" s="21"/>
      <c r="G23" s="21"/>
    </row>
    <row r="24" spans="2:16" ht="33" customHeight="1" x14ac:dyDescent="0.25">
      <c r="B24" s="31" t="s">
        <v>10</v>
      </c>
      <c r="C24" s="31" t="s">
        <v>11</v>
      </c>
      <c r="D24" s="31">
        <v>2021</v>
      </c>
      <c r="E24" s="31">
        <v>2022</v>
      </c>
      <c r="F24" s="31" t="s">
        <v>173</v>
      </c>
      <c r="G24" s="31" t="s">
        <v>277</v>
      </c>
    </row>
    <row r="25" spans="2:16" ht="33" customHeight="1" x14ac:dyDescent="0.25">
      <c r="B25" s="88" t="s">
        <v>427</v>
      </c>
      <c r="C25" s="89" t="s">
        <v>428</v>
      </c>
      <c r="D25" s="91">
        <v>719385</v>
      </c>
      <c r="E25" s="91">
        <v>745770</v>
      </c>
      <c r="F25" s="116">
        <v>0.172823232308672</v>
      </c>
      <c r="G25" s="116">
        <v>0.17941037576414301</v>
      </c>
    </row>
    <row r="26" spans="2:16" ht="33" customHeight="1" x14ac:dyDescent="0.25">
      <c r="B26" s="88" t="s">
        <v>425</v>
      </c>
      <c r="C26" s="89" t="s">
        <v>426</v>
      </c>
      <c r="D26" s="91">
        <v>662735</v>
      </c>
      <c r="E26" s="91">
        <v>705106</v>
      </c>
      <c r="F26" s="116">
        <v>0.15921377963689501</v>
      </c>
      <c r="G26" s="116">
        <v>0.16962781073729399</v>
      </c>
    </row>
    <row r="27" spans="2:16" ht="33" customHeight="1" x14ac:dyDescent="0.25">
      <c r="B27" s="88" t="s">
        <v>431</v>
      </c>
      <c r="C27" s="89" t="s">
        <v>432</v>
      </c>
      <c r="D27" s="91">
        <v>625706</v>
      </c>
      <c r="E27" s="91">
        <v>675912</v>
      </c>
      <c r="F27" s="116">
        <v>0.150318026362699</v>
      </c>
      <c r="G27" s="116">
        <v>0.16260459109845299</v>
      </c>
    </row>
    <row r="28" spans="2:16" ht="33" customHeight="1" x14ac:dyDescent="0.25">
      <c r="B28" s="88" t="s">
        <v>433</v>
      </c>
      <c r="C28" s="89" t="s">
        <v>434</v>
      </c>
      <c r="D28" s="91">
        <v>554458</v>
      </c>
      <c r="E28" s="91">
        <v>642739</v>
      </c>
      <c r="F28" s="116">
        <v>0.133201587104821</v>
      </c>
      <c r="G28" s="116">
        <v>0.154624140831985</v>
      </c>
    </row>
    <row r="29" spans="2:16" ht="33" customHeight="1" x14ac:dyDescent="0.25">
      <c r="B29" s="88" t="s">
        <v>429</v>
      </c>
      <c r="C29" s="89" t="s">
        <v>430</v>
      </c>
      <c r="D29" s="91">
        <v>523163</v>
      </c>
      <c r="E29" s="91">
        <v>536538</v>
      </c>
      <c r="F29" s="116">
        <v>0.12568335548322801</v>
      </c>
      <c r="G29" s="116">
        <v>0.129075296930343</v>
      </c>
    </row>
    <row r="30" spans="2:16" ht="33" customHeight="1" x14ac:dyDescent="0.25">
      <c r="B30" s="88" t="s">
        <v>435</v>
      </c>
      <c r="C30" s="89" t="s">
        <v>436</v>
      </c>
      <c r="D30" s="91">
        <v>334333</v>
      </c>
      <c r="E30" s="91">
        <v>329267</v>
      </c>
      <c r="F30" s="116">
        <v>8.0319314035537895E-2</v>
      </c>
      <c r="G30" s="116">
        <v>7.9211977146750295E-2</v>
      </c>
    </row>
    <row r="31" spans="2:16" ht="33" customHeight="1" x14ac:dyDescent="0.25">
      <c r="B31" s="88" t="s">
        <v>437</v>
      </c>
      <c r="C31" s="89" t="s">
        <v>438</v>
      </c>
      <c r="D31" s="91">
        <v>186328</v>
      </c>
      <c r="E31" s="91">
        <v>204166</v>
      </c>
      <c r="F31" s="116">
        <v>4.4762967297914603E-2</v>
      </c>
      <c r="G31" s="116">
        <v>4.91163479065422E-2</v>
      </c>
    </row>
    <row r="32" spans="2:16" ht="33" customHeight="1" x14ac:dyDescent="0.25">
      <c r="B32" s="88" t="s">
        <v>439</v>
      </c>
      <c r="C32" s="89" t="s">
        <v>440</v>
      </c>
      <c r="D32" s="91">
        <v>163838</v>
      </c>
      <c r="E32" s="91">
        <v>143264</v>
      </c>
      <c r="F32" s="116">
        <v>3.9360026599092698E-2</v>
      </c>
      <c r="G32" s="116">
        <v>3.4465114007635203E-2</v>
      </c>
    </row>
    <row r="33" spans="2:9" ht="33" customHeight="1" x14ac:dyDescent="0.25">
      <c r="B33" s="88" t="s">
        <v>441</v>
      </c>
      <c r="C33" s="89" t="s">
        <v>442</v>
      </c>
      <c r="D33" s="91">
        <v>58635</v>
      </c>
      <c r="E33" s="91">
        <v>58739</v>
      </c>
      <c r="F33" s="116">
        <v>1.40863240495965E-2</v>
      </c>
      <c r="G33" s="116">
        <v>1.4130879576826599E-2</v>
      </c>
    </row>
    <row r="34" spans="2:9" ht="33" customHeight="1" x14ac:dyDescent="0.25">
      <c r="B34" s="88" t="s">
        <v>443</v>
      </c>
      <c r="C34" s="89" t="s">
        <v>444</v>
      </c>
      <c r="D34" s="91">
        <v>52548</v>
      </c>
      <c r="E34" s="91">
        <v>55632</v>
      </c>
      <c r="F34" s="116">
        <v>1.26239985701066E-2</v>
      </c>
      <c r="G34" s="116">
        <v>1.3383426558470799E-2</v>
      </c>
    </row>
    <row r="35" spans="2:9" ht="33" customHeight="1" x14ac:dyDescent="0.25">
      <c r="B35" s="88" t="s">
        <v>439</v>
      </c>
      <c r="C35" s="89" t="s">
        <v>445</v>
      </c>
      <c r="D35" s="91">
        <v>255783</v>
      </c>
      <c r="E35" s="91">
        <v>35126</v>
      </c>
      <c r="F35" s="116">
        <v>6.1448660772200098E-2</v>
      </c>
      <c r="G35" s="116">
        <v>8.4502847514532301E-3</v>
      </c>
    </row>
    <row r="36" spans="2:9" ht="33" customHeight="1" x14ac:dyDescent="0.25">
      <c r="B36" s="88" t="s">
        <v>446</v>
      </c>
      <c r="C36" s="89" t="s">
        <v>447</v>
      </c>
      <c r="D36" s="91">
        <v>25636</v>
      </c>
      <c r="E36" s="91">
        <v>24524</v>
      </c>
      <c r="F36" s="116">
        <v>6.1587277792352199E-3</v>
      </c>
      <c r="G36" s="116">
        <v>5.8997546901053003E-3</v>
      </c>
    </row>
    <row r="37" spans="2:9" ht="33" customHeight="1" x14ac:dyDescent="0.25">
      <c r="B37" s="134" t="s">
        <v>448</v>
      </c>
      <c r="C37" s="135" t="s">
        <v>449</v>
      </c>
      <c r="D37" s="94">
        <v>0</v>
      </c>
      <c r="E37" s="94">
        <v>0</v>
      </c>
      <c r="F37" s="136">
        <v>0</v>
      </c>
      <c r="G37" s="136">
        <v>0</v>
      </c>
    </row>
    <row r="38" spans="2:9" ht="33" customHeight="1" x14ac:dyDescent="0.25">
      <c r="B38" s="493" t="s">
        <v>450</v>
      </c>
      <c r="C38" s="493"/>
      <c r="D38" s="115">
        <v>4162548</v>
      </c>
      <c r="E38" s="115">
        <v>4156783</v>
      </c>
      <c r="F38" s="137">
        <v>1</v>
      </c>
      <c r="G38" s="137">
        <v>1</v>
      </c>
    </row>
    <row r="39" spans="2:9" ht="33" customHeight="1" x14ac:dyDescent="0.25">
      <c r="B39" s="120"/>
      <c r="C39" s="120"/>
      <c r="D39" s="121"/>
      <c r="E39" s="121"/>
      <c r="F39" s="122"/>
      <c r="G39" s="122"/>
    </row>
    <row r="40" spans="2:9" ht="33" customHeight="1" x14ac:dyDescent="0.25">
      <c r="B40" s="490" t="s">
        <v>278</v>
      </c>
      <c r="C40" s="490"/>
      <c r="D40" s="490"/>
      <c r="E40" s="490"/>
      <c r="F40" s="490"/>
      <c r="G40" s="490"/>
      <c r="H40" s="118"/>
      <c r="I40" s="118"/>
    </row>
    <row r="41" spans="2:9" ht="33" customHeight="1" x14ac:dyDescent="0.25">
      <c r="B41" s="104"/>
      <c r="C41" s="105"/>
      <c r="D41" s="106">
        <v>2021</v>
      </c>
      <c r="E41" s="106">
        <v>2022</v>
      </c>
      <c r="F41" s="106">
        <f>+D7</f>
        <v>2021</v>
      </c>
      <c r="G41" s="106">
        <f>+E7</f>
        <v>2022</v>
      </c>
      <c r="H41" s="47"/>
      <c r="I41" s="51"/>
    </row>
    <row r="42" spans="2:9" ht="33" customHeight="1" x14ac:dyDescent="0.25">
      <c r="B42" s="104"/>
      <c r="C42" s="107" t="str">
        <f t="shared" ref="C42:E45" si="0">+C8</f>
        <v>Actividades de hospitales públicos (MSP)</v>
      </c>
      <c r="D42" s="108">
        <f t="shared" si="0"/>
        <v>1257684</v>
      </c>
      <c r="E42" s="108">
        <f t="shared" si="0"/>
        <v>1322617</v>
      </c>
      <c r="F42" s="109">
        <f>F8</f>
        <v>0.17538909765156599</v>
      </c>
      <c r="G42" s="109">
        <f>G8</f>
        <v>0.18820164723416399</v>
      </c>
      <c r="H42" s="47"/>
      <c r="I42" s="51"/>
    </row>
    <row r="43" spans="2:9" ht="33" customHeight="1" x14ac:dyDescent="0.25">
      <c r="B43" s="104"/>
      <c r="C43" s="107" t="str">
        <f t="shared" si="0"/>
        <v>Actividades de hospitales privados</v>
      </c>
      <c r="D43" s="108">
        <f t="shared" si="0"/>
        <v>1151764</v>
      </c>
      <c r="E43" s="108">
        <f t="shared" si="0"/>
        <v>1231334</v>
      </c>
      <c r="F43" s="109">
        <f t="shared" ref="F43:G43" si="1">F9</f>
        <v>0.16061812718262999</v>
      </c>
      <c r="G43" s="109">
        <f t="shared" si="1"/>
        <v>0.175212542327395</v>
      </c>
      <c r="H43" s="47"/>
      <c r="I43" s="51"/>
    </row>
    <row r="44" spans="2:9" ht="33" customHeight="1" x14ac:dyDescent="0.25">
      <c r="B44" s="104"/>
      <c r="C44" s="107" t="str">
        <f t="shared" si="0"/>
        <v>Actividades de centros ambulatorios del sector privado</v>
      </c>
      <c r="D44" s="108">
        <f t="shared" si="0"/>
        <v>1076893</v>
      </c>
      <c r="E44" s="108">
        <f t="shared" si="0"/>
        <v>1127863</v>
      </c>
      <c r="F44" s="109">
        <f t="shared" ref="F44:G45" si="2">F10</f>
        <v>0.150177064777232</v>
      </c>
      <c r="G44" s="109">
        <f t="shared" si="2"/>
        <v>0.1604891472395</v>
      </c>
      <c r="H44" s="47"/>
      <c r="I44" s="51"/>
    </row>
    <row r="45" spans="2:9" ht="33" customHeight="1" x14ac:dyDescent="0.25">
      <c r="B45" s="104"/>
      <c r="C45" s="107" t="str">
        <f t="shared" si="0"/>
        <v>Actividades de hospitales públicos (IESS)</v>
      </c>
      <c r="D45" s="108">
        <f t="shared" si="0"/>
        <v>1092899</v>
      </c>
      <c r="E45" s="108">
        <f t="shared" si="0"/>
        <v>1011012</v>
      </c>
      <c r="F45" s="109">
        <f t="shared" si="2"/>
        <v>0.152409165922679</v>
      </c>
      <c r="G45" s="109">
        <f t="shared" si="2"/>
        <v>0.143861846455555</v>
      </c>
      <c r="H45" s="47"/>
      <c r="I45" s="51"/>
    </row>
    <row r="46" spans="2:9" ht="32.25" customHeight="1" x14ac:dyDescent="0.25">
      <c r="B46" s="104"/>
      <c r="C46" s="107" t="str">
        <f t="shared" ref="C46:E50" si="3">+C12</f>
        <v>Actividades de centros ambulatorios del sector público (MSP)</v>
      </c>
      <c r="D46" s="108">
        <f t="shared" si="3"/>
        <v>905327</v>
      </c>
      <c r="E46" s="108">
        <f t="shared" si="3"/>
        <v>997153</v>
      </c>
      <c r="F46" s="109">
        <f t="shared" ref="F46:G46" si="4">F12</f>
        <v>0.12625149529579699</v>
      </c>
      <c r="G46" s="109">
        <f t="shared" si="4"/>
        <v>0.141889781504766</v>
      </c>
      <c r="H46" s="47"/>
      <c r="I46" s="51"/>
    </row>
    <row r="47" spans="2:9" ht="33" customHeight="1" x14ac:dyDescent="0.25">
      <c r="B47" s="104"/>
      <c r="C47" s="107" t="str">
        <f t="shared" si="3"/>
        <v>Otras actividades relacionadas con la salud humana privados</v>
      </c>
      <c r="D47" s="108">
        <f t="shared" si="3"/>
        <v>480614</v>
      </c>
      <c r="E47" s="108">
        <f t="shared" si="3"/>
        <v>478263</v>
      </c>
      <c r="F47" s="109">
        <f t="shared" ref="F47:G47" si="5">F13</f>
        <v>6.7023557410851906E-2</v>
      </c>
      <c r="G47" s="109">
        <f t="shared" si="5"/>
        <v>6.8054383401357402E-2</v>
      </c>
      <c r="H47" s="47"/>
      <c r="I47" s="51"/>
    </row>
    <row r="48" spans="2:9" ht="33" customHeight="1" x14ac:dyDescent="0.25">
      <c r="B48" s="104"/>
      <c r="C48" s="107" t="str">
        <f t="shared" si="3"/>
        <v>Actividades de centros ambulatorios del sector público (IESS)</v>
      </c>
      <c r="D48" s="108">
        <f t="shared" si="3"/>
        <v>331022</v>
      </c>
      <c r="E48" s="108">
        <f t="shared" si="3"/>
        <v>333499</v>
      </c>
      <c r="F48" s="109">
        <f t="shared" ref="F48:G48" si="6">F14</f>
        <v>4.6162350704005803E-2</v>
      </c>
      <c r="G48" s="109">
        <f t="shared" si="6"/>
        <v>4.7455205211294399E-2</v>
      </c>
      <c r="H48" s="47"/>
      <c r="I48" s="51"/>
    </row>
    <row r="49" spans="2:10" ht="33" customHeight="1" x14ac:dyDescent="0.25">
      <c r="B49" s="104"/>
      <c r="C49" s="107" t="str">
        <f t="shared" si="3"/>
        <v>Regulación de las actividades de organismos que prestan servicios de salud</v>
      </c>
      <c r="D49" s="108">
        <f t="shared" si="3"/>
        <v>246505</v>
      </c>
      <c r="E49" s="108">
        <f t="shared" si="3"/>
        <v>219319</v>
      </c>
      <c r="F49" s="109">
        <f t="shared" ref="F49:G49" si="7">F15</f>
        <v>3.4376114760623001E-2</v>
      </c>
      <c r="G49" s="109">
        <f t="shared" si="7"/>
        <v>3.1207974092083899E-2</v>
      </c>
      <c r="H49" s="47"/>
      <c r="I49" s="51"/>
    </row>
    <row r="50" spans="2:10" ht="33" customHeight="1" x14ac:dyDescent="0.25">
      <c r="B50" s="104"/>
      <c r="C50" s="107" t="str">
        <f t="shared" si="3"/>
        <v>Actividades de centros ambulatorios del sector público (otros sector público)</v>
      </c>
      <c r="D50" s="108">
        <f t="shared" si="3"/>
        <v>120475</v>
      </c>
      <c r="E50" s="108">
        <f t="shared" si="3"/>
        <v>123319</v>
      </c>
      <c r="F50" s="109">
        <f t="shared" ref="F50:G50" si="8">F16</f>
        <v>1.6800723822178301E-2</v>
      </c>
      <c r="G50" s="109">
        <f t="shared" si="8"/>
        <v>1.7547664165264699E-2</v>
      </c>
      <c r="H50" s="47"/>
      <c r="I50" s="51"/>
    </row>
    <row r="51" spans="2:10" ht="33" customHeight="1" x14ac:dyDescent="0.25">
      <c r="B51" s="104"/>
      <c r="C51" s="107" t="str">
        <f>+C17</f>
        <v>Actividades de hospitales públicos (otros sector público)</v>
      </c>
      <c r="D51" s="108">
        <f t="shared" ref="D51" si="9">+D17</f>
        <v>84131</v>
      </c>
      <c r="E51" s="108">
        <f>+E17</f>
        <v>91851</v>
      </c>
      <c r="F51" s="109">
        <f t="shared" ref="F51:G51" si="10">F17</f>
        <v>1.17324066892192E-2</v>
      </c>
      <c r="G51" s="109">
        <f t="shared" si="10"/>
        <v>1.30699284071694E-2</v>
      </c>
      <c r="H51" s="47"/>
      <c r="I51" s="51"/>
    </row>
    <row r="52" spans="2:10" ht="33" customHeight="1" x14ac:dyDescent="0.25">
      <c r="B52" s="104"/>
      <c r="C52" s="110" t="s">
        <v>9</v>
      </c>
      <c r="D52" s="108">
        <f>+D18+D19+D20</f>
        <v>423508</v>
      </c>
      <c r="E52" s="108">
        <f>+E18+E19+E20</f>
        <v>91429</v>
      </c>
      <c r="F52" s="109">
        <f>F18+F19+F20</f>
        <v>5.9059895783217069E-2</v>
      </c>
      <c r="G52" s="109">
        <f>G18+G19+G20</f>
        <v>1.300987996144946E-2</v>
      </c>
      <c r="H52" s="47"/>
      <c r="I52" s="51"/>
    </row>
    <row r="53" spans="2:10" ht="33" customHeight="1" x14ac:dyDescent="0.25">
      <c r="B53" s="104"/>
      <c r="C53" s="52"/>
      <c r="D53" s="111">
        <f>+D42+D43+D44+D46+D47+D48+D49+D50+D52+D51+D45</f>
        <v>7170822</v>
      </c>
      <c r="E53" s="111">
        <f t="shared" ref="E53:G53" si="11">+E42+E43+E44+E46+E47+E48+E49+E50+E52+E51+E45</f>
        <v>7027659</v>
      </c>
      <c r="F53" s="112">
        <f t="shared" si="11"/>
        <v>0.99999999999999911</v>
      </c>
      <c r="G53" s="112">
        <f t="shared" si="11"/>
        <v>0.99999999999999911</v>
      </c>
      <c r="H53" s="47"/>
      <c r="I53" s="51"/>
    </row>
    <row r="54" spans="2:10" ht="33" customHeight="1" x14ac:dyDescent="0.25">
      <c r="B54" s="125"/>
      <c r="C54" s="45"/>
      <c r="D54" s="103">
        <f>+SUM(D8:D20)</f>
        <v>7170822</v>
      </c>
      <c r="E54" s="103">
        <f>+SUM(E8:E20)</f>
        <v>7027659</v>
      </c>
      <c r="F54" s="103">
        <f>+SUM(F8:F20)</f>
        <v>0.99999999999999922</v>
      </c>
      <c r="G54" s="103">
        <f>+SUM(G8:G20)</f>
        <v>0.99999999999999922</v>
      </c>
      <c r="H54" s="51"/>
      <c r="I54" s="51"/>
    </row>
    <row r="55" spans="2:10" ht="33" customHeight="1" x14ac:dyDescent="0.25">
      <c r="B55" s="125"/>
      <c r="C55" s="47"/>
      <c r="D55" s="124">
        <f>+D53-D54</f>
        <v>0</v>
      </c>
      <c r="E55" s="124">
        <f t="shared" ref="E55:G55" si="12">+E53-E54</f>
        <v>0</v>
      </c>
      <c r="F55" s="124">
        <f t="shared" si="12"/>
        <v>0</v>
      </c>
      <c r="G55" s="124">
        <f t="shared" si="12"/>
        <v>0</v>
      </c>
      <c r="H55" s="47"/>
      <c r="I55" s="47"/>
    </row>
    <row r="56" spans="2:10" ht="33" customHeight="1" x14ac:dyDescent="0.25">
      <c r="B56" s="120"/>
      <c r="C56" s="120"/>
      <c r="D56" s="121"/>
      <c r="E56" s="121"/>
      <c r="F56" s="122"/>
      <c r="G56" s="122"/>
    </row>
    <row r="57" spans="2:10" ht="33" customHeight="1" x14ac:dyDescent="0.25">
      <c r="B57" s="120"/>
      <c r="C57" s="120"/>
      <c r="D57" s="121"/>
      <c r="E57" s="121"/>
      <c r="F57" s="122"/>
      <c r="G57" s="122"/>
    </row>
    <row r="58" spans="2:10" ht="33" customHeight="1" x14ac:dyDescent="0.25">
      <c r="B58" s="120"/>
      <c r="C58" s="120"/>
      <c r="D58" s="121"/>
      <c r="E58" s="121"/>
      <c r="F58" s="122"/>
      <c r="G58" s="122"/>
    </row>
    <row r="59" spans="2:10" ht="33" customHeight="1" x14ac:dyDescent="0.25">
      <c r="B59" s="120"/>
      <c r="C59" s="120"/>
      <c r="D59" s="121"/>
      <c r="E59" s="121"/>
      <c r="F59" s="122"/>
      <c r="G59" s="122"/>
    </row>
    <row r="60" spans="2:10" ht="33" customHeight="1" x14ac:dyDescent="0.25">
      <c r="B60" s="120"/>
      <c r="C60" s="120"/>
      <c r="D60" s="121"/>
      <c r="E60" s="121"/>
      <c r="F60" s="122"/>
      <c r="G60" s="122"/>
    </row>
    <row r="61" spans="2:10" ht="26.25" customHeight="1" x14ac:dyDescent="0.3">
      <c r="B61" s="131"/>
      <c r="C61" s="131"/>
      <c r="D61" s="131"/>
      <c r="E61" s="131"/>
      <c r="F61" s="132"/>
      <c r="G61" s="132"/>
    </row>
    <row r="62" spans="2:10" ht="33" customHeight="1" x14ac:dyDescent="0.25">
      <c r="B62" s="490" t="s">
        <v>279</v>
      </c>
      <c r="C62" s="490"/>
      <c r="D62" s="490"/>
      <c r="E62" s="490"/>
      <c r="F62" s="490"/>
      <c r="G62" s="490"/>
      <c r="H62" s="118"/>
      <c r="I62" s="118"/>
    </row>
    <row r="63" spans="2:10" ht="33" customHeight="1" x14ac:dyDescent="0.25">
      <c r="B63" s="90"/>
      <c r="C63" s="95"/>
      <c r="D63" s="96">
        <f>F63</f>
        <v>2021</v>
      </c>
      <c r="E63" s="96">
        <f>G63</f>
        <v>2022</v>
      </c>
      <c r="F63" s="96">
        <f>+D24</f>
        <v>2021</v>
      </c>
      <c r="G63" s="96">
        <f>+E24</f>
        <v>2022</v>
      </c>
      <c r="H63" s="93"/>
      <c r="I63" s="45"/>
      <c r="J63" s="51"/>
    </row>
    <row r="64" spans="2:10" ht="33" customHeight="1" x14ac:dyDescent="0.25">
      <c r="B64" s="90"/>
      <c r="C64" s="97" t="str">
        <f t="shared" ref="C64:G66" si="13">+C25</f>
        <v>Actividades de hospitales privados</v>
      </c>
      <c r="D64" s="98">
        <f t="shared" si="13"/>
        <v>719385</v>
      </c>
      <c r="E64" s="98">
        <f t="shared" si="13"/>
        <v>745770</v>
      </c>
      <c r="F64" s="99">
        <f t="shared" si="13"/>
        <v>0.172823232308672</v>
      </c>
      <c r="G64" s="99">
        <f t="shared" si="13"/>
        <v>0.17941037576414301</v>
      </c>
      <c r="H64" s="93"/>
      <c r="I64" s="45"/>
      <c r="J64" s="51"/>
    </row>
    <row r="65" spans="2:10" ht="33" customHeight="1" x14ac:dyDescent="0.25">
      <c r="B65" s="90"/>
      <c r="C65" s="97" t="str">
        <f t="shared" si="13"/>
        <v>Actividades de hospitales públicos (MSP)</v>
      </c>
      <c r="D65" s="98">
        <f t="shared" si="13"/>
        <v>662735</v>
      </c>
      <c r="E65" s="98">
        <f t="shared" si="13"/>
        <v>705106</v>
      </c>
      <c r="F65" s="99">
        <f t="shared" si="13"/>
        <v>0.15921377963689501</v>
      </c>
      <c r="G65" s="99">
        <f t="shared" si="13"/>
        <v>0.16962781073729399</v>
      </c>
      <c r="H65" s="93"/>
      <c r="I65" s="45"/>
      <c r="J65" s="51"/>
    </row>
    <row r="66" spans="2:10" ht="33" customHeight="1" x14ac:dyDescent="0.25">
      <c r="B66" s="90"/>
      <c r="C66" s="97" t="str">
        <f t="shared" si="13"/>
        <v>Actividades de hospitales públicos (IESS)</v>
      </c>
      <c r="D66" s="98">
        <f t="shared" si="13"/>
        <v>625706</v>
      </c>
      <c r="E66" s="98">
        <f t="shared" si="13"/>
        <v>675912</v>
      </c>
      <c r="F66" s="99">
        <f t="shared" si="13"/>
        <v>0.150318026362699</v>
      </c>
      <c r="G66" s="99">
        <f t="shared" si="13"/>
        <v>0.16260459109845299</v>
      </c>
      <c r="H66" s="93"/>
      <c r="I66" s="45"/>
      <c r="J66" s="51"/>
    </row>
    <row r="67" spans="2:10" ht="33" customHeight="1" x14ac:dyDescent="0.25">
      <c r="B67" s="90"/>
      <c r="C67" s="97" t="str">
        <f t="shared" ref="C67:G72" si="14">+C28</f>
        <v>Actividades de centros ambulatorios del sector público (MSP)</v>
      </c>
      <c r="D67" s="98">
        <f t="shared" si="14"/>
        <v>554458</v>
      </c>
      <c r="E67" s="98">
        <f t="shared" si="14"/>
        <v>642739</v>
      </c>
      <c r="F67" s="99">
        <f t="shared" si="14"/>
        <v>0.133201587104821</v>
      </c>
      <c r="G67" s="99">
        <f t="shared" si="14"/>
        <v>0.154624140831985</v>
      </c>
      <c r="H67" s="93"/>
      <c r="I67" s="45"/>
      <c r="J67" s="51"/>
    </row>
    <row r="68" spans="2:10" ht="33" customHeight="1" x14ac:dyDescent="0.25">
      <c r="B68" s="90"/>
      <c r="C68" s="97" t="str">
        <f t="shared" si="14"/>
        <v>Actividades de centros ambulatorios del sector privado</v>
      </c>
      <c r="D68" s="98">
        <f t="shared" si="14"/>
        <v>523163</v>
      </c>
      <c r="E68" s="98">
        <f t="shared" si="14"/>
        <v>536538</v>
      </c>
      <c r="F68" s="99">
        <f t="shared" si="14"/>
        <v>0.12568335548322801</v>
      </c>
      <c r="G68" s="99">
        <f t="shared" si="14"/>
        <v>0.129075296930343</v>
      </c>
      <c r="H68" s="93"/>
      <c r="I68" s="45"/>
      <c r="J68" s="51"/>
    </row>
    <row r="69" spans="2:10" ht="33" customHeight="1" x14ac:dyDescent="0.25">
      <c r="B69" s="90"/>
      <c r="C69" s="97" t="str">
        <f t="shared" si="14"/>
        <v>Otras actividades relacionadas con la salud humana privados</v>
      </c>
      <c r="D69" s="98">
        <f t="shared" si="14"/>
        <v>334333</v>
      </c>
      <c r="E69" s="98">
        <f t="shared" si="14"/>
        <v>329267</v>
      </c>
      <c r="F69" s="99">
        <f t="shared" si="14"/>
        <v>8.0319314035537895E-2</v>
      </c>
      <c r="G69" s="99">
        <f t="shared" si="14"/>
        <v>7.9211977146750295E-2</v>
      </c>
      <c r="H69" s="93"/>
      <c r="I69" s="45"/>
      <c r="J69" s="51"/>
    </row>
    <row r="70" spans="2:10" ht="33" customHeight="1" x14ac:dyDescent="0.25">
      <c r="B70" s="90"/>
      <c r="C70" s="97" t="str">
        <f t="shared" si="14"/>
        <v>Actividades de centros ambulatorios del sector público (IESS)</v>
      </c>
      <c r="D70" s="98">
        <f t="shared" si="14"/>
        <v>186328</v>
      </c>
      <c r="E70" s="98">
        <f t="shared" si="14"/>
        <v>204166</v>
      </c>
      <c r="F70" s="99">
        <f t="shared" si="14"/>
        <v>4.4762967297914603E-2</v>
      </c>
      <c r="G70" s="99">
        <f t="shared" si="14"/>
        <v>4.91163479065422E-2</v>
      </c>
      <c r="H70" s="93"/>
      <c r="I70" s="45"/>
      <c r="J70" s="51"/>
    </row>
    <row r="71" spans="2:10" ht="33" customHeight="1" x14ac:dyDescent="0.25">
      <c r="B71" s="90"/>
      <c r="C71" s="97" t="str">
        <f t="shared" si="14"/>
        <v>Regulación de las actividades de organismos que prestan servicios de salud</v>
      </c>
      <c r="D71" s="98">
        <f t="shared" si="14"/>
        <v>163838</v>
      </c>
      <c r="E71" s="98">
        <f t="shared" si="14"/>
        <v>143264</v>
      </c>
      <c r="F71" s="99">
        <f t="shared" si="14"/>
        <v>3.9360026599092698E-2</v>
      </c>
      <c r="G71" s="99">
        <f t="shared" si="14"/>
        <v>3.4465114007635203E-2</v>
      </c>
      <c r="H71" s="93"/>
      <c r="I71" s="45"/>
      <c r="J71" s="51"/>
    </row>
    <row r="72" spans="2:10" ht="33" customHeight="1" x14ac:dyDescent="0.25">
      <c r="B72" s="90"/>
      <c r="C72" s="97" t="str">
        <f t="shared" si="14"/>
        <v>Actividades de centros ambulatorios del sector público (otros sector público)</v>
      </c>
      <c r="D72" s="98">
        <f t="shared" si="14"/>
        <v>58635</v>
      </c>
      <c r="E72" s="98">
        <f t="shared" si="14"/>
        <v>58739</v>
      </c>
      <c r="F72" s="99">
        <f t="shared" si="14"/>
        <v>1.40863240495965E-2</v>
      </c>
      <c r="G72" s="99">
        <f t="shared" si="14"/>
        <v>1.4130879576826599E-2</v>
      </c>
      <c r="H72" s="93"/>
      <c r="I72" s="45"/>
      <c r="J72" s="51"/>
    </row>
    <row r="73" spans="2:10" ht="33" customHeight="1" x14ac:dyDescent="0.25">
      <c r="B73" s="90"/>
      <c r="C73" s="113" t="str">
        <f>+C36</f>
        <v>Actividades de planes de seguridad social de afiliación obligatoria</v>
      </c>
      <c r="D73" s="100">
        <f>+D36</f>
        <v>25636</v>
      </c>
      <c r="E73" s="100">
        <f t="shared" ref="E73:G73" si="15">+E36</f>
        <v>24524</v>
      </c>
      <c r="F73" s="99">
        <f t="shared" si="15"/>
        <v>6.1587277792352199E-3</v>
      </c>
      <c r="G73" s="99">
        <f t="shared" si="15"/>
        <v>5.8997546901053003E-3</v>
      </c>
      <c r="H73" s="93"/>
      <c r="I73" s="45"/>
      <c r="J73" s="51"/>
    </row>
    <row r="74" spans="2:10" ht="33" customHeight="1" x14ac:dyDescent="0.25">
      <c r="B74" s="90"/>
      <c r="C74" s="72" t="s">
        <v>9</v>
      </c>
      <c r="D74" s="100">
        <f>+D35+D34+D37</f>
        <v>308331</v>
      </c>
      <c r="E74" s="100">
        <f>+E35+E34+E37</f>
        <v>90758</v>
      </c>
      <c r="F74" s="73">
        <f>+F35+F34+F37</f>
        <v>7.4072659342306696E-2</v>
      </c>
      <c r="G74" s="73">
        <f>+G35+G34+G37</f>
        <v>2.183371130992403E-2</v>
      </c>
      <c r="H74" s="93"/>
      <c r="I74" s="45"/>
      <c r="J74" s="51"/>
    </row>
    <row r="75" spans="2:10" ht="33" customHeight="1" x14ac:dyDescent="0.25">
      <c r="B75" s="90"/>
      <c r="C75" s="71"/>
      <c r="D75" s="101">
        <f>+D64+D65+D67+D68+D69+D70+D71+D72+D74+D73+D66</f>
        <v>4162548</v>
      </c>
      <c r="E75" s="101">
        <f t="shared" ref="E75:G75" si="16">+E64+E65+E67+E68+E69+E70+E71+E72+E74+E73+E66</f>
        <v>4156783</v>
      </c>
      <c r="F75" s="102">
        <f t="shared" si="16"/>
        <v>0.99999999999999856</v>
      </c>
      <c r="G75" s="102">
        <f t="shared" si="16"/>
        <v>1.0000000000000016</v>
      </c>
      <c r="H75" s="93"/>
      <c r="I75" s="45"/>
      <c r="J75" s="51"/>
    </row>
    <row r="76" spans="2:10" ht="33" customHeight="1" x14ac:dyDescent="0.25">
      <c r="B76" s="90"/>
      <c r="C76" s="93"/>
      <c r="D76" s="101">
        <f>+SUM(D25:D37)</f>
        <v>4162548</v>
      </c>
      <c r="E76" s="101">
        <f>+SUM(E25:E37)</f>
        <v>4156783</v>
      </c>
      <c r="F76" s="101">
        <f>+SUM(F25:F37)</f>
        <v>0.99999999999999878</v>
      </c>
      <c r="G76" s="101">
        <f>+SUM(G25:G37)</f>
        <v>1.0000000000000018</v>
      </c>
      <c r="H76" s="95"/>
      <c r="I76" s="45"/>
      <c r="J76" s="51"/>
    </row>
    <row r="77" spans="2:10" ht="33" customHeight="1" x14ac:dyDescent="0.25">
      <c r="B77" s="123"/>
      <c r="C77" s="51"/>
      <c r="D77" s="100">
        <f>+D75-D76</f>
        <v>0</v>
      </c>
      <c r="E77" s="100">
        <f t="shared" ref="E77:G77" si="17">+E75-E76</f>
        <v>0</v>
      </c>
      <c r="F77" s="100">
        <f t="shared" si="17"/>
        <v>0</v>
      </c>
      <c r="G77" s="100">
        <f t="shared" si="17"/>
        <v>0</v>
      </c>
      <c r="H77" s="119"/>
      <c r="I77" s="45"/>
      <c r="J77" s="51"/>
    </row>
    <row r="78" spans="2:10" ht="33" customHeight="1" x14ac:dyDescent="0.25">
      <c r="B78" s="71"/>
      <c r="C78" s="51"/>
      <c r="D78" s="51"/>
      <c r="E78" s="51"/>
      <c r="F78" s="51"/>
      <c r="G78" s="51"/>
      <c r="H78" s="119"/>
      <c r="I78" s="45"/>
      <c r="J78" s="51"/>
    </row>
    <row r="79" spans="2:10" ht="33" customHeight="1" x14ac:dyDescent="0.25">
      <c r="B79" s="44"/>
      <c r="C79" s="51"/>
      <c r="D79" s="51"/>
      <c r="E79" s="51"/>
      <c r="F79" s="51"/>
      <c r="G79" s="51"/>
      <c r="H79" s="119"/>
      <c r="I79" s="45"/>
      <c r="J79" s="51"/>
    </row>
    <row r="80" spans="2:10" ht="33" customHeight="1" x14ac:dyDescent="0.25">
      <c r="B80" s="44"/>
      <c r="C80" s="64"/>
      <c r="D80" s="128">
        <f>+D75-D76</f>
        <v>0</v>
      </c>
      <c r="E80" s="128">
        <f>+E75-E76</f>
        <v>0</v>
      </c>
      <c r="F80" s="128">
        <f>+F75-F76</f>
        <v>0</v>
      </c>
      <c r="G80" s="128">
        <f>+G75-G76</f>
        <v>0</v>
      </c>
      <c r="H80" s="45"/>
      <c r="I80" s="17"/>
    </row>
    <row r="81" spans="2:9" ht="33" customHeight="1" x14ac:dyDescent="0.25">
      <c r="B81" s="16"/>
      <c r="C81" s="64"/>
      <c r="D81" s="64"/>
      <c r="E81" s="64"/>
      <c r="F81" s="64"/>
      <c r="G81" s="64"/>
      <c r="H81" s="17"/>
      <c r="I81" s="17"/>
    </row>
    <row r="82" spans="2:9" ht="33" customHeight="1" x14ac:dyDescent="0.25">
      <c r="B82" s="16"/>
      <c r="C82" s="17"/>
      <c r="D82" s="17"/>
      <c r="E82" s="17"/>
      <c r="F82" s="17"/>
      <c r="G82" s="17"/>
      <c r="H82" s="17"/>
      <c r="I82" s="17"/>
    </row>
    <row r="83" spans="2:9" x14ac:dyDescent="0.25">
      <c r="B83" s="492" t="s">
        <v>84</v>
      </c>
      <c r="C83" s="492"/>
      <c r="D83" s="492"/>
      <c r="E83" s="492"/>
      <c r="F83" s="17"/>
      <c r="G83" s="17"/>
      <c r="H83" s="17"/>
      <c r="I83" s="17"/>
    </row>
    <row r="84" spans="2:9" ht="24.75" customHeight="1" x14ac:dyDescent="0.25">
      <c r="B84" s="492"/>
      <c r="C84" s="492"/>
      <c r="D84" s="492"/>
      <c r="E84" s="492"/>
      <c r="F84" s="17"/>
      <c r="G84" s="17"/>
      <c r="H84" s="17"/>
      <c r="I84" s="17"/>
    </row>
    <row r="85" spans="2:9" ht="15.75" customHeight="1" x14ac:dyDescent="0.3">
      <c r="B85" s="126" t="s">
        <v>274</v>
      </c>
      <c r="C85" s="17"/>
      <c r="D85" s="17"/>
      <c r="E85" s="17"/>
      <c r="F85" s="17"/>
      <c r="G85" s="17"/>
      <c r="H85" s="17"/>
      <c r="I85" s="17"/>
    </row>
    <row r="86" spans="2:9" x14ac:dyDescent="0.25">
      <c r="B86" s="18" t="s">
        <v>15</v>
      </c>
      <c r="C86" s="17"/>
      <c r="D86" s="17"/>
      <c r="E86" s="17"/>
      <c r="F86" s="17"/>
      <c r="G86" s="17"/>
      <c r="H86" s="17"/>
      <c r="I86" s="17"/>
    </row>
    <row r="87" spans="2:9" ht="33" customHeight="1" x14ac:dyDescent="0.25">
      <c r="B87" s="16"/>
      <c r="C87" s="17"/>
      <c r="D87" s="17"/>
      <c r="E87" s="17"/>
      <c r="F87" s="17"/>
      <c r="G87" s="17"/>
      <c r="H87" s="17"/>
      <c r="I87" s="17"/>
    </row>
    <row r="88" spans="2:9" ht="26.25" customHeight="1" x14ac:dyDescent="0.25">
      <c r="C88" s="17"/>
      <c r="D88" s="17"/>
      <c r="E88" s="17"/>
      <c r="F88" s="17"/>
      <c r="G88" s="17"/>
      <c r="H88" s="17"/>
      <c r="I88" s="17"/>
    </row>
    <row r="89" spans="2:9" ht="18" customHeight="1" x14ac:dyDescent="0.25">
      <c r="C89" s="17"/>
      <c r="D89" s="17"/>
      <c r="E89" s="17"/>
      <c r="F89" s="17"/>
      <c r="G89" s="17"/>
      <c r="H89" s="17"/>
      <c r="I89" s="17"/>
    </row>
    <row r="90" spans="2:9" ht="15" customHeight="1" x14ac:dyDescent="0.25">
      <c r="B90" s="127"/>
      <c r="C90" s="17"/>
      <c r="D90" s="17"/>
      <c r="E90" s="17"/>
      <c r="F90" s="17"/>
      <c r="G90" s="17"/>
      <c r="H90" s="17"/>
      <c r="I90" s="17"/>
    </row>
  </sheetData>
  <mergeCells count="7">
    <mergeCell ref="B3:G3"/>
    <mergeCell ref="B4:G4"/>
    <mergeCell ref="B83:E84"/>
    <mergeCell ref="B38:C38"/>
    <mergeCell ref="B21:C21"/>
    <mergeCell ref="B62:G62"/>
    <mergeCell ref="B40:G40"/>
  </mergeCells>
  <conditionalFormatting sqref="D55:G55">
    <cfRule type="cellIs" dxfId="25" priority="1" operator="notEqual">
      <formula>0</formula>
    </cfRule>
  </conditionalFormatting>
  <conditionalFormatting sqref="D77:G77">
    <cfRule type="cellIs" dxfId="24" priority="2" operator="notEqual">
      <formula>0</formula>
    </cfRule>
  </conditionalFormatting>
  <conditionalFormatting sqref="D80:G80">
    <cfRule type="cellIs" dxfId="23" priority="3" operator="notEqual">
      <formula>0</formula>
    </cfRule>
  </conditionalFormatting>
  <hyperlinks>
    <hyperlink ref="B2" location="Indice!A1" display="Índice"/>
    <hyperlink ref="G2" location="'1.1.5'!A1" display="Siguiente"/>
    <hyperlink ref="F2" location="'1.1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6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BD9" sqref="BD9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35">
      <c r="B2" s="149" t="s">
        <v>3</v>
      </c>
      <c r="F2" s="37" t="s">
        <v>178</v>
      </c>
      <c r="G2" s="37" t="s">
        <v>179</v>
      </c>
    </row>
    <row r="3" spans="2:16" ht="33" customHeight="1" x14ac:dyDescent="0.25">
      <c r="B3" s="489" t="s">
        <v>96</v>
      </c>
      <c r="C3" s="489"/>
      <c r="D3" s="489"/>
      <c r="E3" s="489"/>
      <c r="F3" s="489"/>
      <c r="G3" s="489"/>
    </row>
    <row r="4" spans="2:16" ht="33" customHeight="1" x14ac:dyDescent="0.25">
      <c r="B4" s="491" t="s">
        <v>280</v>
      </c>
      <c r="C4" s="491"/>
      <c r="D4" s="491"/>
      <c r="E4" s="491"/>
      <c r="F4" s="491"/>
      <c r="G4" s="491"/>
      <c r="I4" s="130"/>
    </row>
    <row r="5" spans="2:16" ht="33" customHeight="1" x14ac:dyDescent="0.25"/>
    <row r="6" spans="2:16" ht="33" customHeight="1" x14ac:dyDescent="0.25">
      <c r="B6" s="20" t="s">
        <v>5</v>
      </c>
      <c r="C6" s="21"/>
      <c r="D6" s="21"/>
      <c r="E6" s="21"/>
      <c r="F6" s="21"/>
      <c r="G6" s="21"/>
    </row>
    <row r="7" spans="2:16" ht="33" customHeight="1" x14ac:dyDescent="0.25">
      <c r="B7" s="31" t="s">
        <v>10</v>
      </c>
      <c r="C7" s="31" t="s">
        <v>11</v>
      </c>
      <c r="D7" s="31">
        <v>2021</v>
      </c>
      <c r="E7" s="31">
        <v>2022</v>
      </c>
      <c r="F7" s="31" t="s">
        <v>173</v>
      </c>
      <c r="G7" s="31" t="s">
        <v>277</v>
      </c>
    </row>
    <row r="8" spans="2:16" ht="33" customHeight="1" x14ac:dyDescent="0.25">
      <c r="B8" s="88" t="s">
        <v>451</v>
      </c>
      <c r="C8" s="89" t="s">
        <v>452</v>
      </c>
      <c r="D8" s="140">
        <v>700171</v>
      </c>
      <c r="E8" s="140">
        <v>669078</v>
      </c>
      <c r="F8" s="116">
        <v>0.40572570948441999</v>
      </c>
      <c r="G8" s="116">
        <v>0.37123646726175902</v>
      </c>
    </row>
    <row r="9" spans="2:16" ht="33" customHeight="1" x14ac:dyDescent="0.25">
      <c r="B9" s="88" t="s">
        <v>453</v>
      </c>
      <c r="C9" s="89" t="s">
        <v>454</v>
      </c>
      <c r="D9" s="140">
        <v>489841</v>
      </c>
      <c r="E9" s="140">
        <v>458329</v>
      </c>
      <c r="F9" s="116">
        <v>0.28384649929739703</v>
      </c>
      <c r="G9" s="116">
        <v>0.25430284481572402</v>
      </c>
    </row>
    <row r="10" spans="2:16" ht="33" customHeight="1" x14ac:dyDescent="0.25">
      <c r="B10" s="88" t="s">
        <v>455</v>
      </c>
      <c r="C10" s="89" t="s">
        <v>456</v>
      </c>
      <c r="D10" s="140">
        <v>240968</v>
      </c>
      <c r="E10" s="140">
        <v>253118</v>
      </c>
      <c r="F10" s="116">
        <v>0.13963290790826999</v>
      </c>
      <c r="G10" s="116">
        <v>0.140441969576585</v>
      </c>
    </row>
    <row r="11" spans="2:16" ht="33" customHeight="1" x14ac:dyDescent="0.25">
      <c r="B11" s="88" t="s">
        <v>457</v>
      </c>
      <c r="C11" s="89" t="s">
        <v>458</v>
      </c>
      <c r="D11" s="140">
        <v>124183</v>
      </c>
      <c r="E11" s="140">
        <v>182437</v>
      </c>
      <c r="F11" s="116">
        <v>7.1959900911211197E-2</v>
      </c>
      <c r="G11" s="116">
        <v>0.101224771069791</v>
      </c>
    </row>
    <row r="12" spans="2:16" ht="33" customHeight="1" x14ac:dyDescent="0.25">
      <c r="B12" s="88" t="s">
        <v>459</v>
      </c>
      <c r="C12" s="89" t="s">
        <v>460</v>
      </c>
      <c r="D12" s="140">
        <v>96274</v>
      </c>
      <c r="E12" s="140">
        <v>127882</v>
      </c>
      <c r="F12" s="116">
        <v>5.5787567544075697E-2</v>
      </c>
      <c r="G12" s="116">
        <v>7.0955048449311303E-2</v>
      </c>
    </row>
    <row r="13" spans="2:16" ht="33" customHeight="1" x14ac:dyDescent="0.25">
      <c r="B13" s="88" t="s">
        <v>461</v>
      </c>
      <c r="C13" s="142" t="s">
        <v>462</v>
      </c>
      <c r="D13" s="140">
        <v>48059</v>
      </c>
      <c r="E13" s="140">
        <v>89120</v>
      </c>
      <c r="F13" s="116">
        <v>2.7848585377160302E-2</v>
      </c>
      <c r="G13" s="116">
        <v>4.9448037392304002E-2</v>
      </c>
    </row>
    <row r="14" spans="2:16" ht="33.75" customHeight="1" x14ac:dyDescent="0.25">
      <c r="B14" s="134" t="s">
        <v>463</v>
      </c>
      <c r="C14" s="144" t="s">
        <v>464</v>
      </c>
      <c r="D14" s="140">
        <v>26229</v>
      </c>
      <c r="E14" s="140">
        <v>22332</v>
      </c>
      <c r="F14" s="116">
        <v>1.5198829477466E-2</v>
      </c>
      <c r="G14" s="116">
        <v>1.23908614345257E-2</v>
      </c>
      <c r="H14" s="32"/>
      <c r="I14" s="32"/>
      <c r="J14" s="32"/>
      <c r="K14" s="32"/>
      <c r="L14" s="32"/>
      <c r="M14" s="32"/>
      <c r="N14" s="32"/>
      <c r="O14" s="32"/>
      <c r="P14" s="32"/>
    </row>
    <row r="15" spans="2:16" ht="33" customHeight="1" x14ac:dyDescent="0.25">
      <c r="B15" s="496" t="s">
        <v>450</v>
      </c>
      <c r="C15" s="496"/>
      <c r="D15" s="139">
        <v>1725725</v>
      </c>
      <c r="E15" s="139">
        <v>1802296</v>
      </c>
      <c r="F15" s="133">
        <v>1</v>
      </c>
      <c r="G15" s="133">
        <v>1</v>
      </c>
    </row>
    <row r="16" spans="2:16" ht="33" customHeight="1" x14ac:dyDescent="0.25">
      <c r="B16" s="145"/>
      <c r="C16" s="145"/>
      <c r="D16" s="121"/>
      <c r="E16" s="121"/>
      <c r="F16" s="122"/>
      <c r="G16" s="122"/>
    </row>
    <row r="17" spans="2:9" ht="34.5" customHeight="1" x14ac:dyDescent="0.3">
      <c r="B17" s="20" t="s">
        <v>1</v>
      </c>
      <c r="C17" s="21"/>
      <c r="D17" s="143"/>
      <c r="E17" s="143"/>
      <c r="F17" s="21"/>
      <c r="G17" s="21"/>
    </row>
    <row r="18" spans="2:9" ht="30" customHeight="1" x14ac:dyDescent="0.25">
      <c r="B18" s="31" t="s">
        <v>10</v>
      </c>
      <c r="C18" s="31" t="s">
        <v>11</v>
      </c>
      <c r="D18" s="31">
        <v>2021</v>
      </c>
      <c r="E18" s="31">
        <v>2022</v>
      </c>
      <c r="F18" s="31" t="s">
        <v>173</v>
      </c>
      <c r="G18" s="31" t="s">
        <v>277</v>
      </c>
    </row>
    <row r="19" spans="2:9" ht="33" customHeight="1" x14ac:dyDescent="0.25">
      <c r="B19" s="88" t="s">
        <v>451</v>
      </c>
      <c r="C19" s="89" t="s">
        <v>452</v>
      </c>
      <c r="D19" s="140">
        <v>610542</v>
      </c>
      <c r="E19" s="140">
        <v>577910</v>
      </c>
      <c r="F19" s="116">
        <v>0.42681753739377498</v>
      </c>
      <c r="G19" s="116">
        <v>0.39912372483246999</v>
      </c>
    </row>
    <row r="20" spans="2:9" ht="33" customHeight="1" x14ac:dyDescent="0.25">
      <c r="B20" s="88" t="s">
        <v>453</v>
      </c>
      <c r="C20" s="89" t="s">
        <v>454</v>
      </c>
      <c r="D20" s="140">
        <v>417070</v>
      </c>
      <c r="E20" s="140">
        <v>384058</v>
      </c>
      <c r="F20" s="116">
        <v>0.29156518359231898</v>
      </c>
      <c r="G20" s="116">
        <v>0.26524313389923798</v>
      </c>
    </row>
    <row r="21" spans="2:9" ht="33" customHeight="1" x14ac:dyDescent="0.25">
      <c r="B21" s="88" t="s">
        <v>455</v>
      </c>
      <c r="C21" s="89" t="s">
        <v>456</v>
      </c>
      <c r="D21" s="140">
        <v>188181</v>
      </c>
      <c r="E21" s="140">
        <v>192181</v>
      </c>
      <c r="F21" s="116">
        <v>0.131553522942399</v>
      </c>
      <c r="G21" s="116">
        <v>0.13272654316767099</v>
      </c>
    </row>
    <row r="22" spans="2:9" ht="33" customHeight="1" x14ac:dyDescent="0.25">
      <c r="B22" s="88" t="s">
        <v>457</v>
      </c>
      <c r="C22" s="89" t="s">
        <v>458</v>
      </c>
      <c r="D22" s="140">
        <v>83745</v>
      </c>
      <c r="E22" s="140">
        <v>116329</v>
      </c>
      <c r="F22" s="116">
        <v>5.8544432109570999E-2</v>
      </c>
      <c r="G22" s="116">
        <v>8.0340647827579298E-2</v>
      </c>
    </row>
    <row r="23" spans="2:9" ht="33" customHeight="1" x14ac:dyDescent="0.25">
      <c r="B23" s="88" t="s">
        <v>459</v>
      </c>
      <c r="C23" s="89" t="s">
        <v>460</v>
      </c>
      <c r="D23" s="140">
        <v>75184</v>
      </c>
      <c r="E23" s="140">
        <v>97095</v>
      </c>
      <c r="F23" s="116">
        <v>5.25596105287E-2</v>
      </c>
      <c r="G23" s="116">
        <v>6.7057012445897499E-2</v>
      </c>
    </row>
    <row r="24" spans="2:9" ht="33" customHeight="1" x14ac:dyDescent="0.25">
      <c r="B24" s="88" t="s">
        <v>461</v>
      </c>
      <c r="C24" s="142" t="s">
        <v>462</v>
      </c>
      <c r="D24" s="140">
        <v>32783</v>
      </c>
      <c r="E24" s="140">
        <v>60885</v>
      </c>
      <c r="F24" s="116">
        <v>2.29179308358477E-2</v>
      </c>
      <c r="G24" s="116">
        <v>4.2049191027019601E-2</v>
      </c>
    </row>
    <row r="25" spans="2:9" ht="33" customHeight="1" x14ac:dyDescent="0.25">
      <c r="B25" s="134" t="s">
        <v>463</v>
      </c>
      <c r="C25" s="144" t="s">
        <v>464</v>
      </c>
      <c r="D25" s="140">
        <v>22947</v>
      </c>
      <c r="E25" s="140">
        <v>19489</v>
      </c>
      <c r="F25" s="116">
        <v>1.6041782597388799E-2</v>
      </c>
      <c r="G25" s="116">
        <v>1.34597468001246E-2</v>
      </c>
    </row>
    <row r="26" spans="2:9" ht="33" customHeight="1" x14ac:dyDescent="0.25">
      <c r="B26" s="494" t="s">
        <v>450</v>
      </c>
      <c r="C26" s="495"/>
      <c r="D26" s="138">
        <v>1430452</v>
      </c>
      <c r="E26" s="139">
        <v>1447947</v>
      </c>
      <c r="F26" s="133">
        <v>1</v>
      </c>
      <c r="G26" s="133">
        <v>1</v>
      </c>
      <c r="H26" s="17"/>
      <c r="I26" s="17"/>
    </row>
    <row r="27" spans="2:9" ht="33" customHeight="1" x14ac:dyDescent="0.25">
      <c r="B27" s="145"/>
      <c r="C27" s="145"/>
      <c r="D27" s="121"/>
      <c r="E27" s="121"/>
      <c r="F27" s="122"/>
      <c r="G27" s="122"/>
      <c r="H27" s="17"/>
      <c r="I27" s="17"/>
    </row>
    <row r="28" spans="2:9" ht="33" customHeight="1" x14ac:dyDescent="0.25">
      <c r="B28" s="497" t="s">
        <v>281</v>
      </c>
      <c r="C28" s="497"/>
      <c r="D28" s="497"/>
      <c r="E28" s="497"/>
      <c r="F28" s="497"/>
      <c r="G28" s="497"/>
      <c r="H28" s="24"/>
      <c r="I28" s="17"/>
    </row>
    <row r="29" spans="2:9" ht="33" customHeight="1" x14ac:dyDescent="0.25">
      <c r="B29" s="146"/>
      <c r="C29" s="146"/>
      <c r="D29" s="147"/>
      <c r="E29" s="147"/>
      <c r="F29" s="148"/>
      <c r="G29" s="148"/>
      <c r="H29" s="17"/>
      <c r="I29" s="17"/>
    </row>
    <row r="30" spans="2:9" ht="33" customHeight="1" x14ac:dyDescent="0.25">
      <c r="B30" s="146"/>
      <c r="C30" s="146"/>
      <c r="D30" s="147"/>
      <c r="E30" s="147"/>
      <c r="F30" s="148"/>
      <c r="G30" s="148"/>
      <c r="H30" s="17"/>
      <c r="I30" s="17"/>
    </row>
    <row r="31" spans="2:9" ht="33" customHeight="1" x14ac:dyDescent="0.25">
      <c r="B31" s="146"/>
      <c r="C31" s="146"/>
      <c r="D31" s="147"/>
      <c r="E31" s="147"/>
      <c r="F31" s="148"/>
      <c r="G31" s="148"/>
      <c r="H31" s="17"/>
      <c r="I31" s="17"/>
    </row>
    <row r="32" spans="2:9" ht="33" customHeight="1" x14ac:dyDescent="0.25">
      <c r="B32" s="146"/>
      <c r="C32" s="146"/>
      <c r="D32" s="147"/>
      <c r="E32" s="147"/>
      <c r="F32" s="148"/>
      <c r="G32" s="148"/>
      <c r="H32" s="17"/>
      <c r="I32" s="17"/>
    </row>
    <row r="33" spans="2:9" ht="33" customHeight="1" x14ac:dyDescent="0.25">
      <c r="B33" s="146"/>
      <c r="C33" s="146"/>
      <c r="D33" s="147"/>
      <c r="E33" s="147"/>
      <c r="F33" s="148"/>
      <c r="G33" s="148"/>
      <c r="H33" s="17"/>
      <c r="I33" s="17"/>
    </row>
    <row r="34" spans="2:9" ht="33" customHeight="1" x14ac:dyDescent="0.25">
      <c r="B34" s="146"/>
      <c r="C34" s="146"/>
      <c r="D34" s="147"/>
      <c r="E34" s="147"/>
      <c r="F34" s="148"/>
      <c r="G34" s="148"/>
      <c r="H34" s="17"/>
      <c r="I34" s="17"/>
    </row>
    <row r="35" spans="2:9" ht="33" customHeight="1" x14ac:dyDescent="0.25">
      <c r="B35" s="146"/>
      <c r="C35" s="146"/>
      <c r="D35" s="147"/>
      <c r="E35" s="147"/>
      <c r="F35" s="148"/>
      <c r="G35" s="148"/>
      <c r="H35" s="17"/>
      <c r="I35" s="17"/>
    </row>
    <row r="36" spans="2:9" ht="33" customHeight="1" x14ac:dyDescent="0.25">
      <c r="B36" s="146"/>
      <c r="C36" s="146"/>
      <c r="D36" s="147"/>
      <c r="E36" s="147"/>
      <c r="F36" s="148"/>
      <c r="G36" s="148"/>
      <c r="H36" s="17"/>
      <c r="I36" s="17"/>
    </row>
    <row r="37" spans="2:9" ht="33" customHeight="1" x14ac:dyDescent="0.25">
      <c r="B37" s="146"/>
      <c r="C37" s="146"/>
      <c r="D37" s="147"/>
      <c r="E37" s="147"/>
      <c r="F37" s="148"/>
      <c r="G37" s="148"/>
      <c r="H37" s="17"/>
      <c r="I37" s="17"/>
    </row>
    <row r="38" spans="2:9" ht="33" customHeight="1" x14ac:dyDescent="0.25">
      <c r="B38" s="146"/>
      <c r="C38" s="146"/>
      <c r="D38" s="147"/>
      <c r="E38" s="147"/>
      <c r="F38" s="148"/>
      <c r="G38" s="148"/>
      <c r="H38" s="17"/>
      <c r="I38" s="17"/>
    </row>
    <row r="39" spans="2:9" ht="33" customHeight="1" x14ac:dyDescent="0.25">
      <c r="B39" s="146"/>
      <c r="C39" s="146"/>
      <c r="D39" s="147"/>
      <c r="E39" s="147"/>
      <c r="F39" s="148"/>
      <c r="G39" s="148"/>
      <c r="H39" s="17"/>
      <c r="I39" s="17"/>
    </row>
    <row r="40" spans="2:9" ht="33" customHeight="1" x14ac:dyDescent="0.25">
      <c r="B40" s="146"/>
      <c r="C40" s="146"/>
      <c r="D40" s="147"/>
      <c r="E40" s="147"/>
      <c r="F40" s="148"/>
      <c r="G40" s="148"/>
      <c r="H40" s="17"/>
      <c r="I40" s="17"/>
    </row>
    <row r="41" spans="2:9" ht="33" customHeight="1" x14ac:dyDescent="0.25">
      <c r="B41" s="146"/>
      <c r="C41" s="146"/>
      <c r="D41" s="147"/>
      <c r="E41" s="147"/>
      <c r="F41" s="148"/>
      <c r="G41" s="148"/>
      <c r="H41" s="17"/>
      <c r="I41" s="17"/>
    </row>
    <row r="42" spans="2:9" ht="33" customHeight="1" x14ac:dyDescent="0.25">
      <c r="B42" s="146"/>
      <c r="C42" s="146"/>
      <c r="D42" s="147"/>
      <c r="E42" s="147"/>
      <c r="F42" s="148"/>
      <c r="G42" s="148"/>
      <c r="H42" s="17"/>
      <c r="I42" s="17"/>
    </row>
    <row r="43" spans="2:9" ht="33" customHeight="1" x14ac:dyDescent="0.25">
      <c r="B43" s="146"/>
      <c r="C43" s="146"/>
      <c r="D43" s="147"/>
      <c r="E43" s="147"/>
      <c r="F43" s="148"/>
      <c r="G43" s="148"/>
      <c r="H43" s="17"/>
      <c r="I43" s="17"/>
    </row>
    <row r="44" spans="2:9" ht="33" customHeight="1" x14ac:dyDescent="0.25">
      <c r="B44" s="146"/>
      <c r="C44" s="146"/>
      <c r="D44" s="147"/>
      <c r="E44" s="147"/>
      <c r="F44" s="148"/>
      <c r="G44" s="148"/>
      <c r="H44" s="17"/>
      <c r="I44" s="17"/>
    </row>
    <row r="45" spans="2:9" ht="33" customHeight="1" x14ac:dyDescent="0.25">
      <c r="B45" s="146"/>
      <c r="C45" s="146"/>
      <c r="D45" s="147"/>
      <c r="E45" s="147"/>
      <c r="F45" s="148"/>
      <c r="G45" s="148"/>
      <c r="H45" s="17"/>
      <c r="I45" s="17"/>
    </row>
    <row r="46" spans="2:9" ht="30" customHeight="1" x14ac:dyDescent="0.25">
      <c r="B46" s="141"/>
      <c r="C46" s="130"/>
      <c r="D46" s="17"/>
      <c r="E46" s="17"/>
      <c r="F46" s="17"/>
      <c r="G46" s="17"/>
      <c r="H46" s="17"/>
      <c r="I46" s="17"/>
    </row>
    <row r="47" spans="2:9" ht="33" customHeight="1" x14ac:dyDescent="0.25">
      <c r="B47" s="497" t="s">
        <v>282</v>
      </c>
      <c r="C47" s="497"/>
      <c r="D47" s="497"/>
      <c r="E47" s="497"/>
      <c r="F47" s="497"/>
      <c r="G47" s="497"/>
      <c r="H47" s="24"/>
      <c r="I47" s="17"/>
    </row>
    <row r="48" spans="2:9" ht="33" customHeight="1" x14ac:dyDescent="0.25">
      <c r="B48" s="16"/>
      <c r="C48" s="17"/>
      <c r="D48" s="17"/>
      <c r="E48" s="17"/>
      <c r="F48" s="17"/>
      <c r="G48" s="17"/>
      <c r="H48" s="17"/>
      <c r="I48" s="17"/>
    </row>
    <row r="49" spans="2:9" ht="33" customHeight="1" x14ac:dyDescent="0.25">
      <c r="B49" s="16"/>
      <c r="C49" s="17"/>
      <c r="D49" s="17"/>
      <c r="E49" s="17"/>
      <c r="F49" s="17"/>
      <c r="G49" s="17"/>
      <c r="H49" s="17"/>
      <c r="I49" s="17"/>
    </row>
    <row r="50" spans="2:9" ht="33" customHeight="1" x14ac:dyDescent="0.25">
      <c r="B50" s="16"/>
      <c r="C50" s="17"/>
      <c r="D50" s="17"/>
      <c r="E50" s="17"/>
      <c r="F50" s="17"/>
      <c r="G50" s="17"/>
      <c r="H50" s="17"/>
      <c r="I50" s="17"/>
    </row>
    <row r="51" spans="2:9" ht="33" customHeight="1" x14ac:dyDescent="0.25">
      <c r="B51" s="16"/>
      <c r="C51" s="17"/>
      <c r="D51" s="17"/>
      <c r="E51" s="17"/>
      <c r="F51" s="17"/>
      <c r="G51" s="17"/>
      <c r="H51" s="17"/>
      <c r="I51" s="17"/>
    </row>
    <row r="52" spans="2:9" ht="33" customHeight="1" x14ac:dyDescent="0.25">
      <c r="B52" s="16"/>
      <c r="C52" s="17"/>
      <c r="D52" s="17"/>
      <c r="E52" s="17"/>
      <c r="F52" s="17"/>
      <c r="G52" s="17"/>
      <c r="H52" s="17"/>
      <c r="I52" s="17"/>
    </row>
    <row r="53" spans="2:9" ht="33" customHeight="1" x14ac:dyDescent="0.25">
      <c r="B53" s="16"/>
      <c r="C53" s="17"/>
      <c r="D53" s="17"/>
      <c r="E53" s="17"/>
      <c r="F53" s="17"/>
      <c r="G53" s="17"/>
      <c r="H53" s="17"/>
      <c r="I53" s="17"/>
    </row>
    <row r="54" spans="2:9" ht="33" customHeight="1" x14ac:dyDescent="0.25">
      <c r="B54" s="16"/>
      <c r="C54" s="17"/>
      <c r="D54" s="17"/>
      <c r="E54" s="17"/>
      <c r="F54" s="17"/>
      <c r="G54" s="17"/>
      <c r="H54" s="17"/>
      <c r="I54" s="17"/>
    </row>
    <row r="55" spans="2:9" ht="33" customHeight="1" x14ac:dyDescent="0.25">
      <c r="B55" s="16"/>
      <c r="C55" s="17"/>
      <c r="D55" s="17"/>
      <c r="E55" s="17"/>
      <c r="F55" s="17"/>
      <c r="G55" s="17"/>
      <c r="H55" s="17"/>
      <c r="I55" s="17"/>
    </row>
    <row r="56" spans="2:9" ht="33" customHeight="1" x14ac:dyDescent="0.25">
      <c r="B56" s="16"/>
      <c r="C56" s="17"/>
      <c r="D56" s="17"/>
      <c r="E56" s="17"/>
      <c r="F56" s="17"/>
      <c r="G56" s="17"/>
      <c r="H56" s="17"/>
      <c r="I56" s="17"/>
    </row>
    <row r="57" spans="2:9" ht="33" customHeight="1" x14ac:dyDescent="0.25">
      <c r="B57" s="16"/>
      <c r="C57" s="17"/>
      <c r="D57" s="17"/>
      <c r="E57" s="17"/>
      <c r="F57" s="17"/>
      <c r="G57" s="17"/>
      <c r="H57" s="17"/>
      <c r="I57" s="17"/>
    </row>
    <row r="58" spans="2:9" ht="33" customHeight="1" x14ac:dyDescent="0.25">
      <c r="B58" s="16"/>
      <c r="C58" s="17"/>
      <c r="D58" s="17"/>
      <c r="E58" s="17"/>
      <c r="F58" s="17"/>
      <c r="G58" s="17"/>
      <c r="H58" s="17"/>
      <c r="I58" s="17"/>
    </row>
    <row r="59" spans="2:9" ht="33" customHeight="1" x14ac:dyDescent="0.25">
      <c r="B59" s="16"/>
      <c r="C59" s="17"/>
      <c r="D59" s="17"/>
      <c r="E59" s="17"/>
      <c r="F59" s="17"/>
      <c r="G59" s="17"/>
      <c r="H59" s="17"/>
      <c r="I59" s="17"/>
    </row>
    <row r="60" spans="2:9" ht="33" customHeight="1" x14ac:dyDescent="0.25">
      <c r="B60" s="16"/>
      <c r="C60" s="17"/>
      <c r="D60" s="17"/>
      <c r="E60" s="17"/>
      <c r="F60" s="17"/>
      <c r="G60" s="17"/>
      <c r="H60" s="17"/>
      <c r="I60" s="17"/>
    </row>
    <row r="61" spans="2:9" ht="33" customHeight="1" x14ac:dyDescent="0.25">
      <c r="B61" s="16"/>
      <c r="C61" s="17"/>
      <c r="D61" s="17"/>
      <c r="E61" s="17"/>
      <c r="F61" s="17"/>
      <c r="G61" s="17"/>
      <c r="H61" s="17"/>
      <c r="I61" s="17"/>
    </row>
    <row r="62" spans="2:9" ht="33" customHeight="1" x14ac:dyDescent="0.25">
      <c r="B62" s="16"/>
      <c r="C62" s="17"/>
      <c r="D62" s="17"/>
      <c r="E62" s="17"/>
      <c r="F62" s="17"/>
      <c r="G62" s="17"/>
      <c r="H62" s="17"/>
      <c r="I62" s="17"/>
    </row>
    <row r="63" spans="2:9" ht="33" customHeight="1" x14ac:dyDescent="0.25">
      <c r="B63" s="16"/>
      <c r="C63" s="17"/>
      <c r="D63" s="17"/>
      <c r="E63" s="17"/>
      <c r="F63" s="17"/>
      <c r="G63" s="17"/>
      <c r="H63" s="17"/>
      <c r="I63" s="17"/>
    </row>
    <row r="64" spans="2:9" ht="24.75" customHeight="1" x14ac:dyDescent="0.25">
      <c r="B64" s="16"/>
      <c r="C64" s="17"/>
      <c r="D64" s="17"/>
      <c r="E64" s="17"/>
      <c r="F64" s="17"/>
      <c r="G64" s="17"/>
      <c r="H64" s="17"/>
      <c r="I64" s="17"/>
    </row>
    <row r="65" spans="2:9" ht="15" customHeight="1" x14ac:dyDescent="0.25">
      <c r="B65" s="18" t="s">
        <v>274</v>
      </c>
      <c r="C65" s="17"/>
      <c r="D65" s="17"/>
      <c r="E65" s="17"/>
      <c r="F65" s="17"/>
      <c r="G65" s="17"/>
      <c r="H65" s="17"/>
      <c r="I65" s="17"/>
    </row>
    <row r="66" spans="2:9" ht="15" customHeight="1" x14ac:dyDescent="0.25">
      <c r="B66" s="18" t="s">
        <v>15</v>
      </c>
    </row>
  </sheetData>
  <mergeCells count="6">
    <mergeCell ref="B3:G3"/>
    <mergeCell ref="B4:G4"/>
    <mergeCell ref="B26:C26"/>
    <mergeCell ref="B15:C15"/>
    <mergeCell ref="B47:G47"/>
    <mergeCell ref="B28:G28"/>
  </mergeCells>
  <hyperlinks>
    <hyperlink ref="B2" location="Indice!A1" display="Índice"/>
    <hyperlink ref="G2" location="'1.2.1'!A1" display="Siguiente"/>
    <hyperlink ref="F2" location="'1.1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3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V11" sqref="V11"/>
    </sheetView>
  </sheetViews>
  <sheetFormatPr baseColWidth="10" defaultRowHeight="15" x14ac:dyDescent="0.25"/>
  <cols>
    <col min="1" max="1" width="2.28515625" customWidth="1"/>
    <col min="2" max="2" width="52.710937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38" t="s">
        <v>3</v>
      </c>
      <c r="Q2" s="37" t="s">
        <v>178</v>
      </c>
      <c r="R2" s="37" t="s">
        <v>179</v>
      </c>
    </row>
    <row r="3" spans="2:18" ht="33" customHeight="1" x14ac:dyDescent="0.25">
      <c r="B3" s="499" t="s">
        <v>103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</row>
    <row r="4" spans="2:18" ht="36.75" customHeight="1" x14ac:dyDescent="0.25">
      <c r="B4" s="498" t="s">
        <v>283</v>
      </c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</row>
    <row r="5" spans="2:18" ht="36.75" customHeight="1" x14ac:dyDescent="0.25"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2:18" ht="33" customHeight="1" x14ac:dyDescent="0.25">
      <c r="B6" s="152" t="s">
        <v>0</v>
      </c>
    </row>
    <row r="7" spans="2:18" ht="33" customHeight="1" x14ac:dyDescent="0.25">
      <c r="B7" s="153" t="s">
        <v>4</v>
      </c>
      <c r="C7" s="153">
        <v>2007</v>
      </c>
      <c r="D7" s="153">
        <v>2008</v>
      </c>
      <c r="E7" s="153">
        <v>2009</v>
      </c>
      <c r="F7" s="153">
        <v>2010</v>
      </c>
      <c r="G7" s="153">
        <v>2011</v>
      </c>
      <c r="H7" s="153">
        <v>2012</v>
      </c>
      <c r="I7" s="153">
        <v>2013</v>
      </c>
      <c r="J7" s="153">
        <v>2014</v>
      </c>
      <c r="K7" s="153">
        <v>2015</v>
      </c>
      <c r="L7" s="153">
        <v>2016</v>
      </c>
      <c r="M7" s="153">
        <v>2017</v>
      </c>
      <c r="N7" s="153">
        <v>2018</v>
      </c>
      <c r="O7" s="153">
        <v>2019</v>
      </c>
      <c r="P7" s="153">
        <v>2020</v>
      </c>
      <c r="Q7" s="153">
        <v>2021</v>
      </c>
      <c r="R7" s="153">
        <v>2022</v>
      </c>
    </row>
    <row r="8" spans="2:18" ht="33" customHeight="1" x14ac:dyDescent="0.25">
      <c r="B8" s="25" t="s">
        <v>465</v>
      </c>
      <c r="C8" s="26">
        <v>625467</v>
      </c>
      <c r="D8" s="26">
        <v>834262</v>
      </c>
      <c r="E8" s="26">
        <v>923089</v>
      </c>
      <c r="F8" s="26">
        <v>1153711</v>
      </c>
      <c r="G8" s="26">
        <v>1414990</v>
      </c>
      <c r="H8" s="26">
        <v>1652011</v>
      </c>
      <c r="I8" s="26">
        <v>1908811</v>
      </c>
      <c r="J8" s="26">
        <v>2110294</v>
      </c>
      <c r="K8" s="26">
        <v>2035188</v>
      </c>
      <c r="L8" s="26">
        <v>2019793</v>
      </c>
      <c r="M8" s="26">
        <v>2133605</v>
      </c>
      <c r="N8" s="26">
        <v>2410500</v>
      </c>
      <c r="O8" s="26">
        <v>2332152</v>
      </c>
      <c r="P8" s="26">
        <v>2133460</v>
      </c>
      <c r="Q8" s="26">
        <v>2558109</v>
      </c>
      <c r="R8" s="26">
        <v>2348403</v>
      </c>
    </row>
    <row r="9" spans="2:18" ht="33" customHeight="1" x14ac:dyDescent="0.25">
      <c r="B9" s="25" t="s">
        <v>419</v>
      </c>
      <c r="C9" s="26">
        <v>51007777</v>
      </c>
      <c r="D9" s="26">
        <v>61762635</v>
      </c>
      <c r="E9" s="26">
        <v>62519686</v>
      </c>
      <c r="F9" s="26">
        <v>69555367</v>
      </c>
      <c r="G9" s="26">
        <v>79276664</v>
      </c>
      <c r="H9" s="26">
        <v>87924544</v>
      </c>
      <c r="I9" s="26">
        <v>95129659</v>
      </c>
      <c r="J9" s="26">
        <v>101726331</v>
      </c>
      <c r="K9" s="26">
        <v>99290381</v>
      </c>
      <c r="L9" s="26">
        <v>99937696</v>
      </c>
      <c r="M9" s="26">
        <v>104295862</v>
      </c>
      <c r="N9" s="26">
        <v>107562008</v>
      </c>
      <c r="O9" s="26">
        <v>108108009</v>
      </c>
      <c r="P9" s="26">
        <v>99291124</v>
      </c>
      <c r="Q9" s="26">
        <v>106165866</v>
      </c>
      <c r="R9" s="26">
        <v>115049476</v>
      </c>
    </row>
    <row r="10" spans="2:18" ht="33" customHeight="1" x14ac:dyDescent="0.25">
      <c r="B10" s="27" t="s">
        <v>466</v>
      </c>
      <c r="C10" s="28">
        <v>1.2262188959930601E-2</v>
      </c>
      <c r="D10" s="28">
        <v>1.3507551936539E-2</v>
      </c>
      <c r="E10" s="28">
        <v>1.4764773450717601E-2</v>
      </c>
      <c r="F10" s="28">
        <v>1.6586944325949701E-2</v>
      </c>
      <c r="G10" s="28">
        <v>1.78487581162598E-2</v>
      </c>
      <c r="H10" s="28">
        <v>1.8788962954416899E-2</v>
      </c>
      <c r="I10" s="28">
        <v>2.00653615293628E-2</v>
      </c>
      <c r="J10" s="28">
        <v>2.0744815813714901E-2</v>
      </c>
      <c r="K10" s="28">
        <v>2.0497332969242998E-2</v>
      </c>
      <c r="L10" s="28">
        <v>2.0210521963604199E-2</v>
      </c>
      <c r="M10" s="28">
        <v>2.0457235398275E-2</v>
      </c>
      <c r="N10" s="28">
        <v>2.2410329119181199E-2</v>
      </c>
      <c r="O10" s="28">
        <v>2.1572425776521301E-2</v>
      </c>
      <c r="P10" s="28">
        <v>2.1486915587741798E-2</v>
      </c>
      <c r="Q10" s="28">
        <v>2.40953999282594E-2</v>
      </c>
      <c r="R10" s="28">
        <v>2.0412113828314999E-2</v>
      </c>
    </row>
    <row r="11" spans="2:18" ht="33" customHeight="1" x14ac:dyDescent="0.25">
      <c r="B11" s="154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</row>
    <row r="12" spans="2:18" ht="33" customHeight="1" x14ac:dyDescent="0.25">
      <c r="B12" s="152" t="s">
        <v>1</v>
      </c>
    </row>
    <row r="13" spans="2:18" ht="33" customHeight="1" x14ac:dyDescent="0.25">
      <c r="B13" s="153" t="s">
        <v>4</v>
      </c>
      <c r="C13" s="153">
        <v>2007</v>
      </c>
      <c r="D13" s="153">
        <v>2008</v>
      </c>
      <c r="E13" s="153">
        <v>2009</v>
      </c>
      <c r="F13" s="153">
        <v>2010</v>
      </c>
      <c r="G13" s="153">
        <v>2011</v>
      </c>
      <c r="H13" s="153">
        <v>2012</v>
      </c>
      <c r="I13" s="153">
        <v>2013</v>
      </c>
      <c r="J13" s="153">
        <v>2014</v>
      </c>
      <c r="K13" s="153">
        <v>2015</v>
      </c>
      <c r="L13" s="153">
        <v>2016</v>
      </c>
      <c r="M13" s="153">
        <v>2017</v>
      </c>
      <c r="N13" s="153">
        <v>2018</v>
      </c>
      <c r="O13" s="153">
        <v>2019</v>
      </c>
      <c r="P13" s="153">
        <v>2020</v>
      </c>
      <c r="Q13" s="153">
        <v>2021</v>
      </c>
      <c r="R13" s="153">
        <v>2022</v>
      </c>
    </row>
    <row r="14" spans="2:18" ht="33" customHeight="1" x14ac:dyDescent="0.25">
      <c r="B14" s="29" t="s">
        <v>465</v>
      </c>
      <c r="C14" s="26">
        <v>625467</v>
      </c>
      <c r="D14" s="26">
        <v>781222</v>
      </c>
      <c r="E14" s="26">
        <v>849866</v>
      </c>
      <c r="F14" s="26">
        <v>996235</v>
      </c>
      <c r="G14" s="26">
        <v>1144733</v>
      </c>
      <c r="H14" s="26">
        <v>1290188</v>
      </c>
      <c r="I14" s="26">
        <v>1469879</v>
      </c>
      <c r="J14" s="26">
        <v>1603838</v>
      </c>
      <c r="K14" s="26">
        <v>1533114</v>
      </c>
      <c r="L14" s="26">
        <v>1572827</v>
      </c>
      <c r="M14" s="26">
        <v>1670952</v>
      </c>
      <c r="N14" s="26">
        <v>1835975</v>
      </c>
      <c r="O14" s="26">
        <v>1779691</v>
      </c>
      <c r="P14" s="26">
        <v>1627768</v>
      </c>
      <c r="Q14" s="26">
        <v>1930032</v>
      </c>
      <c r="R14" s="26">
        <v>1686673</v>
      </c>
    </row>
    <row r="15" spans="2:18" ht="33" customHeight="1" x14ac:dyDescent="0.25">
      <c r="B15" s="29" t="s">
        <v>419</v>
      </c>
      <c r="C15" s="26">
        <v>51007777</v>
      </c>
      <c r="D15" s="26">
        <v>54250408</v>
      </c>
      <c r="E15" s="26">
        <v>54557732</v>
      </c>
      <c r="F15" s="26">
        <v>56481055</v>
      </c>
      <c r="G15" s="26">
        <v>60925064</v>
      </c>
      <c r="H15" s="26">
        <v>64362433</v>
      </c>
      <c r="I15" s="26">
        <v>67546128</v>
      </c>
      <c r="J15" s="26">
        <v>70105362</v>
      </c>
      <c r="K15" s="26">
        <v>70174677</v>
      </c>
      <c r="L15" s="26">
        <v>69314066</v>
      </c>
      <c r="M15" s="26">
        <v>70955691</v>
      </c>
      <c r="N15" s="26">
        <v>71870517</v>
      </c>
      <c r="O15" s="26">
        <v>71879217</v>
      </c>
      <c r="P15" s="26">
        <v>66281546</v>
      </c>
      <c r="Q15" s="26">
        <v>69088736</v>
      </c>
      <c r="R15" s="26">
        <v>71125243</v>
      </c>
    </row>
    <row r="16" spans="2:18" ht="33" customHeight="1" x14ac:dyDescent="0.25">
      <c r="B16" s="30" t="s">
        <v>466</v>
      </c>
      <c r="C16" s="28">
        <v>1.2262188959930601E-2</v>
      </c>
      <c r="D16" s="28">
        <v>1.4400297229101E-2</v>
      </c>
      <c r="E16" s="28">
        <v>1.5577370408286001E-2</v>
      </c>
      <c r="F16" s="28">
        <v>1.76383922007123E-2</v>
      </c>
      <c r="G16" s="28">
        <v>1.8789196511964298E-2</v>
      </c>
      <c r="H16" s="28">
        <v>2.00456685656989E-2</v>
      </c>
      <c r="I16" s="28">
        <v>2.1761114123373601E-2</v>
      </c>
      <c r="J16" s="28">
        <v>2.2877536813803199E-2</v>
      </c>
      <c r="K16" s="28">
        <v>2.18471116012404E-2</v>
      </c>
      <c r="L16" s="28">
        <v>2.2691310591994401E-2</v>
      </c>
      <c r="M16" s="28">
        <v>2.3549231590176498E-2</v>
      </c>
      <c r="N16" s="28">
        <v>2.5545593334190202E-2</v>
      </c>
      <c r="O16" s="28">
        <v>2.4759465590728402E-2</v>
      </c>
      <c r="P16" s="28">
        <v>2.4558389148014101E-2</v>
      </c>
      <c r="Q16" s="28">
        <v>2.7935552330845902E-2</v>
      </c>
      <c r="R16" s="28">
        <v>2.37141263615788E-2</v>
      </c>
    </row>
    <row r="17" spans="2:22" ht="33" customHeight="1" x14ac:dyDescent="0.25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2:22" ht="33" customHeight="1" x14ac:dyDescent="0.25">
      <c r="B18" s="158" t="s">
        <v>284</v>
      </c>
      <c r="C18" s="157"/>
      <c r="D18" s="157"/>
      <c r="E18" s="157"/>
      <c r="F18" s="157"/>
      <c r="G18" s="157"/>
      <c r="H18" s="157"/>
      <c r="I18" s="157"/>
      <c r="J18" s="157"/>
    </row>
    <row r="19" spans="2:22" ht="33" customHeight="1" x14ac:dyDescent="0.25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0" spans="2:22" ht="33" customHeight="1" x14ac:dyDescent="0.25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51"/>
      <c r="S20" s="51"/>
      <c r="T20" s="51"/>
      <c r="U20" s="51"/>
      <c r="V20" s="51"/>
    </row>
    <row r="21" spans="2:22" ht="33" customHeight="1" x14ac:dyDescent="0.25">
      <c r="B21" s="159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51"/>
      <c r="S21" s="51"/>
      <c r="T21" s="51"/>
      <c r="U21" s="51"/>
      <c r="V21" s="51"/>
    </row>
    <row r="22" spans="2:22" ht="33" customHeight="1" x14ac:dyDescent="0.25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51"/>
      <c r="S22" s="51"/>
      <c r="T22" s="51"/>
      <c r="U22" s="51"/>
      <c r="V22" s="51"/>
    </row>
    <row r="23" spans="2:22" ht="33" customHeight="1" x14ac:dyDescent="0.25">
      <c r="B23" s="159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51"/>
      <c r="S23" s="51"/>
      <c r="T23" s="51"/>
      <c r="U23" s="51"/>
      <c r="V23" s="51"/>
    </row>
    <row r="24" spans="2:22" ht="33" customHeight="1" x14ac:dyDescent="0.25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51"/>
      <c r="S24" s="51"/>
      <c r="T24" s="51"/>
      <c r="U24" s="51"/>
      <c r="V24" s="51"/>
    </row>
    <row r="25" spans="2:22" ht="33" customHeight="1" x14ac:dyDescent="0.25">
      <c r="B25" s="159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51"/>
      <c r="S25" s="51"/>
      <c r="T25" s="51"/>
      <c r="U25" s="51"/>
      <c r="V25" s="51"/>
    </row>
    <row r="26" spans="2:22" ht="33" customHeight="1" x14ac:dyDescent="0.25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51"/>
      <c r="S26" s="51"/>
      <c r="T26" s="51"/>
      <c r="U26" s="51"/>
      <c r="V26" s="51"/>
    </row>
    <row r="27" spans="2:22" ht="33" customHeight="1" x14ac:dyDescent="0.25">
      <c r="B27" s="159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51"/>
      <c r="S27" s="51"/>
      <c r="T27" s="51"/>
      <c r="U27" s="51"/>
      <c r="V27" s="51"/>
    </row>
    <row r="28" spans="2:22" ht="33" customHeight="1" x14ac:dyDescent="0.25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51"/>
      <c r="S28" s="51"/>
      <c r="T28" s="51"/>
      <c r="U28" s="51"/>
      <c r="V28" s="51"/>
    </row>
    <row r="29" spans="2:22" ht="33" customHeight="1" x14ac:dyDescent="0.25">
      <c r="B29" s="159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51"/>
      <c r="S29" s="51"/>
      <c r="T29" s="51"/>
      <c r="U29" s="51"/>
      <c r="V29" s="51"/>
    </row>
    <row r="30" spans="2:22" ht="33" customHeight="1" x14ac:dyDescent="0.25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51"/>
      <c r="S30" s="51"/>
      <c r="T30" s="51"/>
      <c r="U30" s="51"/>
      <c r="V30" s="51"/>
    </row>
    <row r="31" spans="2:22" ht="33" customHeight="1" x14ac:dyDescent="0.25">
      <c r="B31" s="159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51"/>
      <c r="S31" s="51"/>
      <c r="T31" s="51"/>
      <c r="U31" s="51"/>
      <c r="V31" s="51"/>
    </row>
    <row r="32" spans="2:22" ht="33" customHeight="1" x14ac:dyDescent="0.25">
      <c r="B32" s="156"/>
      <c r="C32" s="157"/>
      <c r="D32" s="157"/>
      <c r="E32" s="157"/>
      <c r="F32" s="157"/>
      <c r="G32" s="157"/>
      <c r="H32" s="157"/>
      <c r="I32" s="157"/>
      <c r="J32" s="157"/>
    </row>
    <row r="33" spans="2:10" ht="33" customHeight="1" x14ac:dyDescent="0.25">
      <c r="B33" s="158" t="s">
        <v>285</v>
      </c>
      <c r="C33" s="157"/>
      <c r="D33" s="157"/>
      <c r="E33" s="157"/>
      <c r="F33" s="157"/>
      <c r="G33" s="157"/>
      <c r="H33" s="157"/>
      <c r="I33" s="157"/>
      <c r="J33" s="157"/>
    </row>
    <row r="34" spans="2:10" ht="33" customHeight="1" x14ac:dyDescent="0.25">
      <c r="B34" s="156"/>
      <c r="C34" s="157"/>
      <c r="D34" s="157"/>
      <c r="E34" s="157"/>
      <c r="F34" s="157"/>
      <c r="G34" s="157"/>
      <c r="H34" s="157"/>
      <c r="I34" s="157"/>
      <c r="J34" s="157"/>
    </row>
    <row r="35" spans="2:10" ht="33" customHeight="1" x14ac:dyDescent="0.25">
      <c r="B35" s="156"/>
      <c r="C35" s="157"/>
      <c r="D35" s="157"/>
      <c r="E35" s="157"/>
      <c r="F35" s="157"/>
      <c r="G35" s="157"/>
      <c r="H35" s="157"/>
      <c r="I35" s="157"/>
      <c r="J35" s="157"/>
    </row>
    <row r="36" spans="2:10" ht="33" customHeight="1" x14ac:dyDescent="0.25">
      <c r="B36" s="156"/>
      <c r="C36" s="157"/>
      <c r="D36" s="157"/>
      <c r="E36" s="157"/>
      <c r="F36" s="157"/>
      <c r="G36" s="157"/>
      <c r="H36" s="157"/>
      <c r="I36" s="157"/>
      <c r="J36" s="157"/>
    </row>
    <row r="37" spans="2:10" ht="33" customHeight="1" x14ac:dyDescent="0.25">
      <c r="B37" s="156"/>
      <c r="C37" s="157"/>
      <c r="D37" s="157"/>
      <c r="E37" s="157"/>
      <c r="F37" s="157"/>
      <c r="G37" s="157"/>
      <c r="H37" s="157"/>
      <c r="I37" s="157"/>
      <c r="J37" s="157"/>
    </row>
    <row r="38" spans="2:10" ht="33" customHeight="1" x14ac:dyDescent="0.25">
      <c r="B38" s="156"/>
      <c r="C38" s="157"/>
      <c r="D38" s="157"/>
      <c r="E38" s="157"/>
      <c r="F38" s="157"/>
      <c r="G38" s="157"/>
      <c r="H38" s="157"/>
      <c r="I38" s="157"/>
      <c r="J38" s="157"/>
    </row>
    <row r="39" spans="2:10" ht="33" customHeight="1" x14ac:dyDescent="0.25">
      <c r="B39" s="156"/>
      <c r="C39" s="157"/>
      <c r="D39" s="157"/>
      <c r="E39" s="157"/>
      <c r="F39" s="157"/>
      <c r="G39" s="157"/>
      <c r="H39" s="157"/>
      <c r="I39" s="157"/>
      <c r="J39" s="157"/>
    </row>
    <row r="40" spans="2:10" ht="33" customHeight="1" x14ac:dyDescent="0.25">
      <c r="B40" s="156"/>
      <c r="C40" s="157"/>
      <c r="D40" s="157"/>
      <c r="E40" s="157"/>
      <c r="F40" s="157"/>
      <c r="G40" s="157"/>
      <c r="H40" s="157"/>
      <c r="I40" s="157"/>
      <c r="J40" s="157"/>
    </row>
    <row r="41" spans="2:10" ht="33" customHeight="1" x14ac:dyDescent="0.25">
      <c r="B41" s="156"/>
      <c r="C41" s="157"/>
      <c r="D41" s="157"/>
      <c r="E41" s="157"/>
      <c r="F41" s="157"/>
      <c r="G41" s="157"/>
      <c r="H41" s="157"/>
      <c r="I41" s="157"/>
      <c r="J41" s="157"/>
    </row>
    <row r="42" spans="2:10" ht="33" customHeight="1" x14ac:dyDescent="0.25">
      <c r="B42" s="156"/>
      <c r="C42" s="157"/>
      <c r="D42" s="157"/>
      <c r="E42" s="157"/>
      <c r="F42" s="157"/>
      <c r="G42" s="157"/>
      <c r="H42" s="157"/>
      <c r="I42" s="157"/>
      <c r="J42" s="157"/>
    </row>
    <row r="43" spans="2:10" ht="33" customHeight="1" x14ac:dyDescent="0.25">
      <c r="B43" s="156"/>
      <c r="C43" s="157"/>
      <c r="D43" s="157"/>
      <c r="E43" s="157"/>
      <c r="F43" s="157"/>
      <c r="G43" s="157"/>
      <c r="H43" s="157"/>
      <c r="I43" s="157"/>
      <c r="J43" s="157"/>
    </row>
    <row r="44" spans="2:10" ht="33" customHeight="1" x14ac:dyDescent="0.25">
      <c r="B44" s="156"/>
      <c r="C44" s="157"/>
      <c r="D44" s="157"/>
      <c r="E44" s="157"/>
      <c r="F44" s="157"/>
      <c r="G44" s="157"/>
      <c r="H44" s="157"/>
      <c r="I44" s="157"/>
      <c r="J44" s="157"/>
    </row>
    <row r="45" spans="2:10" ht="33" customHeight="1" x14ac:dyDescent="0.25">
      <c r="B45" s="156"/>
      <c r="C45" s="157"/>
      <c r="D45" s="157"/>
      <c r="E45" s="157"/>
      <c r="F45" s="157"/>
      <c r="G45" s="157"/>
      <c r="H45" s="157"/>
      <c r="I45" s="157"/>
      <c r="J45" s="157"/>
    </row>
    <row r="46" spans="2:10" ht="33" customHeight="1" x14ac:dyDescent="0.25">
      <c r="B46" s="156"/>
      <c r="C46" s="157"/>
      <c r="D46" s="157"/>
      <c r="E46" s="157"/>
      <c r="F46" s="157"/>
      <c r="G46" s="157"/>
      <c r="H46" s="157"/>
      <c r="I46" s="157"/>
      <c r="J46" s="157"/>
    </row>
    <row r="47" spans="2:10" ht="16.5" customHeight="1" x14ac:dyDescent="0.3">
      <c r="B47" s="39" t="s">
        <v>401</v>
      </c>
      <c r="C47" s="157"/>
      <c r="D47" s="157"/>
      <c r="E47" s="157"/>
      <c r="F47" s="157"/>
      <c r="G47" s="157"/>
      <c r="H47" s="157"/>
      <c r="I47" s="157"/>
      <c r="J47" s="157"/>
    </row>
    <row r="48" spans="2:10" ht="16.5" customHeight="1" x14ac:dyDescent="0.3">
      <c r="B48" s="39" t="s">
        <v>404</v>
      </c>
      <c r="C48" s="155"/>
    </row>
    <row r="49" spans="2:3" ht="16.5" customHeight="1" x14ac:dyDescent="0.25">
      <c r="B49" s="18" t="s">
        <v>14</v>
      </c>
      <c r="C49" s="155"/>
    </row>
    <row r="50" spans="2:3" ht="15" customHeight="1" x14ac:dyDescent="0.25">
      <c r="C50" s="155"/>
    </row>
    <row r="51" spans="2:3" ht="15" customHeight="1" x14ac:dyDescent="0.25">
      <c r="C51" s="155"/>
    </row>
    <row r="52" spans="2:3" ht="15" customHeight="1" x14ac:dyDescent="0.25">
      <c r="C52" s="155"/>
    </row>
    <row r="53" spans="2:3" ht="15" customHeight="1" x14ac:dyDescent="0.25">
      <c r="C53" s="155"/>
    </row>
  </sheetData>
  <mergeCells count="2">
    <mergeCell ref="B4:Q4"/>
    <mergeCell ref="B3:Q3"/>
  </mergeCells>
  <hyperlinks>
    <hyperlink ref="B2" location="Indice!A1" display="Índice"/>
    <hyperlink ref="R2" location="'1.2.2'!A1" display="Siguiente"/>
    <hyperlink ref="Q2" location="'1.1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showGridLines="0" zoomScale="60" zoomScaleNormal="60" zoomScaleSheetLayoutView="85" workbookViewId="0">
      <pane ySplit="5" topLeftCell="A6" activePane="bottomLeft" state="frozen"/>
      <selection activeCell="B14" sqref="B14:Q16"/>
      <selection pane="bottomLeft" activeCell="U8" sqref="U8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8" ht="78" customHeight="1" x14ac:dyDescent="0.25"/>
    <row r="2" spans="2:18" ht="33" customHeight="1" x14ac:dyDescent="0.35">
      <c r="B2" s="38" t="s">
        <v>3</v>
      </c>
      <c r="Q2" s="38" t="s">
        <v>178</v>
      </c>
      <c r="R2" s="162" t="s">
        <v>179</v>
      </c>
    </row>
    <row r="3" spans="2:18" ht="33" customHeight="1" x14ac:dyDescent="0.25">
      <c r="B3" s="489" t="s">
        <v>104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8" ht="33" customHeight="1" x14ac:dyDescent="0.25">
      <c r="B4" s="491" t="s">
        <v>286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8" ht="33" customHeight="1" x14ac:dyDescent="0.25"/>
    <row r="6" spans="2:18" ht="33" customHeight="1" x14ac:dyDescent="0.2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8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8" ht="34.5" customHeight="1" x14ac:dyDescent="0.25">
      <c r="B8" s="25" t="s">
        <v>465</v>
      </c>
      <c r="C8" s="26">
        <v>625467</v>
      </c>
      <c r="D8" s="26">
        <v>834262</v>
      </c>
      <c r="E8" s="26">
        <v>923089</v>
      </c>
      <c r="F8" s="26">
        <v>1153711</v>
      </c>
      <c r="G8" s="26">
        <v>1414990</v>
      </c>
      <c r="H8" s="26">
        <v>1652011</v>
      </c>
      <c r="I8" s="26">
        <v>1908811</v>
      </c>
      <c r="J8" s="26">
        <v>2110294</v>
      </c>
      <c r="K8" s="26">
        <v>2035188</v>
      </c>
      <c r="L8" s="26">
        <v>2019793</v>
      </c>
      <c r="M8" s="26">
        <v>2133605</v>
      </c>
      <c r="N8" s="26">
        <v>2410500</v>
      </c>
      <c r="O8" s="26">
        <v>2332152</v>
      </c>
      <c r="P8" s="26">
        <v>2133460</v>
      </c>
      <c r="Q8" s="26">
        <v>2558109</v>
      </c>
      <c r="R8" s="26">
        <v>2348403</v>
      </c>
    </row>
    <row r="9" spans="2:18" ht="34.5" customHeight="1" x14ac:dyDescent="0.25">
      <c r="B9" s="25" t="s">
        <v>467</v>
      </c>
      <c r="C9" s="26">
        <v>413991</v>
      </c>
      <c r="D9" s="26">
        <v>494322</v>
      </c>
      <c r="E9" s="26">
        <v>543130</v>
      </c>
      <c r="F9" s="26">
        <v>632491</v>
      </c>
      <c r="G9" s="26">
        <v>721630</v>
      </c>
      <c r="H9" s="26">
        <v>751137</v>
      </c>
      <c r="I9" s="26">
        <v>803669</v>
      </c>
      <c r="J9" s="26">
        <v>874095</v>
      </c>
      <c r="K9" s="26">
        <v>891280</v>
      </c>
      <c r="L9" s="26">
        <v>871424</v>
      </c>
      <c r="M9" s="26">
        <v>917350</v>
      </c>
      <c r="N9" s="26">
        <v>993607</v>
      </c>
      <c r="O9" s="26">
        <v>911499</v>
      </c>
      <c r="P9" s="26">
        <v>794341</v>
      </c>
      <c r="Q9" s="26">
        <v>789274</v>
      </c>
      <c r="R9" s="26">
        <v>836692</v>
      </c>
    </row>
    <row r="10" spans="2:18" ht="33.75" customHeight="1" x14ac:dyDescent="0.25">
      <c r="B10" s="27" t="s">
        <v>468</v>
      </c>
      <c r="C10" s="50">
        <v>1039458</v>
      </c>
      <c r="D10" s="50">
        <v>1328584</v>
      </c>
      <c r="E10" s="50">
        <v>1466219</v>
      </c>
      <c r="F10" s="50">
        <v>1786202</v>
      </c>
      <c r="G10" s="50">
        <v>2136620</v>
      </c>
      <c r="H10" s="50">
        <v>2403148</v>
      </c>
      <c r="I10" s="50">
        <v>2712480</v>
      </c>
      <c r="J10" s="50">
        <v>2984389</v>
      </c>
      <c r="K10" s="50">
        <v>2926468</v>
      </c>
      <c r="L10" s="50">
        <v>2891217</v>
      </c>
      <c r="M10" s="50">
        <v>3050955</v>
      </c>
      <c r="N10" s="50">
        <v>3404107</v>
      </c>
      <c r="O10" s="50">
        <v>3243651</v>
      </c>
      <c r="P10" s="50">
        <v>2927801</v>
      </c>
      <c r="Q10" s="50">
        <v>3347383</v>
      </c>
      <c r="R10" s="50">
        <v>3185095</v>
      </c>
    </row>
    <row r="11" spans="2:18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</row>
    <row r="12" spans="2:18" ht="33" customHeight="1" x14ac:dyDescent="0.25">
      <c r="B12" s="20" t="s">
        <v>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8" ht="34.5" customHeight="1" x14ac:dyDescent="0.25">
      <c r="B14" s="25" t="s">
        <v>465</v>
      </c>
      <c r="C14" s="26">
        <v>625467</v>
      </c>
      <c r="D14" s="26">
        <v>781222</v>
      </c>
      <c r="E14" s="26">
        <v>849866</v>
      </c>
      <c r="F14" s="26">
        <v>996235</v>
      </c>
      <c r="G14" s="26">
        <v>1144733</v>
      </c>
      <c r="H14" s="26">
        <v>1290188</v>
      </c>
      <c r="I14" s="26">
        <v>1469879</v>
      </c>
      <c r="J14" s="26">
        <v>1603838</v>
      </c>
      <c r="K14" s="26">
        <v>1533114</v>
      </c>
      <c r="L14" s="26">
        <v>1572827</v>
      </c>
      <c r="M14" s="26">
        <v>1670952</v>
      </c>
      <c r="N14" s="26">
        <v>1835975</v>
      </c>
      <c r="O14" s="26">
        <v>1779691</v>
      </c>
      <c r="P14" s="26">
        <v>1627768</v>
      </c>
      <c r="Q14" s="26">
        <v>1930032</v>
      </c>
      <c r="R14" s="26">
        <v>1686673</v>
      </c>
    </row>
    <row r="15" spans="2:18" ht="33.75" customHeight="1" x14ac:dyDescent="0.25">
      <c r="B15" s="25" t="s">
        <v>467</v>
      </c>
      <c r="C15" s="26">
        <v>413991</v>
      </c>
      <c r="D15" s="26">
        <v>459554</v>
      </c>
      <c r="E15" s="26">
        <v>505040</v>
      </c>
      <c r="F15" s="26">
        <v>541255</v>
      </c>
      <c r="G15" s="26">
        <v>581247</v>
      </c>
      <c r="H15" s="26">
        <v>592790</v>
      </c>
      <c r="I15" s="26">
        <v>625994</v>
      </c>
      <c r="J15" s="26">
        <v>672983</v>
      </c>
      <c r="K15" s="26">
        <v>690492</v>
      </c>
      <c r="L15" s="26">
        <v>681731</v>
      </c>
      <c r="M15" s="26">
        <v>712738</v>
      </c>
      <c r="N15" s="26">
        <v>744283</v>
      </c>
      <c r="O15" s="26">
        <v>679378</v>
      </c>
      <c r="P15" s="26">
        <v>595309</v>
      </c>
      <c r="Q15" s="26">
        <v>586112</v>
      </c>
      <c r="R15" s="26">
        <v>556695</v>
      </c>
    </row>
    <row r="16" spans="2:18" ht="34.5" customHeight="1" x14ac:dyDescent="0.25">
      <c r="B16" s="27" t="s">
        <v>468</v>
      </c>
      <c r="C16" s="50">
        <v>1039458</v>
      </c>
      <c r="D16" s="50">
        <v>1240776</v>
      </c>
      <c r="E16" s="50">
        <v>1354906</v>
      </c>
      <c r="F16" s="50">
        <v>1537490</v>
      </c>
      <c r="G16" s="50">
        <v>1725980</v>
      </c>
      <c r="H16" s="50">
        <v>1882978</v>
      </c>
      <c r="I16" s="50">
        <v>2095873</v>
      </c>
      <c r="J16" s="50">
        <v>2276821</v>
      </c>
      <c r="K16" s="50">
        <v>2223606</v>
      </c>
      <c r="L16" s="50">
        <v>2254558</v>
      </c>
      <c r="M16" s="50">
        <v>2383690</v>
      </c>
      <c r="N16" s="50">
        <v>2580258</v>
      </c>
      <c r="O16" s="50">
        <v>2459069</v>
      </c>
      <c r="P16" s="50">
        <v>2223077</v>
      </c>
      <c r="Q16" s="50">
        <v>2516144</v>
      </c>
      <c r="R16" s="50">
        <v>2243368</v>
      </c>
    </row>
    <row r="17" spans="1:20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20" ht="39.75" customHeight="1" x14ac:dyDescent="0.25">
      <c r="B18" s="490" t="s">
        <v>287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</row>
    <row r="19" spans="1:20" ht="33" customHeight="1" x14ac:dyDescent="0.25">
      <c r="B19" s="44"/>
      <c r="C19" s="45"/>
      <c r="D19" s="45"/>
      <c r="E19" s="45"/>
      <c r="F19" s="45"/>
      <c r="G19" s="45"/>
      <c r="H19" s="45"/>
      <c r="I19" s="45"/>
      <c r="J19" s="45"/>
      <c r="K19" s="51"/>
      <c r="L19" s="51"/>
      <c r="M19" s="51"/>
      <c r="N19" s="51"/>
      <c r="O19" s="51"/>
      <c r="P19" s="51"/>
      <c r="Q19" s="51"/>
      <c r="R19" s="51"/>
      <c r="S19" s="51"/>
    </row>
    <row r="20" spans="1:20" ht="33" customHeight="1" x14ac:dyDescent="0.25">
      <c r="A20" s="47"/>
      <c r="B20" s="165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47"/>
      <c r="Q20" s="47"/>
      <c r="R20" s="47"/>
      <c r="S20" s="47"/>
    </row>
    <row r="21" spans="1:20" ht="33" customHeight="1" x14ac:dyDescent="0.25">
      <c r="A21" s="47"/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  <c r="R21" s="53">
        <v>2022</v>
      </c>
      <c r="S21" s="47"/>
      <c r="T21" s="51"/>
    </row>
    <row r="22" spans="1:20" ht="33" customHeight="1" x14ac:dyDescent="0.25">
      <c r="A22" s="47"/>
      <c r="B22" s="55" t="str">
        <f>+B8</f>
        <v>Consumo intermedio de las industrias características de la salud</v>
      </c>
      <c r="C22" s="56">
        <f>+C8/C10</f>
        <v>0.60172416778744309</v>
      </c>
      <c r="D22" s="56">
        <f t="shared" ref="D22:R22" si="0">+D8/D10</f>
        <v>0.62793319805145931</v>
      </c>
      <c r="E22" s="56">
        <f t="shared" si="0"/>
        <v>0.62957102588358216</v>
      </c>
      <c r="F22" s="56">
        <f t="shared" si="0"/>
        <v>0.64590175131368122</v>
      </c>
      <c r="G22" s="56">
        <f t="shared" si="0"/>
        <v>0.6622562739279797</v>
      </c>
      <c r="H22" s="56">
        <f t="shared" si="0"/>
        <v>0.68743622947900007</v>
      </c>
      <c r="I22" s="56">
        <f t="shared" si="0"/>
        <v>0.70371431310092614</v>
      </c>
      <c r="J22" s="56">
        <f t="shared" si="0"/>
        <v>0.70711090276770217</v>
      </c>
      <c r="K22" s="56">
        <f t="shared" si="0"/>
        <v>0.69544174069219278</v>
      </c>
      <c r="L22" s="56">
        <f t="shared" si="0"/>
        <v>0.69859612751308531</v>
      </c>
      <c r="M22" s="56">
        <f t="shared" si="0"/>
        <v>0.69932365439673805</v>
      </c>
      <c r="N22" s="56">
        <f t="shared" si="0"/>
        <v>0.70811522669528304</v>
      </c>
      <c r="O22" s="56">
        <f t="shared" si="0"/>
        <v>0.71898980500676557</v>
      </c>
      <c r="P22" s="56">
        <f t="shared" si="0"/>
        <v>0.72869023543608324</v>
      </c>
      <c r="Q22" s="56">
        <f t="shared" si="0"/>
        <v>0.76421162442421442</v>
      </c>
      <c r="R22" s="56">
        <f t="shared" si="0"/>
        <v>0.73731019011991794</v>
      </c>
      <c r="S22" s="47"/>
      <c r="T22" s="51"/>
    </row>
    <row r="23" spans="1:20" ht="33" customHeight="1" x14ac:dyDescent="0.25">
      <c r="A23" s="47"/>
      <c r="B23" s="55" t="str">
        <f t="shared" ref="B23:B24" si="1">+B9</f>
        <v>Consumo intermedio de las industrias conexas de la salud</v>
      </c>
      <c r="C23" s="56">
        <f>+C9/C10</f>
        <v>0.39827583221255691</v>
      </c>
      <c r="D23" s="56">
        <f t="shared" ref="D23:R23" si="2">+D9/D10</f>
        <v>0.37206680194854069</v>
      </c>
      <c r="E23" s="56">
        <f t="shared" si="2"/>
        <v>0.37042897411641779</v>
      </c>
      <c r="F23" s="56">
        <f t="shared" si="2"/>
        <v>0.35409824868631878</v>
      </c>
      <c r="G23" s="56">
        <f t="shared" si="2"/>
        <v>0.3377437260720203</v>
      </c>
      <c r="H23" s="56">
        <f t="shared" si="2"/>
        <v>0.31256377052099993</v>
      </c>
      <c r="I23" s="56">
        <f t="shared" si="2"/>
        <v>0.29628568689907392</v>
      </c>
      <c r="J23" s="56">
        <f t="shared" si="2"/>
        <v>0.29288909723229778</v>
      </c>
      <c r="K23" s="56">
        <f t="shared" si="2"/>
        <v>0.30455825930780722</v>
      </c>
      <c r="L23" s="56">
        <f t="shared" si="2"/>
        <v>0.30140387248691469</v>
      </c>
      <c r="M23" s="56">
        <f t="shared" si="2"/>
        <v>0.30067634560326195</v>
      </c>
      <c r="N23" s="56">
        <f t="shared" si="2"/>
        <v>0.2918847733047169</v>
      </c>
      <c r="O23" s="56">
        <f t="shared" si="2"/>
        <v>0.28101019499323449</v>
      </c>
      <c r="P23" s="56">
        <f t="shared" si="2"/>
        <v>0.27130976456391676</v>
      </c>
      <c r="Q23" s="56">
        <f t="shared" si="2"/>
        <v>0.23578837557578561</v>
      </c>
      <c r="R23" s="56">
        <f t="shared" si="2"/>
        <v>0.26268980988008206</v>
      </c>
      <c r="S23" s="47"/>
      <c r="T23" s="51"/>
    </row>
    <row r="24" spans="1:20" ht="33" customHeight="1" x14ac:dyDescent="0.25">
      <c r="A24" s="47"/>
      <c r="B24" s="55" t="str">
        <f t="shared" si="1"/>
        <v>Consumo intermedio de las industrias características  y conexas de la salud</v>
      </c>
      <c r="C24" s="56">
        <f>SUM(C22:C23)</f>
        <v>1</v>
      </c>
      <c r="D24" s="56">
        <f t="shared" ref="D24:R24" si="3">SUM(D22:D23)</f>
        <v>1</v>
      </c>
      <c r="E24" s="56">
        <f t="shared" si="3"/>
        <v>1</v>
      </c>
      <c r="F24" s="56">
        <f t="shared" si="3"/>
        <v>1</v>
      </c>
      <c r="G24" s="56">
        <f t="shared" si="3"/>
        <v>1</v>
      </c>
      <c r="H24" s="56">
        <f t="shared" si="3"/>
        <v>1</v>
      </c>
      <c r="I24" s="56">
        <f t="shared" si="3"/>
        <v>1</v>
      </c>
      <c r="J24" s="56">
        <f t="shared" si="3"/>
        <v>1</v>
      </c>
      <c r="K24" s="56">
        <f t="shared" si="3"/>
        <v>1</v>
      </c>
      <c r="L24" s="56">
        <f t="shared" si="3"/>
        <v>1</v>
      </c>
      <c r="M24" s="56">
        <f t="shared" si="3"/>
        <v>1</v>
      </c>
      <c r="N24" s="56">
        <f t="shared" si="3"/>
        <v>1</v>
      </c>
      <c r="O24" s="56">
        <f t="shared" si="3"/>
        <v>1</v>
      </c>
      <c r="P24" s="56">
        <f t="shared" si="3"/>
        <v>1</v>
      </c>
      <c r="Q24" s="56">
        <f t="shared" si="3"/>
        <v>1</v>
      </c>
      <c r="R24" s="56">
        <f t="shared" si="3"/>
        <v>1</v>
      </c>
      <c r="S24" s="47"/>
      <c r="T24" s="51"/>
    </row>
    <row r="25" spans="1:20" ht="33" customHeight="1" x14ac:dyDescent="0.25">
      <c r="A25" s="47"/>
      <c r="B25" s="61"/>
      <c r="C25" s="57"/>
      <c r="D25" s="57"/>
      <c r="E25" s="57"/>
      <c r="F25" s="57"/>
      <c r="G25" s="57"/>
      <c r="H25" s="57"/>
      <c r="I25" s="57"/>
      <c r="J25" s="57"/>
      <c r="K25" s="52"/>
      <c r="L25" s="54"/>
      <c r="M25" s="54"/>
      <c r="N25" s="54"/>
      <c r="O25" s="54"/>
      <c r="P25" s="47"/>
      <c r="Q25" s="47"/>
      <c r="R25" s="47"/>
      <c r="S25" s="47"/>
    </row>
    <row r="26" spans="1:20" ht="33" customHeight="1" x14ac:dyDescent="0.25">
      <c r="A26" s="47"/>
      <c r="B26" s="65"/>
      <c r="C26" s="64"/>
      <c r="D26" s="64"/>
      <c r="E26" s="64"/>
      <c r="F26" s="64"/>
      <c r="G26" s="64"/>
      <c r="H26" s="64"/>
      <c r="I26" s="64"/>
      <c r="J26" s="64"/>
      <c r="K26" s="54"/>
      <c r="L26" s="54"/>
      <c r="M26" s="54"/>
      <c r="N26" s="54"/>
      <c r="O26" s="54"/>
      <c r="P26" s="47"/>
      <c r="Q26" s="47"/>
      <c r="R26" s="47"/>
      <c r="S26" s="47"/>
    </row>
    <row r="27" spans="1:20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0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0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20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20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1:20" ht="33" customHeight="1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20" ht="33" customHeight="1" x14ac:dyDescent="0.25">
      <c r="B33" s="16"/>
      <c r="C33" s="161"/>
      <c r="D33" s="17"/>
      <c r="E33" s="17"/>
      <c r="F33" s="17"/>
      <c r="G33" s="17"/>
      <c r="H33" s="17"/>
      <c r="I33" s="17"/>
      <c r="J33" s="17"/>
    </row>
    <row r="34" spans="1:20" ht="39.75" customHeight="1" x14ac:dyDescent="0.25">
      <c r="B34" s="490" t="s">
        <v>288</v>
      </c>
      <c r="C34" s="490"/>
      <c r="D34" s="490"/>
      <c r="E34" s="490"/>
      <c r="F34" s="490"/>
      <c r="G34" s="490"/>
      <c r="H34" s="490"/>
      <c r="I34" s="490"/>
      <c r="J34" s="490"/>
      <c r="K34" s="490"/>
      <c r="L34" s="490"/>
      <c r="M34" s="490"/>
    </row>
    <row r="35" spans="1:20" ht="33" customHeight="1" x14ac:dyDescent="0.25">
      <c r="B35" s="44"/>
      <c r="C35" s="45"/>
      <c r="D35" s="45"/>
      <c r="E35" s="45"/>
      <c r="F35" s="45"/>
      <c r="G35" s="45"/>
      <c r="H35" s="45"/>
      <c r="I35" s="45"/>
      <c r="J35" s="45"/>
      <c r="K35" s="51"/>
      <c r="L35" s="51"/>
      <c r="M35" s="51"/>
      <c r="N35" s="51"/>
      <c r="O35" s="51"/>
      <c r="P35" s="51"/>
      <c r="Q35" s="51"/>
      <c r="R35" s="51"/>
      <c r="S35" s="51"/>
      <c r="T35" s="51"/>
    </row>
    <row r="36" spans="1:20" ht="33" customHeight="1" x14ac:dyDescent="0.25">
      <c r="B36" s="163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51"/>
      <c r="Q36" s="51"/>
      <c r="R36" s="51"/>
      <c r="S36" s="51"/>
      <c r="T36" s="51"/>
    </row>
    <row r="37" spans="1:20" ht="33" customHeight="1" x14ac:dyDescent="0.25">
      <c r="A37" s="63"/>
      <c r="B37" s="53"/>
      <c r="C37" s="53">
        <v>2007</v>
      </c>
      <c r="D37" s="53">
        <v>2008</v>
      </c>
      <c r="E37" s="53">
        <v>2009</v>
      </c>
      <c r="F37" s="53">
        <v>2010</v>
      </c>
      <c r="G37" s="53">
        <v>2011</v>
      </c>
      <c r="H37" s="53">
        <v>2012</v>
      </c>
      <c r="I37" s="53">
        <v>2013</v>
      </c>
      <c r="J37" s="53">
        <v>2014</v>
      </c>
      <c r="K37" s="53">
        <v>2015</v>
      </c>
      <c r="L37" s="53">
        <v>2016</v>
      </c>
      <c r="M37" s="53">
        <v>2017</v>
      </c>
      <c r="N37" s="53">
        <v>2018</v>
      </c>
      <c r="O37" s="53">
        <v>2019</v>
      </c>
      <c r="P37" s="53">
        <v>2020</v>
      </c>
      <c r="Q37" s="53">
        <v>2021</v>
      </c>
      <c r="R37" s="53">
        <v>2022</v>
      </c>
      <c r="S37" s="51"/>
      <c r="T37" s="51"/>
    </row>
    <row r="38" spans="1:20" ht="33" customHeight="1" x14ac:dyDescent="0.25">
      <c r="A38" s="63"/>
      <c r="B38" s="55" t="str">
        <f>+B14</f>
        <v>Consumo intermedio de las industrias características de la salud</v>
      </c>
      <c r="C38" s="56">
        <f t="shared" ref="C38:R38" si="4">C14/C16</f>
        <v>0.60172416778744309</v>
      </c>
      <c r="D38" s="56">
        <f t="shared" si="4"/>
        <v>0.62962371934982619</v>
      </c>
      <c r="E38" s="56">
        <f t="shared" si="4"/>
        <v>0.62725089415797108</v>
      </c>
      <c r="F38" s="56">
        <f t="shared" si="4"/>
        <v>0.64796193796382417</v>
      </c>
      <c r="G38" s="56">
        <f t="shared" si="4"/>
        <v>0.66323653808271243</v>
      </c>
      <c r="H38" s="56">
        <f t="shared" si="4"/>
        <v>0.68518485080547942</v>
      </c>
      <c r="I38" s="56">
        <f t="shared" si="4"/>
        <v>0.7013206429969755</v>
      </c>
      <c r="J38" s="56">
        <f t="shared" si="4"/>
        <v>0.7044198907160466</v>
      </c>
      <c r="K38" s="56">
        <f t="shared" si="4"/>
        <v>0.68947196580689207</v>
      </c>
      <c r="L38" s="56">
        <f t="shared" si="4"/>
        <v>0.69762099710896774</v>
      </c>
      <c r="M38" s="56">
        <f t="shared" si="4"/>
        <v>0.70099383728588871</v>
      </c>
      <c r="N38" s="56">
        <f t="shared" si="4"/>
        <v>0.71154706234802878</v>
      </c>
      <c r="O38" s="56">
        <f t="shared" si="4"/>
        <v>0.72372552376529486</v>
      </c>
      <c r="P38" s="56">
        <f t="shared" si="4"/>
        <v>0.73221395390263133</v>
      </c>
      <c r="Q38" s="56">
        <f t="shared" si="4"/>
        <v>0.76705943697975953</v>
      </c>
      <c r="R38" s="56">
        <f t="shared" si="4"/>
        <v>0.75184855984394894</v>
      </c>
      <c r="S38" s="51"/>
      <c r="T38" s="51"/>
    </row>
    <row r="39" spans="1:20" ht="33" customHeight="1" x14ac:dyDescent="0.25">
      <c r="A39" s="63"/>
      <c r="B39" s="55" t="str">
        <f>+B15</f>
        <v>Consumo intermedio de las industrias conexas de la salud</v>
      </c>
      <c r="C39" s="56">
        <f t="shared" ref="C39:R39" si="5">C15/C16</f>
        <v>0.39827583221255691</v>
      </c>
      <c r="D39" s="56">
        <f t="shared" si="5"/>
        <v>0.37037628065017375</v>
      </c>
      <c r="E39" s="56">
        <f t="shared" si="5"/>
        <v>0.37274910584202892</v>
      </c>
      <c r="F39" s="56">
        <f t="shared" si="5"/>
        <v>0.35203806203617583</v>
      </c>
      <c r="G39" s="56">
        <f t="shared" si="5"/>
        <v>0.33676346191728757</v>
      </c>
      <c r="H39" s="56">
        <f t="shared" si="5"/>
        <v>0.31481514919452058</v>
      </c>
      <c r="I39" s="56">
        <f t="shared" si="5"/>
        <v>0.2986793570030245</v>
      </c>
      <c r="J39" s="56">
        <f t="shared" si="5"/>
        <v>0.2955801092839534</v>
      </c>
      <c r="K39" s="56">
        <f t="shared" si="5"/>
        <v>0.31052803419310793</v>
      </c>
      <c r="L39" s="56">
        <f t="shared" si="5"/>
        <v>0.30237900289103231</v>
      </c>
      <c r="M39" s="56">
        <f t="shared" si="5"/>
        <v>0.29900616271411129</v>
      </c>
      <c r="N39" s="56">
        <f t="shared" si="5"/>
        <v>0.28845293765197122</v>
      </c>
      <c r="O39" s="56">
        <f t="shared" si="5"/>
        <v>0.27627447623470508</v>
      </c>
      <c r="P39" s="56">
        <f t="shared" si="5"/>
        <v>0.26778604609736867</v>
      </c>
      <c r="Q39" s="56">
        <f t="shared" si="5"/>
        <v>0.23294056302024049</v>
      </c>
      <c r="R39" s="56">
        <f t="shared" si="5"/>
        <v>0.24815144015605109</v>
      </c>
      <c r="S39" s="51"/>
      <c r="T39" s="51"/>
    </row>
    <row r="40" spans="1:20" ht="33" customHeight="1" x14ac:dyDescent="0.25">
      <c r="A40" s="63"/>
      <c r="B40" s="55" t="str">
        <f>+B16</f>
        <v>Consumo intermedio de las industrias características  y conexas de la salud</v>
      </c>
      <c r="C40" s="56">
        <f>SUM(C38:C39)</f>
        <v>1</v>
      </c>
      <c r="D40" s="56">
        <f t="shared" ref="D40:R40" si="6">SUM(D38:D39)</f>
        <v>1</v>
      </c>
      <c r="E40" s="56">
        <f t="shared" si="6"/>
        <v>1</v>
      </c>
      <c r="F40" s="56">
        <f t="shared" si="6"/>
        <v>1</v>
      </c>
      <c r="G40" s="56">
        <f t="shared" si="6"/>
        <v>1</v>
      </c>
      <c r="H40" s="56">
        <f t="shared" si="6"/>
        <v>1</v>
      </c>
      <c r="I40" s="56">
        <f t="shared" si="6"/>
        <v>1</v>
      </c>
      <c r="J40" s="56">
        <f t="shared" si="6"/>
        <v>1</v>
      </c>
      <c r="K40" s="56">
        <f t="shared" si="6"/>
        <v>1</v>
      </c>
      <c r="L40" s="56">
        <f t="shared" si="6"/>
        <v>1</v>
      </c>
      <c r="M40" s="56">
        <f t="shared" si="6"/>
        <v>1</v>
      </c>
      <c r="N40" s="56">
        <f t="shared" si="6"/>
        <v>1</v>
      </c>
      <c r="O40" s="56">
        <f t="shared" si="6"/>
        <v>1</v>
      </c>
      <c r="P40" s="56">
        <f t="shared" si="6"/>
        <v>1</v>
      </c>
      <c r="Q40" s="56">
        <f t="shared" si="6"/>
        <v>1</v>
      </c>
      <c r="R40" s="56">
        <f t="shared" si="6"/>
        <v>1</v>
      </c>
      <c r="S40" s="51"/>
      <c r="T40" s="51"/>
    </row>
    <row r="41" spans="1:20" ht="33" customHeight="1" x14ac:dyDescent="0.25">
      <c r="A41" s="63"/>
      <c r="B41" s="164"/>
      <c r="C41" s="119"/>
      <c r="D41" s="119"/>
      <c r="E41" s="119"/>
      <c r="F41" s="119"/>
      <c r="G41" s="119"/>
      <c r="H41" s="119"/>
      <c r="I41" s="119"/>
      <c r="J41" s="119"/>
      <c r="K41" s="90"/>
      <c r="L41" s="71"/>
      <c r="M41" s="71"/>
      <c r="N41" s="71"/>
      <c r="O41" s="71"/>
      <c r="P41" s="51"/>
      <c r="Q41" s="51"/>
      <c r="R41" s="51"/>
      <c r="S41" s="51"/>
      <c r="T41" s="51"/>
    </row>
    <row r="42" spans="1:20" ht="33" customHeight="1" x14ac:dyDescent="0.25">
      <c r="B42" s="44"/>
      <c r="C42" s="45"/>
      <c r="D42" s="45"/>
      <c r="E42" s="45"/>
      <c r="F42" s="45"/>
      <c r="G42" s="45"/>
      <c r="H42" s="45"/>
      <c r="I42" s="45"/>
      <c r="J42" s="45"/>
      <c r="K42" s="71"/>
      <c r="L42" s="71"/>
      <c r="M42" s="71"/>
      <c r="N42" s="71"/>
      <c r="O42" s="71"/>
      <c r="P42" s="51"/>
      <c r="Q42" s="51"/>
      <c r="R42" s="51"/>
      <c r="S42" s="51"/>
      <c r="T42" s="51"/>
    </row>
    <row r="43" spans="1:20" ht="33" customHeight="1" x14ac:dyDescent="0.25">
      <c r="B43" s="16"/>
      <c r="C43" s="17"/>
      <c r="D43" s="17"/>
      <c r="E43" s="17"/>
      <c r="F43" s="17"/>
      <c r="G43" s="17"/>
      <c r="H43" s="17"/>
      <c r="I43" s="17"/>
      <c r="J43" s="17"/>
    </row>
    <row r="44" spans="1:20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</row>
    <row r="45" spans="1:20" ht="33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</row>
    <row r="46" spans="1:20" ht="33" customHeight="1" x14ac:dyDescent="0.25">
      <c r="B46" s="16"/>
      <c r="C46" s="17"/>
      <c r="D46" s="17"/>
      <c r="E46" s="17"/>
      <c r="F46" s="17"/>
      <c r="G46" s="17"/>
      <c r="H46" s="17"/>
      <c r="I46" s="17"/>
      <c r="J46" s="17"/>
    </row>
    <row r="47" spans="1:20" ht="33" customHeight="1" x14ac:dyDescent="0.25">
      <c r="B47" s="16"/>
      <c r="C47" s="17"/>
      <c r="D47" s="17"/>
      <c r="E47" s="17"/>
      <c r="F47" s="17"/>
      <c r="G47" s="17"/>
      <c r="H47" s="17"/>
      <c r="I47" s="17"/>
      <c r="J47" s="17"/>
    </row>
    <row r="48" spans="1:20" ht="33" customHeight="1" x14ac:dyDescent="0.25">
      <c r="C48" s="32"/>
    </row>
    <row r="49" spans="2:3" ht="33" customHeight="1" x14ac:dyDescent="0.25">
      <c r="C49" s="32"/>
    </row>
    <row r="50" spans="2:3" ht="15" customHeight="1" x14ac:dyDescent="0.25">
      <c r="B50" s="18" t="s">
        <v>274</v>
      </c>
      <c r="C50" s="32"/>
    </row>
    <row r="51" spans="2:3" ht="15" customHeight="1" x14ac:dyDescent="0.25">
      <c r="B51" s="18" t="s">
        <v>15</v>
      </c>
      <c r="C51" s="32"/>
    </row>
    <row r="52" spans="2:3" ht="15" customHeight="1" x14ac:dyDescent="0.25">
      <c r="C52" s="32"/>
    </row>
  </sheetData>
  <mergeCells count="4">
    <mergeCell ref="B34:M34"/>
    <mergeCell ref="B3:Q3"/>
    <mergeCell ref="B4:Q4"/>
    <mergeCell ref="B18:M18"/>
  </mergeCells>
  <hyperlinks>
    <hyperlink ref="B2" location="Indice!A1" display="Índice"/>
    <hyperlink ref="R2" location="'1.2.3'!A1" display="Siguiente"/>
    <hyperlink ref="Q2" location="'1.2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9"/>
  <sheetViews>
    <sheetView showGridLines="0" zoomScale="60" zoomScaleNormal="60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52.7109375" customWidth="1"/>
    <col min="3" max="18" width="15.85546875" customWidth="1"/>
  </cols>
  <sheetData>
    <row r="1" spans="2:19" ht="78" customHeight="1" x14ac:dyDescent="0.25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2:19" ht="33" customHeight="1" x14ac:dyDescent="0.35">
      <c r="B2" s="149" t="s">
        <v>3</v>
      </c>
      <c r="C2" s="168"/>
      <c r="D2" s="168"/>
      <c r="E2" s="168"/>
      <c r="F2" s="168"/>
      <c r="G2" s="168"/>
      <c r="H2" s="168"/>
      <c r="I2" s="168"/>
      <c r="J2" s="168"/>
      <c r="L2" s="168"/>
      <c r="M2" s="168"/>
      <c r="N2" s="168"/>
      <c r="O2" s="168"/>
      <c r="Q2" s="38" t="s">
        <v>178</v>
      </c>
      <c r="R2" s="38" t="s">
        <v>179</v>
      </c>
      <c r="S2" s="167"/>
    </row>
    <row r="3" spans="2:19" ht="33" customHeight="1" x14ac:dyDescent="0.25">
      <c r="B3" s="489" t="s">
        <v>105</v>
      </c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</row>
    <row r="4" spans="2:19" ht="33" customHeight="1" x14ac:dyDescent="0.25">
      <c r="B4" s="491" t="s">
        <v>289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</row>
    <row r="5" spans="2:19" ht="33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0"/>
      <c r="L5" s="80"/>
      <c r="M5" s="80"/>
      <c r="N5" s="80"/>
      <c r="O5" s="80"/>
    </row>
    <row r="6" spans="2:19" ht="33" customHeight="1" x14ac:dyDescent="0.25">
      <c r="B6" s="20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21"/>
      <c r="Q6" s="21"/>
    </row>
    <row r="7" spans="2:19" ht="33" customHeight="1" x14ac:dyDescent="0.25">
      <c r="B7" s="31" t="s">
        <v>4</v>
      </c>
      <c r="C7" s="31">
        <v>2007</v>
      </c>
      <c r="D7" s="31">
        <v>2008</v>
      </c>
      <c r="E7" s="31">
        <v>2009</v>
      </c>
      <c r="F7" s="31">
        <v>2010</v>
      </c>
      <c r="G7" s="31">
        <v>2011</v>
      </c>
      <c r="H7" s="31">
        <v>2012</v>
      </c>
      <c r="I7" s="31">
        <v>2013</v>
      </c>
      <c r="J7" s="31">
        <v>2014</v>
      </c>
      <c r="K7" s="31">
        <v>2015</v>
      </c>
      <c r="L7" s="31">
        <v>2016</v>
      </c>
      <c r="M7" s="31">
        <v>2017</v>
      </c>
      <c r="N7" s="31">
        <v>2018</v>
      </c>
      <c r="O7" s="31">
        <v>2019</v>
      </c>
      <c r="P7" s="31">
        <v>2020</v>
      </c>
      <c r="Q7" s="31">
        <v>2021</v>
      </c>
      <c r="R7" s="31">
        <v>2022</v>
      </c>
    </row>
    <row r="8" spans="2:19" ht="33" customHeight="1" x14ac:dyDescent="0.25">
      <c r="B8" s="25" t="s">
        <v>469</v>
      </c>
      <c r="C8" s="26">
        <v>317663</v>
      </c>
      <c r="D8" s="26">
        <v>418515</v>
      </c>
      <c r="E8" s="26">
        <v>437323</v>
      </c>
      <c r="F8" s="26">
        <v>553442</v>
      </c>
      <c r="G8" s="26">
        <v>736542</v>
      </c>
      <c r="H8" s="26">
        <v>851710</v>
      </c>
      <c r="I8" s="26">
        <v>1043411</v>
      </c>
      <c r="J8" s="26">
        <v>1165505</v>
      </c>
      <c r="K8" s="26">
        <v>1054475</v>
      </c>
      <c r="L8" s="26">
        <v>1062683</v>
      </c>
      <c r="M8" s="26">
        <v>1223436</v>
      </c>
      <c r="N8" s="26">
        <v>1455207</v>
      </c>
      <c r="O8" s="26">
        <v>1279889</v>
      </c>
      <c r="P8" s="26">
        <v>1050815</v>
      </c>
      <c r="Q8" s="26">
        <v>1327815</v>
      </c>
      <c r="R8" s="26">
        <v>1015385</v>
      </c>
    </row>
    <row r="9" spans="2:19" ht="33" customHeight="1" x14ac:dyDescent="0.25">
      <c r="B9" s="25" t="s">
        <v>470</v>
      </c>
      <c r="C9" s="26">
        <v>307804</v>
      </c>
      <c r="D9" s="26">
        <v>415747</v>
      </c>
      <c r="E9" s="26">
        <v>485766</v>
      </c>
      <c r="F9" s="26">
        <v>600269</v>
      </c>
      <c r="G9" s="26">
        <v>678448</v>
      </c>
      <c r="H9" s="26">
        <v>800301</v>
      </c>
      <c r="I9" s="26">
        <v>865400</v>
      </c>
      <c r="J9" s="26">
        <v>944789</v>
      </c>
      <c r="K9" s="26">
        <v>980713</v>
      </c>
      <c r="L9" s="26">
        <v>957110</v>
      </c>
      <c r="M9" s="26">
        <v>910169</v>
      </c>
      <c r="N9" s="26">
        <v>955293</v>
      </c>
      <c r="O9" s="26">
        <v>1052263</v>
      </c>
      <c r="P9" s="26">
        <v>1082645</v>
      </c>
      <c r="Q9" s="26">
        <v>1230294</v>
      </c>
      <c r="R9" s="26">
        <v>1333018</v>
      </c>
    </row>
    <row r="10" spans="2:19" ht="33" customHeight="1" x14ac:dyDescent="0.25">
      <c r="B10" s="27" t="s">
        <v>471</v>
      </c>
      <c r="C10" s="50">
        <v>625467</v>
      </c>
      <c r="D10" s="50">
        <v>834262</v>
      </c>
      <c r="E10" s="50">
        <v>923089</v>
      </c>
      <c r="F10" s="50">
        <v>1153711</v>
      </c>
      <c r="G10" s="50">
        <v>1414990</v>
      </c>
      <c r="H10" s="50">
        <v>1652011</v>
      </c>
      <c r="I10" s="50">
        <v>1908811</v>
      </c>
      <c r="J10" s="50">
        <v>2110294</v>
      </c>
      <c r="K10" s="50">
        <v>2035188</v>
      </c>
      <c r="L10" s="50">
        <v>2019793</v>
      </c>
      <c r="M10" s="50">
        <v>2133605</v>
      </c>
      <c r="N10" s="50">
        <v>2410500</v>
      </c>
      <c r="O10" s="50">
        <v>2332152</v>
      </c>
      <c r="P10" s="50">
        <v>2133460</v>
      </c>
      <c r="Q10" s="50">
        <v>2558109</v>
      </c>
      <c r="R10" s="50">
        <v>2348403</v>
      </c>
    </row>
    <row r="11" spans="2:19" ht="33" customHeight="1" x14ac:dyDescent="0.25">
      <c r="B11" s="6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</row>
    <row r="12" spans="2:19" ht="33" customHeight="1" x14ac:dyDescent="0.25">
      <c r="B12" s="20" t="s">
        <v>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21"/>
      <c r="Q12" s="21"/>
    </row>
    <row r="13" spans="2:19" ht="33" customHeight="1" x14ac:dyDescent="0.25">
      <c r="B13" s="31" t="s">
        <v>4</v>
      </c>
      <c r="C13" s="31">
        <v>2007</v>
      </c>
      <c r="D13" s="31">
        <v>2008</v>
      </c>
      <c r="E13" s="31">
        <v>2009</v>
      </c>
      <c r="F13" s="31">
        <v>2010</v>
      </c>
      <c r="G13" s="31">
        <v>2011</v>
      </c>
      <c r="H13" s="31">
        <v>2012</v>
      </c>
      <c r="I13" s="31">
        <v>2013</v>
      </c>
      <c r="J13" s="31">
        <v>2014</v>
      </c>
      <c r="K13" s="31">
        <v>2015</v>
      </c>
      <c r="L13" s="31">
        <v>2016</v>
      </c>
      <c r="M13" s="31">
        <v>2017</v>
      </c>
      <c r="N13" s="31">
        <v>2018</v>
      </c>
      <c r="O13" s="31">
        <v>2019</v>
      </c>
      <c r="P13" s="31">
        <v>2020</v>
      </c>
      <c r="Q13" s="31">
        <v>2021</v>
      </c>
      <c r="R13" s="31">
        <v>2022</v>
      </c>
    </row>
    <row r="14" spans="2:19" ht="33" customHeight="1" x14ac:dyDescent="0.25">
      <c r="B14" s="25" t="s">
        <v>472</v>
      </c>
      <c r="C14" s="26">
        <v>317663</v>
      </c>
      <c r="D14" s="26">
        <v>397751</v>
      </c>
      <c r="E14" s="26">
        <v>402982</v>
      </c>
      <c r="F14" s="26">
        <v>492660</v>
      </c>
      <c r="G14" s="26">
        <v>614045</v>
      </c>
      <c r="H14" s="26">
        <v>691197</v>
      </c>
      <c r="I14" s="26">
        <v>831688</v>
      </c>
      <c r="J14" s="26">
        <v>916458</v>
      </c>
      <c r="K14" s="26">
        <v>822322</v>
      </c>
      <c r="L14" s="26">
        <v>851765</v>
      </c>
      <c r="M14" s="26">
        <v>977219</v>
      </c>
      <c r="N14" s="26">
        <v>1132177</v>
      </c>
      <c r="O14" s="26">
        <v>997950</v>
      </c>
      <c r="P14" s="26">
        <v>822283</v>
      </c>
      <c r="Q14" s="26">
        <v>1018127</v>
      </c>
      <c r="R14" s="26">
        <v>855118</v>
      </c>
    </row>
    <row r="15" spans="2:19" ht="33" customHeight="1" x14ac:dyDescent="0.25">
      <c r="B15" s="25" t="s">
        <v>470</v>
      </c>
      <c r="C15" s="26">
        <v>307804</v>
      </c>
      <c r="D15" s="26">
        <v>383471</v>
      </c>
      <c r="E15" s="26">
        <v>446884</v>
      </c>
      <c r="F15" s="26">
        <v>503575</v>
      </c>
      <c r="G15" s="26">
        <v>530688</v>
      </c>
      <c r="H15" s="26">
        <v>598991</v>
      </c>
      <c r="I15" s="26">
        <v>638191</v>
      </c>
      <c r="J15" s="26">
        <v>687380</v>
      </c>
      <c r="K15" s="26">
        <v>710792</v>
      </c>
      <c r="L15" s="26">
        <v>721062</v>
      </c>
      <c r="M15" s="26">
        <v>693733</v>
      </c>
      <c r="N15" s="26">
        <v>703798</v>
      </c>
      <c r="O15" s="26">
        <v>781741</v>
      </c>
      <c r="P15" s="26">
        <v>805485</v>
      </c>
      <c r="Q15" s="26">
        <v>911905</v>
      </c>
      <c r="R15" s="26">
        <v>831555</v>
      </c>
    </row>
    <row r="16" spans="2:19" ht="33" customHeight="1" x14ac:dyDescent="0.25">
      <c r="B16" s="27" t="s">
        <v>471</v>
      </c>
      <c r="C16" s="50">
        <v>625467</v>
      </c>
      <c r="D16" s="50">
        <v>781222</v>
      </c>
      <c r="E16" s="50">
        <v>849866</v>
      </c>
      <c r="F16" s="50">
        <v>996235</v>
      </c>
      <c r="G16" s="50">
        <v>1144733</v>
      </c>
      <c r="H16" s="50">
        <v>1290188</v>
      </c>
      <c r="I16" s="50">
        <v>1469879</v>
      </c>
      <c r="J16" s="50">
        <v>1603838</v>
      </c>
      <c r="K16" s="50">
        <v>1533114</v>
      </c>
      <c r="L16" s="50">
        <v>1572827</v>
      </c>
      <c r="M16" s="50">
        <v>1670952</v>
      </c>
      <c r="N16" s="50">
        <v>1835975</v>
      </c>
      <c r="O16" s="50">
        <v>1779691</v>
      </c>
      <c r="P16" s="50">
        <v>1627768</v>
      </c>
      <c r="Q16" s="50">
        <v>1930032</v>
      </c>
      <c r="R16" s="50">
        <v>1686673</v>
      </c>
    </row>
    <row r="17" spans="2:18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8" ht="33" customHeight="1" x14ac:dyDescent="0.25">
      <c r="B18" s="490" t="s">
        <v>290</v>
      </c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80"/>
    </row>
    <row r="19" spans="2:18" ht="33" customHeight="1" x14ac:dyDescent="0.25">
      <c r="B19" s="67"/>
      <c r="C19" s="67"/>
      <c r="D19" s="67"/>
      <c r="E19" s="67"/>
      <c r="F19" s="67"/>
      <c r="G19" s="67"/>
      <c r="H19" s="67"/>
      <c r="I19" s="66"/>
      <c r="J19" s="66"/>
      <c r="K19" s="45"/>
      <c r="L19" s="45"/>
      <c r="M19" s="45"/>
      <c r="N19" s="45"/>
      <c r="O19" s="71"/>
      <c r="P19" s="46"/>
      <c r="Q19" s="46"/>
    </row>
    <row r="20" spans="2:18" ht="33" customHeight="1" x14ac:dyDescent="0.25">
      <c r="B20" s="66"/>
      <c r="C20" s="66"/>
      <c r="D20" s="66"/>
      <c r="E20" s="66"/>
      <c r="F20" s="66"/>
      <c r="G20" s="66"/>
      <c r="H20" s="66"/>
      <c r="I20" s="66"/>
      <c r="J20" s="66"/>
      <c r="K20" s="71"/>
      <c r="L20" s="71"/>
      <c r="M20" s="71"/>
      <c r="N20" s="71"/>
      <c r="O20" s="71"/>
      <c r="P20" s="51"/>
      <c r="Q20" s="51"/>
      <c r="R20" s="47"/>
    </row>
    <row r="21" spans="2:18" ht="33" customHeight="1" x14ac:dyDescent="0.25">
      <c r="B21" s="77"/>
      <c r="C21" s="77">
        <v>2007</v>
      </c>
      <c r="D21" s="77">
        <v>2008</v>
      </c>
      <c r="E21" s="77">
        <v>2009</v>
      </c>
      <c r="F21" s="77">
        <v>2010</v>
      </c>
      <c r="G21" s="77">
        <v>2011</v>
      </c>
      <c r="H21" s="77">
        <v>2012</v>
      </c>
      <c r="I21" s="77">
        <v>2013</v>
      </c>
      <c r="J21" s="77">
        <v>2014</v>
      </c>
      <c r="K21" s="77">
        <v>2015</v>
      </c>
      <c r="L21" s="77">
        <v>2016</v>
      </c>
      <c r="M21" s="77">
        <v>2017</v>
      </c>
      <c r="N21" s="77">
        <v>2018</v>
      </c>
      <c r="O21" s="77">
        <v>2019</v>
      </c>
      <c r="P21" s="77">
        <v>2020</v>
      </c>
      <c r="Q21" s="77">
        <v>2021</v>
      </c>
      <c r="R21" s="77">
        <v>2022</v>
      </c>
    </row>
    <row r="22" spans="2:18" ht="33" customHeight="1" x14ac:dyDescent="0.25">
      <c r="B22" s="78" t="str">
        <f>+B8</f>
        <v>Consumo intermedio sector público</v>
      </c>
      <c r="C22" s="79">
        <f>+C8/C10</f>
        <v>0.50788131108435774</v>
      </c>
      <c r="D22" s="79">
        <f t="shared" ref="D22:R22" si="0">+D8/D10</f>
        <v>0.50165895126471061</v>
      </c>
      <c r="E22" s="79">
        <f t="shared" si="0"/>
        <v>0.47376038496829664</v>
      </c>
      <c r="F22" s="79">
        <f t="shared" si="0"/>
        <v>0.47970592288710084</v>
      </c>
      <c r="G22" s="79">
        <f t="shared" si="0"/>
        <v>0.52052806026897713</v>
      </c>
      <c r="H22" s="79">
        <f t="shared" si="0"/>
        <v>0.51555952109277725</v>
      </c>
      <c r="I22" s="79">
        <f t="shared" si="0"/>
        <v>0.54662876523657922</v>
      </c>
      <c r="J22" s="79">
        <f t="shared" si="0"/>
        <v>0.55229508305477815</v>
      </c>
      <c r="K22" s="79">
        <f t="shared" si="0"/>
        <v>0.51812166738404508</v>
      </c>
      <c r="L22" s="79">
        <f t="shared" si="0"/>
        <v>0.52613460884357954</v>
      </c>
      <c r="M22" s="79">
        <f t="shared" si="0"/>
        <v>0.57341260448864717</v>
      </c>
      <c r="N22" s="79">
        <f t="shared" si="0"/>
        <v>0.6036950840074673</v>
      </c>
      <c r="O22" s="79">
        <f t="shared" si="0"/>
        <v>0.54880170760739433</v>
      </c>
      <c r="P22" s="79">
        <f t="shared" si="0"/>
        <v>0.49254028667047894</v>
      </c>
      <c r="Q22" s="79">
        <f t="shared" si="0"/>
        <v>0.51906115024809341</v>
      </c>
      <c r="R22" s="79">
        <f t="shared" si="0"/>
        <v>0.43237255275180625</v>
      </c>
    </row>
    <row r="23" spans="2:18" ht="33" customHeight="1" x14ac:dyDescent="0.25">
      <c r="B23" s="78" t="str">
        <f>+B9</f>
        <v>Consumo intermedio  sector privado</v>
      </c>
      <c r="C23" s="79">
        <f>+C9/C10</f>
        <v>0.49211868891564226</v>
      </c>
      <c r="D23" s="79">
        <f t="shared" ref="D23:R23" si="1">+D9/D10</f>
        <v>0.49834104873528939</v>
      </c>
      <c r="E23" s="79">
        <f t="shared" si="1"/>
        <v>0.52623961503170336</v>
      </c>
      <c r="F23" s="79">
        <f t="shared" si="1"/>
        <v>0.52029407711289921</v>
      </c>
      <c r="G23" s="79">
        <f t="shared" si="1"/>
        <v>0.47947193973102281</v>
      </c>
      <c r="H23" s="79">
        <f t="shared" si="1"/>
        <v>0.48444047890722275</v>
      </c>
      <c r="I23" s="79">
        <f t="shared" si="1"/>
        <v>0.45337123476342078</v>
      </c>
      <c r="J23" s="79">
        <f t="shared" si="1"/>
        <v>0.44770491694522185</v>
      </c>
      <c r="K23" s="79">
        <f t="shared" si="1"/>
        <v>0.48187833261595486</v>
      </c>
      <c r="L23" s="79">
        <f t="shared" si="1"/>
        <v>0.47386539115642051</v>
      </c>
      <c r="M23" s="79">
        <f t="shared" si="1"/>
        <v>0.42658739551135283</v>
      </c>
      <c r="N23" s="79">
        <f t="shared" si="1"/>
        <v>0.39630491599253265</v>
      </c>
      <c r="O23" s="79">
        <f t="shared" si="1"/>
        <v>0.45119829239260562</v>
      </c>
      <c r="P23" s="79">
        <f t="shared" si="1"/>
        <v>0.50745971332952111</v>
      </c>
      <c r="Q23" s="79">
        <f t="shared" si="1"/>
        <v>0.48093884975190659</v>
      </c>
      <c r="R23" s="79">
        <f t="shared" si="1"/>
        <v>0.56762744724819381</v>
      </c>
    </row>
    <row r="24" spans="2:18" ht="33" customHeight="1" x14ac:dyDescent="0.25">
      <c r="B24" s="78" t="s">
        <v>77</v>
      </c>
      <c r="C24" s="79">
        <f>SUM(C22:C23)</f>
        <v>1</v>
      </c>
      <c r="D24" s="79">
        <f t="shared" ref="D24:R24" si="2">SUM(D22:D23)</f>
        <v>1</v>
      </c>
      <c r="E24" s="79">
        <f t="shared" si="2"/>
        <v>1</v>
      </c>
      <c r="F24" s="79">
        <f t="shared" si="2"/>
        <v>1</v>
      </c>
      <c r="G24" s="79">
        <f t="shared" si="2"/>
        <v>1</v>
      </c>
      <c r="H24" s="79">
        <f t="shared" si="2"/>
        <v>1</v>
      </c>
      <c r="I24" s="79">
        <f t="shared" si="2"/>
        <v>1</v>
      </c>
      <c r="J24" s="79">
        <f t="shared" si="2"/>
        <v>1</v>
      </c>
      <c r="K24" s="79">
        <f t="shared" si="2"/>
        <v>1</v>
      </c>
      <c r="L24" s="79">
        <f t="shared" si="2"/>
        <v>1</v>
      </c>
      <c r="M24" s="79">
        <f t="shared" si="2"/>
        <v>1</v>
      </c>
      <c r="N24" s="79">
        <f t="shared" si="2"/>
        <v>1</v>
      </c>
      <c r="O24" s="79">
        <f t="shared" si="2"/>
        <v>1</v>
      </c>
      <c r="P24" s="79">
        <f t="shared" si="2"/>
        <v>1</v>
      </c>
      <c r="Q24" s="79">
        <f t="shared" si="2"/>
        <v>1</v>
      </c>
      <c r="R24" s="79">
        <f t="shared" si="2"/>
        <v>1</v>
      </c>
    </row>
    <row r="25" spans="2:18" ht="33" customHeight="1" x14ac:dyDescent="0.2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7"/>
    </row>
    <row r="26" spans="2:18" ht="33" customHeight="1" x14ac:dyDescent="0.25"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7"/>
    </row>
    <row r="27" spans="2:18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8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8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8" ht="33" customHeight="1" x14ac:dyDescent="0.25">
      <c r="C31" s="166"/>
      <c r="D31" s="166"/>
      <c r="E31" s="166"/>
      <c r="F31" s="17"/>
      <c r="G31" s="17"/>
      <c r="H31" s="17"/>
      <c r="I31" s="17"/>
      <c r="J31" s="17"/>
      <c r="K31" s="17"/>
      <c r="L31" s="17"/>
      <c r="M31" s="17"/>
      <c r="N31" s="17"/>
      <c r="O31" s="80"/>
    </row>
    <row r="32" spans="2:18" ht="33" customHeight="1" x14ac:dyDescent="0.25">
      <c r="B32" s="490" t="s">
        <v>291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80"/>
    </row>
    <row r="33" spans="2:19" ht="33" customHeight="1" x14ac:dyDescent="0.25">
      <c r="B33" s="67"/>
      <c r="C33" s="67"/>
      <c r="D33" s="67"/>
      <c r="E33" s="67"/>
      <c r="F33" s="67"/>
      <c r="G33" s="67"/>
      <c r="H33" s="67"/>
      <c r="I33" s="66"/>
      <c r="J33" s="66"/>
      <c r="K33" s="45"/>
      <c r="L33" s="45"/>
      <c r="M33" s="45"/>
      <c r="N33" s="45"/>
      <c r="O33" s="71"/>
      <c r="P33" s="46"/>
      <c r="Q33" s="46"/>
    </row>
    <row r="34" spans="2:19" ht="33" customHeight="1" x14ac:dyDescent="0.25">
      <c r="B34" s="169"/>
      <c r="C34" s="169"/>
      <c r="D34" s="169"/>
      <c r="E34" s="169"/>
      <c r="F34" s="169"/>
      <c r="G34" s="169"/>
      <c r="H34" s="169"/>
      <c r="I34" s="169"/>
      <c r="J34" s="169"/>
      <c r="K34" s="54"/>
      <c r="L34" s="54"/>
      <c r="M34" s="54"/>
      <c r="N34" s="54"/>
      <c r="O34" s="54"/>
      <c r="P34" s="47"/>
      <c r="Q34" s="47"/>
      <c r="R34" s="47"/>
      <c r="S34" s="47"/>
    </row>
    <row r="35" spans="2:19" ht="33" customHeight="1" x14ac:dyDescent="0.25">
      <c r="B35" s="77"/>
      <c r="C35" s="77">
        <v>2007</v>
      </c>
      <c r="D35" s="77">
        <v>2008</v>
      </c>
      <c r="E35" s="77">
        <v>2009</v>
      </c>
      <c r="F35" s="77">
        <v>2010</v>
      </c>
      <c r="G35" s="77">
        <v>2011</v>
      </c>
      <c r="H35" s="77">
        <v>2012</v>
      </c>
      <c r="I35" s="77">
        <v>2013</v>
      </c>
      <c r="J35" s="77">
        <v>2014</v>
      </c>
      <c r="K35" s="77">
        <v>2015</v>
      </c>
      <c r="L35" s="77">
        <v>2016</v>
      </c>
      <c r="M35" s="77">
        <v>2017</v>
      </c>
      <c r="N35" s="77">
        <v>2018</v>
      </c>
      <c r="O35" s="77">
        <v>2019</v>
      </c>
      <c r="P35" s="77">
        <v>2020</v>
      </c>
      <c r="Q35" s="77">
        <v>2021</v>
      </c>
      <c r="R35" s="77">
        <v>2022</v>
      </c>
      <c r="S35" s="47"/>
    </row>
    <row r="36" spans="2:19" ht="33" customHeight="1" x14ac:dyDescent="0.25">
      <c r="B36" s="78" t="str">
        <f>+B14</f>
        <v>Consumo intermedio  sector público</v>
      </c>
      <c r="C36" s="79">
        <f t="shared" ref="C36:R36" si="3">C14/C16</f>
        <v>0.50788131108435774</v>
      </c>
      <c r="D36" s="79">
        <f t="shared" si="3"/>
        <v>0.50913952756066783</v>
      </c>
      <c r="E36" s="79">
        <f t="shared" si="3"/>
        <v>0.47417122228680758</v>
      </c>
      <c r="F36" s="79">
        <f t="shared" si="3"/>
        <v>0.49452187485884352</v>
      </c>
      <c r="G36" s="79">
        <f t="shared" si="3"/>
        <v>0.5364089267977773</v>
      </c>
      <c r="H36" s="79">
        <f t="shared" si="3"/>
        <v>0.53573355200947459</v>
      </c>
      <c r="I36" s="79">
        <f t="shared" si="3"/>
        <v>0.56582072401877981</v>
      </c>
      <c r="J36" s="79">
        <f t="shared" si="3"/>
        <v>0.57141556690887729</v>
      </c>
      <c r="K36" s="79">
        <f t="shared" si="3"/>
        <v>0.53637368127875684</v>
      </c>
      <c r="L36" s="79">
        <f t="shared" si="3"/>
        <v>0.5415503421546044</v>
      </c>
      <c r="M36" s="79">
        <f t="shared" si="3"/>
        <v>0.58482769104079591</v>
      </c>
      <c r="N36" s="79">
        <f t="shared" si="3"/>
        <v>0.61666253625457867</v>
      </c>
      <c r="O36" s="79">
        <f t="shared" si="3"/>
        <v>0.56074340995150285</v>
      </c>
      <c r="P36" s="79">
        <f t="shared" si="3"/>
        <v>0.50515982621602096</v>
      </c>
      <c r="Q36" s="79">
        <f t="shared" si="3"/>
        <v>0.52751819658948662</v>
      </c>
      <c r="R36" s="79">
        <f t="shared" si="3"/>
        <v>0.50698505282292416</v>
      </c>
      <c r="S36" s="47"/>
    </row>
    <row r="37" spans="2:19" ht="33" customHeight="1" x14ac:dyDescent="0.25">
      <c r="B37" s="78" t="str">
        <f>+B15</f>
        <v>Consumo intermedio  sector privado</v>
      </c>
      <c r="C37" s="79">
        <f t="shared" ref="C37:R37" si="4">C15/C16</f>
        <v>0.49211868891564226</v>
      </c>
      <c r="D37" s="79">
        <f t="shared" si="4"/>
        <v>0.49086047243933223</v>
      </c>
      <c r="E37" s="79">
        <f t="shared" si="4"/>
        <v>0.52582877771319247</v>
      </c>
      <c r="F37" s="79">
        <f t="shared" si="4"/>
        <v>0.50547812514115642</v>
      </c>
      <c r="G37" s="79">
        <f t="shared" si="4"/>
        <v>0.4635910732022227</v>
      </c>
      <c r="H37" s="79">
        <f t="shared" si="4"/>
        <v>0.46426644799052541</v>
      </c>
      <c r="I37" s="79">
        <f t="shared" si="4"/>
        <v>0.43417927598122025</v>
      </c>
      <c r="J37" s="79">
        <f t="shared" si="4"/>
        <v>0.42858443309112265</v>
      </c>
      <c r="K37" s="79">
        <f t="shared" si="4"/>
        <v>0.46362631872124316</v>
      </c>
      <c r="L37" s="79">
        <f t="shared" si="4"/>
        <v>0.4584496578453956</v>
      </c>
      <c r="M37" s="79">
        <f t="shared" si="4"/>
        <v>0.41517230895920409</v>
      </c>
      <c r="N37" s="79">
        <f t="shared" si="4"/>
        <v>0.38333746374542138</v>
      </c>
      <c r="O37" s="79">
        <f t="shared" si="4"/>
        <v>0.43925659004849721</v>
      </c>
      <c r="P37" s="79">
        <f t="shared" si="4"/>
        <v>0.49484017378397904</v>
      </c>
      <c r="Q37" s="79">
        <f t="shared" si="4"/>
        <v>0.47248180341051338</v>
      </c>
      <c r="R37" s="79">
        <f t="shared" si="4"/>
        <v>0.49301494717707584</v>
      </c>
      <c r="S37" s="47"/>
    </row>
    <row r="38" spans="2:19" ht="33" customHeight="1" x14ac:dyDescent="0.25">
      <c r="B38" s="78" t="s">
        <v>77</v>
      </c>
      <c r="C38" s="79">
        <f>SUM(C36:C37)</f>
        <v>1</v>
      </c>
      <c r="D38" s="79">
        <f t="shared" ref="D38:R38" si="5">SUM(D36:D37)</f>
        <v>1</v>
      </c>
      <c r="E38" s="79">
        <f t="shared" si="5"/>
        <v>1</v>
      </c>
      <c r="F38" s="79">
        <f t="shared" si="5"/>
        <v>1</v>
      </c>
      <c r="G38" s="79">
        <f t="shared" si="5"/>
        <v>1</v>
      </c>
      <c r="H38" s="79">
        <f t="shared" si="5"/>
        <v>1</v>
      </c>
      <c r="I38" s="79">
        <f t="shared" si="5"/>
        <v>1</v>
      </c>
      <c r="J38" s="79">
        <f t="shared" si="5"/>
        <v>1</v>
      </c>
      <c r="K38" s="79">
        <f t="shared" si="5"/>
        <v>1</v>
      </c>
      <c r="L38" s="79">
        <f t="shared" si="5"/>
        <v>1</v>
      </c>
      <c r="M38" s="79">
        <f t="shared" si="5"/>
        <v>1</v>
      </c>
      <c r="N38" s="79">
        <f t="shared" si="5"/>
        <v>1</v>
      </c>
      <c r="O38" s="79">
        <f t="shared" si="5"/>
        <v>1</v>
      </c>
      <c r="P38" s="79">
        <f t="shared" si="5"/>
        <v>1</v>
      </c>
      <c r="Q38" s="79">
        <f t="shared" si="5"/>
        <v>1</v>
      </c>
      <c r="R38" s="79">
        <f t="shared" si="5"/>
        <v>1</v>
      </c>
      <c r="S38" s="47"/>
    </row>
    <row r="39" spans="2:19" ht="33" customHeight="1" x14ac:dyDescent="0.25">
      <c r="B39" s="86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54"/>
      <c r="P39" s="47"/>
      <c r="Q39" s="47"/>
      <c r="R39" s="47"/>
      <c r="S39" s="47"/>
    </row>
    <row r="40" spans="2:19" ht="33" customHeight="1" x14ac:dyDescent="0.25">
      <c r="B40" s="86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54"/>
      <c r="P40" s="47"/>
      <c r="Q40" s="47"/>
    </row>
    <row r="41" spans="2:19" ht="33" customHeight="1" x14ac:dyDescent="0.25">
      <c r="B41" s="82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0"/>
    </row>
    <row r="42" spans="2:19" ht="33" customHeight="1" x14ac:dyDescent="0.25">
      <c r="B42" s="82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0"/>
    </row>
    <row r="43" spans="2:19" ht="33" customHeight="1" x14ac:dyDescent="0.25"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0"/>
    </row>
    <row r="44" spans="2:19" ht="33" customHeight="1" x14ac:dyDescent="0.25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80"/>
    </row>
    <row r="45" spans="2:19" ht="17.25" customHeight="1" x14ac:dyDescent="0.2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80"/>
    </row>
    <row r="46" spans="2:19" ht="15.75" customHeight="1" x14ac:dyDescent="0.25">
      <c r="B46" s="18" t="s">
        <v>274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80"/>
    </row>
    <row r="47" spans="2:19" ht="17.25" customHeight="1" x14ac:dyDescent="0.25">
      <c r="B47" s="18" t="s">
        <v>15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80"/>
    </row>
    <row r="48" spans="2:19" ht="17.25" customHeight="1" x14ac:dyDescent="0.25">
      <c r="D48" s="84"/>
      <c r="E48" s="32"/>
      <c r="F48" s="80"/>
      <c r="G48" s="32"/>
      <c r="H48" s="80"/>
      <c r="I48" s="80"/>
      <c r="J48" s="80"/>
      <c r="K48" s="80"/>
      <c r="L48" s="80"/>
      <c r="M48" s="80"/>
      <c r="N48" s="80"/>
      <c r="O48" s="80"/>
    </row>
    <row r="49" spans="4:15" ht="17.25" customHeight="1" x14ac:dyDescent="0.25">
      <c r="D49" s="84"/>
      <c r="E49" s="32"/>
      <c r="F49" s="80"/>
      <c r="G49" s="32"/>
      <c r="H49" s="80"/>
      <c r="I49" s="80"/>
      <c r="J49" s="80"/>
      <c r="K49" s="80"/>
      <c r="L49" s="80"/>
      <c r="M49" s="80"/>
      <c r="N49" s="80"/>
      <c r="O49" s="80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R2" location="'1.2.4'!A1" display="Siguiente"/>
    <hyperlink ref="Q2" location="'1.2.2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44</vt:i4>
      </vt:variant>
      <vt:variant>
        <vt:lpstr>Rangos con nombre</vt:lpstr>
      </vt:variant>
      <vt:variant>
        <vt:i4>29</vt:i4>
      </vt:variant>
    </vt:vector>
  </HeadingPairs>
  <TitlesOfParts>
    <vt:vector size="73" baseType="lpstr">
      <vt:lpstr>Indice</vt:lpstr>
      <vt:lpstr>1.1.1</vt:lpstr>
      <vt:lpstr>1.1.2</vt:lpstr>
      <vt:lpstr>1.1.3</vt:lpstr>
      <vt:lpstr>1.1.4</vt:lpstr>
      <vt:lpstr>1.1.5</vt:lpstr>
      <vt:lpstr>1.2.1</vt:lpstr>
      <vt:lpstr>1.2.2</vt:lpstr>
      <vt:lpstr>1.2.3</vt:lpstr>
      <vt:lpstr>1.2.4</vt:lpstr>
      <vt:lpstr>1.2.5</vt:lpstr>
      <vt:lpstr>1.3.1</vt:lpstr>
      <vt:lpstr>1.3.2</vt:lpstr>
      <vt:lpstr>1.3.3</vt:lpstr>
      <vt:lpstr>1.3.4</vt:lpstr>
      <vt:lpstr>1.3.5</vt:lpstr>
      <vt:lpstr>2.1.1</vt:lpstr>
      <vt:lpstr>2.1.2</vt:lpstr>
      <vt:lpstr>2.1.3</vt:lpstr>
      <vt:lpstr>2.1.4</vt:lpstr>
      <vt:lpstr>2.1.5</vt:lpstr>
      <vt:lpstr>2.1.6</vt:lpstr>
      <vt:lpstr>2.1.7</vt:lpstr>
      <vt:lpstr>2.1.8</vt:lpstr>
      <vt:lpstr>2.1.9</vt:lpstr>
      <vt:lpstr>2.1.10</vt:lpstr>
      <vt:lpstr>2.1.11</vt:lpstr>
      <vt:lpstr>2.1.12</vt:lpstr>
      <vt:lpstr>2.1.13</vt:lpstr>
      <vt:lpstr>2.1.14</vt:lpstr>
      <vt:lpstr>2.1.15</vt:lpstr>
      <vt:lpstr>2.1.16</vt:lpstr>
      <vt:lpstr>2.1.17</vt:lpstr>
      <vt:lpstr>2.1.18</vt:lpstr>
      <vt:lpstr>2.1.19</vt:lpstr>
      <vt:lpstr>2.1.20</vt:lpstr>
      <vt:lpstr>2.1.21</vt:lpstr>
      <vt:lpstr>2.1.22</vt:lpstr>
      <vt:lpstr>2.1.23</vt:lpstr>
      <vt:lpstr>3.1</vt:lpstr>
      <vt:lpstr>3.2</vt:lpstr>
      <vt:lpstr>3.3</vt:lpstr>
      <vt:lpstr>4.1</vt:lpstr>
      <vt:lpstr>4.2</vt:lpstr>
      <vt:lpstr>'1.1.1'!Área_de_impresión</vt:lpstr>
      <vt:lpstr>'1.1.2'!Área_de_impresión</vt:lpstr>
      <vt:lpstr>'1.1.4'!Área_de_impresión</vt:lpstr>
      <vt:lpstr>'1.1.5'!Área_de_impresión</vt:lpstr>
      <vt:lpstr>'1.2.1'!Área_de_impresión</vt:lpstr>
      <vt:lpstr>'1.2.2'!Área_de_impresión</vt:lpstr>
      <vt:lpstr>'1.2.4'!Área_de_impresión</vt:lpstr>
      <vt:lpstr>'1.2.5'!Área_de_impresión</vt:lpstr>
      <vt:lpstr>'1.3.2'!Área_de_impresión</vt:lpstr>
      <vt:lpstr>'1.3.4'!Área_de_impresión</vt:lpstr>
      <vt:lpstr>'1.3.5'!Área_de_impresión</vt:lpstr>
      <vt:lpstr>'2.1.1'!Área_de_impresión</vt:lpstr>
      <vt:lpstr>'2.1.10'!Área_de_impresión</vt:lpstr>
      <vt:lpstr>'2.1.12'!Área_de_impresión</vt:lpstr>
      <vt:lpstr>'2.1.13'!Área_de_impresión</vt:lpstr>
      <vt:lpstr>'2.1.14'!Área_de_impresión</vt:lpstr>
      <vt:lpstr>'2.1.15'!Área_de_impresión</vt:lpstr>
      <vt:lpstr>'2.1.16'!Área_de_impresión</vt:lpstr>
      <vt:lpstr>'2.1.17'!Área_de_impresión</vt:lpstr>
      <vt:lpstr>'2.1.18'!Área_de_impresión</vt:lpstr>
      <vt:lpstr>'2.1.19'!Área_de_impresión</vt:lpstr>
      <vt:lpstr>'2.1.2'!Área_de_impresión</vt:lpstr>
      <vt:lpstr>'2.1.20'!Área_de_impresión</vt:lpstr>
      <vt:lpstr>'2.1.21'!Área_de_impresión</vt:lpstr>
      <vt:lpstr>'2.1.3'!Área_de_impresión</vt:lpstr>
      <vt:lpstr>'2.1.4'!Área_de_impresión</vt:lpstr>
      <vt:lpstr>'2.1.6'!Área_de_impresión</vt:lpstr>
      <vt:lpstr>'2.1.7'!Área_de_impresión</vt:lpstr>
      <vt:lpstr>'2.1.8'!Área_de_impresión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Soledad Carvajal</dc:creator>
  <cp:lastModifiedBy>INEC Juan Rios</cp:lastModifiedBy>
  <cp:lastPrinted>2017-11-10T16:27:13Z</cp:lastPrinted>
  <dcterms:created xsi:type="dcterms:W3CDTF">2015-10-07T13:11:32Z</dcterms:created>
  <dcterms:modified xsi:type="dcterms:W3CDTF">2023-11-27T17:11:52Z</dcterms:modified>
</cp:coreProperties>
</file>