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4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3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3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6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7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8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9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20.xml" ContentType="application/vnd.openxmlformats-officedocument.drawing+xml"/>
  <Override PartName="/xl/charts/chart4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4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1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7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2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3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4.xml" ContentType="application/vnd.openxmlformats-officedocument.drawing+xml"/>
  <Override PartName="/xl/charts/chart52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5\CSE_2022_24\6_Anali\6.3_Interp_result\6.3.4_Explicar_resultad\4_Tabulados\"/>
    </mc:Choice>
  </mc:AlternateContent>
  <bookViews>
    <workbookView xWindow="-105" yWindow="-105" windowWidth="23250" windowHeight="12450" tabRatio="842" firstSheet="1" activeTab="1"/>
  </bookViews>
  <sheets>
    <sheet name="Titulo" sheetId="4" state="hidden" r:id="rId1"/>
    <sheet name="Indice" sheetId="3" r:id="rId2"/>
    <sheet name="1.1_GNE_PIB" sheetId="146" r:id="rId3"/>
    <sheet name="1.2_GNE_ESTRUC" sheetId="162" r:id="rId4"/>
    <sheet name="1.3_FBKF PUB Y PRIV" sheetId="172" r:id="rId5"/>
    <sheet name="2.1_FINANC ENSEÑ SECT" sheetId="125" r:id="rId6"/>
    <sheet name="2.2_FINANC ENSEÑ TIPO INGR" sheetId="108" r:id="rId7"/>
    <sheet name="2.3_EROG ENSEÑ SECT" sheetId="144" r:id="rId8"/>
    <sheet name="2.4_EROG ENSEÑ SEG SECTOR" sheetId="147" r:id="rId9"/>
    <sheet name="2.5_FINANC_PCC" sheetId="145" r:id="rId10"/>
    <sheet name="3.1.1_EROG PUB SNE" sheetId="156" r:id="rId11"/>
    <sheet name="3.1.2_EROG PRIV SNE" sheetId="167" r:id="rId12"/>
    <sheet name="3.1.3_EROG TIPO PUB SNE" sheetId="163" r:id="rId13"/>
    <sheet name="3.1.4_EROG TIPO PRIV SNE" sheetId="166" r:id="rId14"/>
    <sheet name="3.1.5_FINANC_PCC SNE" sheetId="159" r:id="rId15"/>
    <sheet name="3.2.1_EROG PUB CINE" sheetId="151" r:id="rId16"/>
    <sheet name="3.2.2_EROG PRIV CINE" sheetId="170" r:id="rId17"/>
    <sheet name="3.2.3_EROG TIPO PUB CINE" sheetId="165" r:id="rId18"/>
    <sheet name="3.2.4_EROG TIPO PRIV CINE" sheetId="171" r:id="rId19"/>
    <sheet name="3.2.5_FINANC_PCC CINE" sheetId="158" r:id="rId20"/>
    <sheet name="4.1_REMUN_GEN" sheetId="177" r:id="rId21"/>
    <sheet name="4.2_CI PROG SOC" sheetId="129" r:id="rId22"/>
    <sheet name="4.3_FINANC UNIV Y BECAS" sheetId="141" r:id="rId23"/>
    <sheet name="4.4_GASTO DESARR INFAN" sheetId="176" r:id="rId24"/>
    <sheet name="5.1_NIVELES EDUCATIVOS" sheetId="178" r:id="rId25"/>
    <sheet name="5.2_INSTITUCIONES CSE" sheetId="179" r:id="rId26"/>
    <sheet name="5.3_CINE" sheetId="180" r:id="rId27"/>
  </sheets>
  <definedNames>
    <definedName name="_xlnm._FilterDatabase" localSheetId="6" hidden="1">'2.2_FINANC ENSEÑ TIPO INGR'!#REF!</definedName>
    <definedName name="_xlnm._FilterDatabase" localSheetId="8" hidden="1">'2.4_EROG ENSEÑ SEG SECTOR'!#REF!</definedName>
    <definedName name="_xlnm._FilterDatabase" localSheetId="10" hidden="1">'3.1.1_EROG PUB SNE'!$F$30:$I$30</definedName>
    <definedName name="_xlnm._FilterDatabase" localSheetId="11" hidden="1">'3.1.2_EROG PRIV SNE'!$B$29:$H$29</definedName>
    <definedName name="_xlnm._FilterDatabase" localSheetId="12" hidden="1">'3.1.3_EROG TIPO PUB SNE'!#REF!</definedName>
    <definedName name="_xlnm._FilterDatabase" localSheetId="13" hidden="1">'3.1.4_EROG TIPO PRIV SNE'!#REF!</definedName>
    <definedName name="_xlnm._FilterDatabase" localSheetId="15" hidden="1">'3.2.1_EROG PUB CINE'!$B$27:$H$27</definedName>
    <definedName name="_xlnm._FilterDatabase" localSheetId="16" hidden="1">'3.2.2_EROG PRIV CINE'!$B$25:$H$25</definedName>
    <definedName name="_xlnm._FilterDatabase" localSheetId="17" hidden="1">'3.2.3_EROG TIPO PUB CINE'!#REF!</definedName>
    <definedName name="_xlnm._FilterDatabase" localSheetId="18" hidden="1">'3.2.4_EROG TIPO PRIV CINE'!#REF!</definedName>
    <definedName name="_xlnm._FilterDatabase" localSheetId="20" hidden="1">'4.1_REMUN_GEN'!#REF!</definedName>
    <definedName name="_xlnm._FilterDatabase" localSheetId="21" hidden="1">'4.2_CI PROG SOC'!$B$19:$D$19</definedName>
    <definedName name="_xlnm._FilterDatabase" localSheetId="22" hidden="1">'4.3_FINANC UNIV Y BECAS'!$B$15:$G$21</definedName>
    <definedName name="_xlnm._FilterDatabase" localSheetId="0" hidden="1">Titulo!$A$1:$R$27</definedName>
    <definedName name="_ftnref1" localSheetId="1">Indice!#REF!</definedName>
    <definedName name="_ftnref2" localSheetId="1">Indice!$C$9</definedName>
    <definedName name="_ftnref3" localSheetId="1">Indice!$C$15</definedName>
    <definedName name="_Toc27581055" localSheetId="24">'5.1_NIVELES EDUCATIVOS'!$B$4</definedName>
    <definedName name="_Toc27581055" localSheetId="26">'5.3_CINE'!$B$5</definedName>
    <definedName name="_xlnm.Print_Area" localSheetId="2">'1.1_GNE_PIB'!$A$1:$F$34</definedName>
    <definedName name="_xlnm.Print_Area" localSheetId="3">'1.2_GNE_ESTRUC'!$A$1:$F$49</definedName>
    <definedName name="_xlnm.Print_Area" localSheetId="4">'1.3_FBKF PUB Y PRIV'!$A$1:$F$47</definedName>
    <definedName name="_xlnm.Print_Area" localSheetId="5">'2.1_FINANC ENSEÑ SECT'!$A$1:$F$36</definedName>
    <definedName name="_xlnm.Print_Area" localSheetId="6">'2.2_FINANC ENSEÑ TIPO INGR'!$A$1:$F$110</definedName>
    <definedName name="_xlnm.Print_Area" localSheetId="7">'2.3_EROG ENSEÑ SECT'!$A$1:$F$16</definedName>
    <definedName name="_xlnm.Print_Area" localSheetId="8">'2.4_EROG ENSEÑ SEG SECTOR'!$A$1:$F$116</definedName>
    <definedName name="_xlnm.Print_Area" localSheetId="10">'3.1.1_EROG PUB SNE'!$A$1:$G$77</definedName>
    <definedName name="_xlnm.Print_Area" localSheetId="11">'3.1.2_EROG PRIV SNE'!$A$1:$G$78</definedName>
    <definedName name="_xlnm.Print_Area" localSheetId="12">'3.1.3_EROG TIPO PUB SNE'!$A$1:$G$95</definedName>
    <definedName name="_xlnm.Print_Area" localSheetId="13">'3.1.4_EROG TIPO PRIV SNE'!$A$1:$G$112</definedName>
    <definedName name="_xlnm.Print_Area" localSheetId="15">'3.2.1_EROG PUB CINE'!$A$1:$F$52</definedName>
    <definedName name="_xlnm.Print_Area" localSheetId="16">'3.2.2_EROG PRIV CINE'!$A$1:$F$49</definedName>
    <definedName name="_xlnm.Print_Area" localSheetId="17">'3.2.3_EROG TIPO PUB CINE'!$A$1:$F$91</definedName>
    <definedName name="_xlnm.Print_Area" localSheetId="18">'3.2.4_EROG TIPO PRIV CINE'!$A$1:$F$89</definedName>
    <definedName name="_xlnm.Print_Area" localSheetId="20">'4.1_REMUN_GEN'!$A$1:$I$32</definedName>
    <definedName name="_xlnm.Print_Area" localSheetId="21">'4.2_CI PROG SOC'!$A$1:$F$25</definedName>
    <definedName name="_xlnm.Print_Area" localSheetId="22">'4.3_FINANC UNIV Y BECAS'!$A$1:$F$24</definedName>
    <definedName name="_xlnm.Print_Area" localSheetId="23">'4.4_GASTO DESARR INFAN'!$A$1:$B$31</definedName>
    <definedName name="_xlnm.Print_Area" localSheetId="1">Indice!$B$1:$C$26</definedName>
  </definedNames>
  <calcPr calcId="152511"/>
</workbook>
</file>

<file path=xl/calcChain.xml><?xml version="1.0" encoding="utf-8"?>
<calcChain xmlns="http://schemas.openxmlformats.org/spreadsheetml/2006/main">
  <c r="F30" i="167" l="1"/>
  <c r="F31" i="167"/>
  <c r="F32" i="167"/>
  <c r="F33" i="167"/>
  <c r="F34" i="167"/>
  <c r="F35" i="167"/>
  <c r="F36" i="167"/>
  <c r="F37" i="167"/>
  <c r="F38" i="167"/>
  <c r="F39" i="167"/>
  <c r="J30" i="167"/>
  <c r="J31" i="167"/>
  <c r="J32" i="167"/>
  <c r="J33" i="167"/>
  <c r="J34" i="167"/>
  <c r="J35" i="167"/>
  <c r="J36" i="167"/>
  <c r="J37" i="167"/>
  <c r="J38" i="167"/>
  <c r="J39" i="167"/>
  <c r="H27" i="167"/>
  <c r="H30" i="167"/>
  <c r="H31" i="167"/>
  <c r="H32" i="167"/>
  <c r="H33" i="167"/>
  <c r="H34" i="167"/>
  <c r="H35" i="167"/>
  <c r="H36" i="167"/>
  <c r="H37" i="167"/>
  <c r="H38" i="167"/>
  <c r="H39" i="167"/>
  <c r="H29" i="167"/>
  <c r="D73" i="108" l="1"/>
  <c r="E73" i="108"/>
  <c r="F73" i="108"/>
  <c r="G73" i="108"/>
  <c r="D72" i="108"/>
  <c r="E72" i="108"/>
  <c r="F72" i="108"/>
  <c r="G72" i="108"/>
  <c r="D71" i="108"/>
  <c r="E71" i="108"/>
  <c r="F71" i="108"/>
  <c r="G71" i="108"/>
  <c r="D70" i="108"/>
  <c r="E70" i="108"/>
  <c r="F70" i="108"/>
  <c r="G70" i="108"/>
  <c r="D69" i="108"/>
  <c r="E69" i="108"/>
  <c r="F69" i="108"/>
  <c r="G69" i="108"/>
  <c r="D68" i="108"/>
  <c r="E68" i="108"/>
  <c r="F68" i="108"/>
  <c r="G68" i="108"/>
  <c r="D66" i="108"/>
  <c r="E66" i="108"/>
  <c r="F66" i="108"/>
  <c r="G66" i="108"/>
  <c r="C66" i="108"/>
  <c r="C67" i="108"/>
  <c r="J23" i="170" l="1"/>
  <c r="J24" i="170"/>
  <c r="J32" i="170"/>
  <c r="J31" i="170"/>
  <c r="J30" i="170"/>
  <c r="J29" i="170"/>
  <c r="J28" i="170"/>
  <c r="J27" i="170"/>
  <c r="J26" i="170"/>
  <c r="J25" i="170"/>
  <c r="H25" i="170"/>
  <c r="H24" i="170"/>
  <c r="K20" i="176" l="1"/>
  <c r="L20" i="176"/>
  <c r="K19" i="176"/>
  <c r="L19" i="176"/>
  <c r="K18" i="176"/>
  <c r="L18" i="176"/>
  <c r="K17" i="176"/>
  <c r="L17" i="176"/>
  <c r="M20" i="176" l="1"/>
  <c r="J20" i="176"/>
  <c r="I20" i="176"/>
  <c r="H20" i="176"/>
  <c r="G20" i="176"/>
  <c r="F20" i="176"/>
  <c r="E20" i="176"/>
  <c r="D20" i="176"/>
  <c r="C20" i="176"/>
  <c r="B20" i="176"/>
  <c r="M19" i="176"/>
  <c r="J19" i="176"/>
  <c r="I19" i="176"/>
  <c r="H19" i="176"/>
  <c r="G19" i="176"/>
  <c r="F19" i="176"/>
  <c r="E19" i="176"/>
  <c r="D19" i="176"/>
  <c r="C19" i="176"/>
  <c r="B19" i="176"/>
  <c r="M18" i="176"/>
  <c r="J18" i="176"/>
  <c r="I18" i="176"/>
  <c r="H18" i="176"/>
  <c r="G18" i="176"/>
  <c r="F18" i="176"/>
  <c r="E18" i="176"/>
  <c r="D18" i="176"/>
  <c r="C18" i="176"/>
  <c r="B18" i="176"/>
  <c r="M17" i="176"/>
  <c r="J17" i="176"/>
  <c r="I17" i="176"/>
  <c r="H17" i="176"/>
  <c r="G17" i="176"/>
  <c r="F17" i="176"/>
  <c r="E17" i="176"/>
  <c r="D17" i="176"/>
  <c r="C17" i="176"/>
  <c r="B24" i="129"/>
  <c r="D23" i="129"/>
  <c r="C23" i="129"/>
  <c r="B23" i="129"/>
  <c r="D22" i="129"/>
  <c r="C22" i="129"/>
  <c r="B22" i="129"/>
  <c r="D21" i="129"/>
  <c r="C21" i="129"/>
  <c r="B21" i="129"/>
  <c r="D20" i="129"/>
  <c r="D24" i="129" s="1"/>
  <c r="D25" i="129" s="1"/>
  <c r="C20" i="129"/>
  <c r="C24" i="129" s="1"/>
  <c r="C25" i="129" s="1"/>
  <c r="B20" i="129"/>
  <c r="D19" i="129"/>
  <c r="C19" i="129"/>
  <c r="I56" i="177"/>
  <c r="E56" i="177"/>
  <c r="D56" i="177"/>
  <c r="B56" i="177"/>
  <c r="I55" i="177"/>
  <c r="E55" i="177"/>
  <c r="D55" i="177"/>
  <c r="B55" i="177"/>
  <c r="I54" i="177"/>
  <c r="E54" i="177"/>
  <c r="D54" i="177"/>
  <c r="B54" i="177"/>
  <c r="I53" i="177"/>
  <c r="E53" i="177"/>
  <c r="D53" i="177"/>
  <c r="B53" i="177"/>
  <c r="I30" i="177"/>
  <c r="E30" i="177"/>
  <c r="D30" i="177"/>
  <c r="B30" i="177"/>
  <c r="I29" i="177"/>
  <c r="E29" i="177"/>
  <c r="D29" i="177"/>
  <c r="B29" i="177"/>
  <c r="I28" i="177"/>
  <c r="E28" i="177"/>
  <c r="D28" i="177"/>
  <c r="B28" i="177"/>
  <c r="I27" i="177"/>
  <c r="E27" i="177"/>
  <c r="D27" i="177"/>
  <c r="B27" i="177"/>
  <c r="D44" i="158"/>
  <c r="C44" i="158"/>
  <c r="E43" i="158"/>
  <c r="D43" i="158"/>
  <c r="C43" i="158"/>
  <c r="E42" i="158"/>
  <c r="D42" i="158"/>
  <c r="C42" i="158"/>
  <c r="B42" i="158"/>
  <c r="F41" i="158"/>
  <c r="E41" i="158"/>
  <c r="D41" i="158"/>
  <c r="G41" i="158" s="1"/>
  <c r="C41" i="158"/>
  <c r="B41" i="158"/>
  <c r="H40" i="158"/>
  <c r="G40" i="158"/>
  <c r="F40" i="158"/>
  <c r="E40" i="158"/>
  <c r="D40" i="158"/>
  <c r="C40" i="158"/>
  <c r="B40" i="158"/>
  <c r="D39" i="158"/>
  <c r="E39" i="158" s="1"/>
  <c r="C39" i="158"/>
  <c r="B39" i="158"/>
  <c r="D38" i="158"/>
  <c r="C38" i="158"/>
  <c r="B38" i="158"/>
  <c r="H37" i="158"/>
  <c r="G37" i="158"/>
  <c r="F37" i="158"/>
  <c r="E37" i="158"/>
  <c r="D37" i="158"/>
  <c r="C37" i="158"/>
  <c r="B37" i="158"/>
  <c r="E36" i="158"/>
  <c r="D36" i="158"/>
  <c r="G36" i="158" s="1"/>
  <c r="C36" i="158"/>
  <c r="F36" i="158" s="1"/>
  <c r="B36" i="158"/>
  <c r="H35" i="158"/>
  <c r="G35" i="158"/>
  <c r="F35" i="158"/>
  <c r="E35" i="158"/>
  <c r="D35" i="158"/>
  <c r="C35" i="158"/>
  <c r="B35" i="158"/>
  <c r="G34" i="158"/>
  <c r="F34" i="158"/>
  <c r="H34" i="158" s="1"/>
  <c r="E34" i="158"/>
  <c r="D34" i="158"/>
  <c r="C34" i="158"/>
  <c r="B34" i="158"/>
  <c r="H33" i="158"/>
  <c r="G33" i="158"/>
  <c r="F33" i="158"/>
  <c r="E33" i="158"/>
  <c r="D33" i="158"/>
  <c r="C33" i="158"/>
  <c r="B33" i="158"/>
  <c r="D29" i="158"/>
  <c r="E28" i="158"/>
  <c r="C29" i="158" s="1"/>
  <c r="E29" i="158" s="1"/>
  <c r="D28" i="158"/>
  <c r="C28" i="158"/>
  <c r="D59" i="171"/>
  <c r="J58" i="171"/>
  <c r="I58" i="171"/>
  <c r="H58" i="171"/>
  <c r="H59" i="171" s="1"/>
  <c r="G58" i="171"/>
  <c r="G59" i="171" s="1"/>
  <c r="F58" i="171"/>
  <c r="F59" i="171" s="1"/>
  <c r="E58" i="171"/>
  <c r="E59" i="171" s="1"/>
  <c r="D58" i="171"/>
  <c r="H24" i="171"/>
  <c r="I24" i="171" s="1"/>
  <c r="G24" i="171"/>
  <c r="G25" i="171" s="1"/>
  <c r="F24" i="171"/>
  <c r="F25" i="171" s="1"/>
  <c r="E24" i="171"/>
  <c r="D24" i="171"/>
  <c r="F61" i="165"/>
  <c r="E61" i="165"/>
  <c r="D61" i="165"/>
  <c r="I61" i="165" s="1"/>
  <c r="I60" i="165"/>
  <c r="J60" i="165" s="1"/>
  <c r="H60" i="165"/>
  <c r="H61" i="165" s="1"/>
  <c r="G60" i="165"/>
  <c r="G61" i="165" s="1"/>
  <c r="F60" i="165"/>
  <c r="E60" i="165"/>
  <c r="D60" i="165"/>
  <c r="G27" i="165"/>
  <c r="F27" i="165"/>
  <c r="E27" i="165"/>
  <c r="D27" i="165"/>
  <c r="I27" i="165" s="1"/>
  <c r="J26" i="165"/>
  <c r="I26" i="165"/>
  <c r="H26" i="165"/>
  <c r="H27" i="165" s="1"/>
  <c r="G26" i="165"/>
  <c r="F26" i="165"/>
  <c r="E26" i="165"/>
  <c r="D26" i="165"/>
  <c r="H32" i="170"/>
  <c r="F32" i="170"/>
  <c r="H31" i="170"/>
  <c r="F31" i="170"/>
  <c r="H30" i="170"/>
  <c r="F30" i="170"/>
  <c r="H29" i="170"/>
  <c r="F29" i="170"/>
  <c r="H28" i="170"/>
  <c r="F28" i="170"/>
  <c r="H27" i="170"/>
  <c r="F27" i="170"/>
  <c r="H26" i="170"/>
  <c r="F26" i="170"/>
  <c r="F25" i="170"/>
  <c r="K23" i="170"/>
  <c r="I23" i="170"/>
  <c r="J22" i="170"/>
  <c r="H22" i="170"/>
  <c r="J35" i="151"/>
  <c r="H35" i="151"/>
  <c r="I35" i="151" s="1"/>
  <c r="F35" i="151"/>
  <c r="J34" i="151"/>
  <c r="H34" i="151"/>
  <c r="F34" i="151"/>
  <c r="J33" i="151"/>
  <c r="H33" i="151"/>
  <c r="F33" i="151"/>
  <c r="J32" i="151"/>
  <c r="H32" i="151"/>
  <c r="F32" i="151"/>
  <c r="J31" i="151"/>
  <c r="H31" i="151"/>
  <c r="I31" i="151" s="1"/>
  <c r="F31" i="151"/>
  <c r="J30" i="151"/>
  <c r="H30" i="151"/>
  <c r="F30" i="151"/>
  <c r="J29" i="151"/>
  <c r="H29" i="151"/>
  <c r="F29" i="151"/>
  <c r="J28" i="151"/>
  <c r="H28" i="151"/>
  <c r="F28" i="151"/>
  <c r="J27" i="151"/>
  <c r="J26" i="151" s="1"/>
  <c r="H27" i="151"/>
  <c r="I27" i="151" s="1"/>
  <c r="F27" i="151"/>
  <c r="H26" i="151"/>
  <c r="I30" i="151" s="1"/>
  <c r="K25" i="151"/>
  <c r="I25" i="151"/>
  <c r="D49" i="159"/>
  <c r="C49" i="159"/>
  <c r="H47" i="159"/>
  <c r="G47" i="159"/>
  <c r="F47" i="159"/>
  <c r="E47" i="159"/>
  <c r="D47" i="159"/>
  <c r="C47" i="159"/>
  <c r="B47" i="159"/>
  <c r="D46" i="159"/>
  <c r="C46" i="159"/>
  <c r="B46" i="159"/>
  <c r="D45" i="159"/>
  <c r="E45" i="159" s="1"/>
  <c r="C45" i="159"/>
  <c r="B45" i="159"/>
  <c r="G44" i="159"/>
  <c r="F44" i="159"/>
  <c r="H44" i="159" s="1"/>
  <c r="E44" i="159"/>
  <c r="D44" i="159"/>
  <c r="C44" i="159"/>
  <c r="B44" i="159"/>
  <c r="H43" i="159"/>
  <c r="G43" i="159"/>
  <c r="F43" i="159"/>
  <c r="E43" i="159"/>
  <c r="D43" i="159"/>
  <c r="C43" i="159"/>
  <c r="B43" i="159"/>
  <c r="G42" i="159"/>
  <c r="E42" i="159"/>
  <c r="F42" i="159" s="1"/>
  <c r="H42" i="159" s="1"/>
  <c r="D42" i="159"/>
  <c r="C42" i="159"/>
  <c r="B42" i="159"/>
  <c r="D41" i="159"/>
  <c r="C41" i="159"/>
  <c r="B41" i="159"/>
  <c r="G40" i="159"/>
  <c r="F40" i="159"/>
  <c r="H40" i="159" s="1"/>
  <c r="E40" i="159"/>
  <c r="D40" i="159"/>
  <c r="C40" i="159"/>
  <c r="B40" i="159"/>
  <c r="E39" i="159"/>
  <c r="F39" i="159" s="1"/>
  <c r="D39" i="159"/>
  <c r="G39" i="159" s="1"/>
  <c r="C39" i="159"/>
  <c r="B39" i="159"/>
  <c r="H38" i="159"/>
  <c r="G38" i="159"/>
  <c r="F38" i="159"/>
  <c r="E38" i="159"/>
  <c r="D38" i="159"/>
  <c r="C38" i="159"/>
  <c r="B38" i="159"/>
  <c r="D37" i="159"/>
  <c r="C37" i="159"/>
  <c r="E37" i="159" s="1"/>
  <c r="B37" i="159"/>
  <c r="D36" i="159"/>
  <c r="C36" i="159"/>
  <c r="B36" i="159"/>
  <c r="C32" i="159"/>
  <c r="E31" i="159"/>
  <c r="D32" i="159" s="1"/>
  <c r="E32" i="159" s="1"/>
  <c r="D31" i="159"/>
  <c r="C31" i="159"/>
  <c r="H62" i="166"/>
  <c r="G62" i="166"/>
  <c r="I62" i="166" s="1"/>
  <c r="F62" i="166"/>
  <c r="F63" i="166" s="1"/>
  <c r="E62" i="166"/>
  <c r="D62" i="166"/>
  <c r="F29" i="166"/>
  <c r="E29" i="166"/>
  <c r="D29" i="166"/>
  <c r="I28" i="166"/>
  <c r="J28" i="166" s="1"/>
  <c r="H28" i="166"/>
  <c r="H29" i="166" s="1"/>
  <c r="G28" i="166"/>
  <c r="G29" i="166" s="1"/>
  <c r="F28" i="166"/>
  <c r="E28" i="166"/>
  <c r="D28" i="166"/>
  <c r="G65" i="163"/>
  <c r="F65" i="163"/>
  <c r="E65" i="163"/>
  <c r="J64" i="163"/>
  <c r="I64" i="163"/>
  <c r="D65" i="163" s="1"/>
  <c r="H64" i="163"/>
  <c r="H65" i="163" s="1"/>
  <c r="G64" i="163"/>
  <c r="F64" i="163"/>
  <c r="E64" i="163"/>
  <c r="D64" i="163"/>
  <c r="H30" i="163"/>
  <c r="G30" i="163"/>
  <c r="F30" i="163"/>
  <c r="E30" i="163"/>
  <c r="D30" i="163"/>
  <c r="I30" i="163" s="1"/>
  <c r="J29" i="163"/>
  <c r="I29" i="163"/>
  <c r="H29" i="163"/>
  <c r="G29" i="163"/>
  <c r="F29" i="163"/>
  <c r="E29" i="163"/>
  <c r="D29" i="163"/>
  <c r="F40" i="167"/>
  <c r="J29" i="167"/>
  <c r="H28" i="167"/>
  <c r="I35" i="167" s="1"/>
  <c r="F29" i="167"/>
  <c r="J26" i="167"/>
  <c r="H26" i="167"/>
  <c r="J41" i="156"/>
  <c r="H41" i="156"/>
  <c r="F41" i="156"/>
  <c r="J40" i="156"/>
  <c r="H40" i="156"/>
  <c r="I40" i="156" s="1"/>
  <c r="F40" i="156"/>
  <c r="J39" i="156"/>
  <c r="H39" i="156"/>
  <c r="F39" i="156"/>
  <c r="J38" i="156"/>
  <c r="H38" i="156"/>
  <c r="F38" i="156"/>
  <c r="J37" i="156"/>
  <c r="K37" i="156" s="1"/>
  <c r="H37" i="156"/>
  <c r="F37" i="156"/>
  <c r="J36" i="156"/>
  <c r="H36" i="156"/>
  <c r="I36" i="156" s="1"/>
  <c r="F36" i="156"/>
  <c r="J35" i="156"/>
  <c r="H35" i="156"/>
  <c r="I35" i="156" s="1"/>
  <c r="F35" i="156"/>
  <c r="J34" i="156"/>
  <c r="H34" i="156"/>
  <c r="F34" i="156"/>
  <c r="J33" i="156"/>
  <c r="K33" i="156" s="1"/>
  <c r="H33" i="156"/>
  <c r="I33" i="156" s="1"/>
  <c r="F33" i="156"/>
  <c r="J32" i="156"/>
  <c r="H32" i="156"/>
  <c r="I32" i="156" s="1"/>
  <c r="F32" i="156"/>
  <c r="J31" i="156"/>
  <c r="H31" i="156"/>
  <c r="I31" i="156" s="1"/>
  <c r="F31" i="156"/>
  <c r="J30" i="156"/>
  <c r="J29" i="156" s="1"/>
  <c r="H30" i="156"/>
  <c r="H29" i="156" s="1"/>
  <c r="F30" i="156"/>
  <c r="F29" i="156"/>
  <c r="K27" i="156"/>
  <c r="H27" i="156"/>
  <c r="I27" i="156" s="1"/>
  <c r="D48" i="145"/>
  <c r="C48" i="145"/>
  <c r="D46" i="145"/>
  <c r="C46" i="145"/>
  <c r="F45" i="145"/>
  <c r="E45" i="145"/>
  <c r="G45" i="145" s="1"/>
  <c r="D45" i="145"/>
  <c r="C45" i="145"/>
  <c r="D44" i="145"/>
  <c r="C44" i="145"/>
  <c r="D43" i="145"/>
  <c r="C43" i="145"/>
  <c r="E43" i="145" s="1"/>
  <c r="G42" i="145"/>
  <c r="E42" i="145"/>
  <c r="F42" i="145" s="1"/>
  <c r="D42" i="145"/>
  <c r="C42" i="145"/>
  <c r="E41" i="145"/>
  <c r="F41" i="145" s="1"/>
  <c r="D41" i="145"/>
  <c r="G41" i="145" s="1"/>
  <c r="C41" i="145"/>
  <c r="G40" i="145"/>
  <c r="F40" i="145"/>
  <c r="E40" i="145"/>
  <c r="D40" i="145"/>
  <c r="C40" i="145"/>
  <c r="D39" i="145"/>
  <c r="C39" i="145"/>
  <c r="G38" i="145"/>
  <c r="E38" i="145"/>
  <c r="F38" i="145" s="1"/>
  <c r="D38" i="145"/>
  <c r="C38" i="145"/>
  <c r="G37" i="145"/>
  <c r="F37" i="145"/>
  <c r="E37" i="145"/>
  <c r="D37" i="145"/>
  <c r="C37" i="145"/>
  <c r="G36" i="145"/>
  <c r="F36" i="145"/>
  <c r="E36" i="145"/>
  <c r="D36" i="145"/>
  <c r="C36" i="145"/>
  <c r="D35" i="145"/>
  <c r="E35" i="145" s="1"/>
  <c r="C35" i="145"/>
  <c r="C47" i="145" s="1"/>
  <c r="C31" i="145"/>
  <c r="F30" i="145"/>
  <c r="E30" i="145"/>
  <c r="D30" i="145"/>
  <c r="D31" i="145" s="1"/>
  <c r="C30" i="145"/>
  <c r="B87" i="147"/>
  <c r="G86" i="147"/>
  <c r="B86" i="147"/>
  <c r="I84" i="147"/>
  <c r="G83" i="147"/>
  <c r="F83" i="147"/>
  <c r="E83" i="147"/>
  <c r="D83" i="147"/>
  <c r="C83" i="147"/>
  <c r="H83" i="147" s="1"/>
  <c r="H82" i="147"/>
  <c r="D86" i="147" s="1"/>
  <c r="G82" i="147"/>
  <c r="G84" i="147" s="1"/>
  <c r="G85" i="147" s="1"/>
  <c r="F82" i="147"/>
  <c r="F84" i="147" s="1"/>
  <c r="F85" i="147" s="1"/>
  <c r="E82" i="147"/>
  <c r="E86" i="147" s="1"/>
  <c r="D82" i="147"/>
  <c r="D84" i="147" s="1"/>
  <c r="D85" i="147" s="1"/>
  <c r="C82" i="147"/>
  <c r="C84" i="147" s="1"/>
  <c r="C85" i="147" s="1"/>
  <c r="F81" i="147"/>
  <c r="E81" i="147"/>
  <c r="D81" i="147"/>
  <c r="G45" i="147"/>
  <c r="F45" i="147"/>
  <c r="E45" i="147"/>
  <c r="D45" i="147"/>
  <c r="I44" i="147"/>
  <c r="H44" i="147"/>
  <c r="G44" i="147"/>
  <c r="F44" i="147"/>
  <c r="E44" i="147"/>
  <c r="D44" i="147"/>
  <c r="C44" i="147"/>
  <c r="C45" i="147" s="1"/>
  <c r="H45" i="147" s="1"/>
  <c r="C43" i="147"/>
  <c r="C81" i="147" s="1"/>
  <c r="T25" i="144"/>
  <c r="R25" i="144"/>
  <c r="Q25" i="144"/>
  <c r="I25" i="144"/>
  <c r="H25" i="144"/>
  <c r="F25" i="144"/>
  <c r="E25" i="144"/>
  <c r="T24" i="144"/>
  <c r="S24" i="144"/>
  <c r="R24" i="144"/>
  <c r="Q24" i="144"/>
  <c r="P24" i="144"/>
  <c r="P25" i="144" s="1"/>
  <c r="O24" i="144"/>
  <c r="O25" i="144" s="1"/>
  <c r="N24" i="144"/>
  <c r="N25" i="144" s="1"/>
  <c r="M24" i="144"/>
  <c r="M25" i="144" s="1"/>
  <c r="L24" i="144"/>
  <c r="L25" i="144" s="1"/>
  <c r="K24" i="144"/>
  <c r="K25" i="144" s="1"/>
  <c r="J24" i="144"/>
  <c r="I24" i="144"/>
  <c r="H24" i="144"/>
  <c r="G24" i="144"/>
  <c r="F24" i="144"/>
  <c r="E24" i="144"/>
  <c r="D24" i="144"/>
  <c r="D25" i="144" s="1"/>
  <c r="C24" i="144"/>
  <c r="C25" i="144" s="1"/>
  <c r="B24" i="144"/>
  <c r="T23" i="144"/>
  <c r="S23" i="144"/>
  <c r="S25" i="144" s="1"/>
  <c r="R23" i="144"/>
  <c r="Q23" i="144"/>
  <c r="P23" i="144"/>
  <c r="O23" i="144"/>
  <c r="N23" i="144"/>
  <c r="M23" i="144"/>
  <c r="L23" i="144"/>
  <c r="K23" i="144"/>
  <c r="J23" i="144"/>
  <c r="J25" i="144" s="1"/>
  <c r="I23" i="144"/>
  <c r="H23" i="144"/>
  <c r="G23" i="144"/>
  <c r="G25" i="144" s="1"/>
  <c r="F23" i="144"/>
  <c r="E23" i="144"/>
  <c r="D23" i="144"/>
  <c r="C23" i="144"/>
  <c r="B23" i="144"/>
  <c r="T22" i="144"/>
  <c r="S22" i="144"/>
  <c r="R22" i="144"/>
  <c r="Q22" i="144"/>
  <c r="P22" i="144"/>
  <c r="O22" i="144"/>
  <c r="N22" i="144"/>
  <c r="M22" i="144"/>
  <c r="L22" i="144"/>
  <c r="K22" i="144"/>
  <c r="J22" i="144"/>
  <c r="I22" i="144"/>
  <c r="H22" i="144"/>
  <c r="G22" i="144"/>
  <c r="F22" i="144"/>
  <c r="E22" i="144"/>
  <c r="D22" i="144"/>
  <c r="C22" i="144"/>
  <c r="C73" i="108"/>
  <c r="B73" i="108"/>
  <c r="C72" i="108"/>
  <c r="B72" i="108"/>
  <c r="C71" i="108"/>
  <c r="B71" i="108"/>
  <c r="C70" i="108"/>
  <c r="B70" i="108"/>
  <c r="C69" i="108"/>
  <c r="B69" i="108"/>
  <c r="E67" i="108"/>
  <c r="D67" i="108"/>
  <c r="C68" i="108"/>
  <c r="B68" i="108"/>
  <c r="G67" i="108"/>
  <c r="F67" i="108"/>
  <c r="G33" i="108"/>
  <c r="G31" i="108" s="1"/>
  <c r="G34" i="108" s="1"/>
  <c r="G35" i="108" s="1"/>
  <c r="F33" i="108"/>
  <c r="E33" i="108"/>
  <c r="D33" i="108"/>
  <c r="C33" i="108"/>
  <c r="B33" i="108"/>
  <c r="G32" i="108"/>
  <c r="F32" i="108"/>
  <c r="E32" i="108"/>
  <c r="D32" i="108"/>
  <c r="C32" i="108"/>
  <c r="B32" i="108"/>
  <c r="F31" i="108"/>
  <c r="E31" i="108"/>
  <c r="E34" i="108" s="1"/>
  <c r="E35" i="108" s="1"/>
  <c r="D31" i="108"/>
  <c r="D34" i="108" s="1"/>
  <c r="D35" i="108" s="1"/>
  <c r="C31" i="108"/>
  <c r="G30" i="108"/>
  <c r="F30" i="108"/>
  <c r="E30" i="108"/>
  <c r="D30" i="108"/>
  <c r="C30" i="108"/>
  <c r="B30" i="108"/>
  <c r="G29" i="108"/>
  <c r="F29" i="108"/>
  <c r="E29" i="108"/>
  <c r="D29" i="108"/>
  <c r="C29" i="108"/>
  <c r="B29" i="108"/>
  <c r="G28" i="108"/>
  <c r="F28" i="108"/>
  <c r="E28" i="108"/>
  <c r="D28" i="108"/>
  <c r="C28" i="108"/>
  <c r="B28" i="108"/>
  <c r="G27" i="108"/>
  <c r="F27" i="108"/>
  <c r="F26" i="108" s="1"/>
  <c r="E27" i="108"/>
  <c r="E26" i="108" s="1"/>
  <c r="D27" i="108"/>
  <c r="D26" i="108" s="1"/>
  <c r="C27" i="108"/>
  <c r="C26" i="108" s="1"/>
  <c r="B27" i="108"/>
  <c r="G26" i="108"/>
  <c r="G25" i="108"/>
  <c r="F25" i="108"/>
  <c r="E25" i="108"/>
  <c r="D25" i="108"/>
  <c r="C25" i="108"/>
  <c r="T24" i="125"/>
  <c r="S24" i="125"/>
  <c r="R24" i="125"/>
  <c r="Q24" i="125"/>
  <c r="P24" i="125"/>
  <c r="O24" i="125"/>
  <c r="N24" i="125"/>
  <c r="M24" i="125"/>
  <c r="L24" i="125"/>
  <c r="K24" i="125"/>
  <c r="J24" i="125"/>
  <c r="I24" i="125"/>
  <c r="H24" i="125"/>
  <c r="G24" i="125"/>
  <c r="F24" i="125"/>
  <c r="E24" i="125"/>
  <c r="D24" i="125"/>
  <c r="C24" i="125"/>
  <c r="B24" i="125"/>
  <c r="T23" i="125"/>
  <c r="S23" i="125"/>
  <c r="R23" i="125"/>
  <c r="Q23" i="125"/>
  <c r="P23" i="125"/>
  <c r="O23" i="125"/>
  <c r="N23" i="125"/>
  <c r="M23" i="125"/>
  <c r="L23" i="125"/>
  <c r="K23" i="125"/>
  <c r="J23" i="125"/>
  <c r="I23" i="125"/>
  <c r="H23" i="125"/>
  <c r="G23" i="125"/>
  <c r="F23" i="125"/>
  <c r="E23" i="125"/>
  <c r="D23" i="125"/>
  <c r="C23" i="125"/>
  <c r="B23" i="125"/>
  <c r="T22" i="125"/>
  <c r="S22" i="125"/>
  <c r="R22" i="125"/>
  <c r="Q22" i="125"/>
  <c r="P22" i="125"/>
  <c r="O22" i="125"/>
  <c r="N22" i="125"/>
  <c r="M22" i="125"/>
  <c r="L22" i="125"/>
  <c r="K22" i="125"/>
  <c r="J22" i="125"/>
  <c r="I22" i="125"/>
  <c r="H22" i="125"/>
  <c r="G22" i="125"/>
  <c r="F22" i="125"/>
  <c r="E22" i="125"/>
  <c r="D22" i="125"/>
  <c r="C22" i="125"/>
  <c r="R55" i="172"/>
  <c r="Q55" i="172"/>
  <c r="O55" i="172"/>
  <c r="N55" i="172"/>
  <c r="F55" i="172"/>
  <c r="E55" i="172"/>
  <c r="C55" i="172"/>
  <c r="T54" i="172"/>
  <c r="S54" i="172"/>
  <c r="R54" i="172"/>
  <c r="Q54" i="172"/>
  <c r="P54" i="172"/>
  <c r="O54" i="172"/>
  <c r="N54" i="172"/>
  <c r="M54" i="172"/>
  <c r="M55" i="172" s="1"/>
  <c r="L54" i="172"/>
  <c r="K54" i="172"/>
  <c r="J54" i="172"/>
  <c r="J55" i="172" s="1"/>
  <c r="I54" i="172"/>
  <c r="H54" i="172"/>
  <c r="G54" i="172"/>
  <c r="F54" i="172"/>
  <c r="E54" i="172"/>
  <c r="D54" i="172"/>
  <c r="C54" i="172"/>
  <c r="B54" i="172"/>
  <c r="T53" i="172"/>
  <c r="T55" i="172" s="1"/>
  <c r="S53" i="172"/>
  <c r="S55" i="172" s="1"/>
  <c r="R53" i="172"/>
  <c r="Q53" i="172"/>
  <c r="P53" i="172"/>
  <c r="P55" i="172" s="1"/>
  <c r="O53" i="172"/>
  <c r="N53" i="172"/>
  <c r="M53" i="172"/>
  <c r="L53" i="172"/>
  <c r="L55" i="172" s="1"/>
  <c r="K53" i="172"/>
  <c r="K55" i="172" s="1"/>
  <c r="J53" i="172"/>
  <c r="I53" i="172"/>
  <c r="I55" i="172" s="1"/>
  <c r="H53" i="172"/>
  <c r="H55" i="172" s="1"/>
  <c r="G53" i="172"/>
  <c r="G55" i="172" s="1"/>
  <c r="F53" i="172"/>
  <c r="E53" i="172"/>
  <c r="D53" i="172"/>
  <c r="D55" i="172" s="1"/>
  <c r="C53" i="172"/>
  <c r="B53" i="172"/>
  <c r="T52" i="172"/>
  <c r="S52" i="172"/>
  <c r="R52" i="172"/>
  <c r="Q52" i="172"/>
  <c r="P52" i="172"/>
  <c r="O52" i="172"/>
  <c r="N52" i="172"/>
  <c r="M52" i="172"/>
  <c r="L52" i="172"/>
  <c r="K52" i="172"/>
  <c r="J52" i="172"/>
  <c r="I52" i="172"/>
  <c r="H52" i="172"/>
  <c r="G52" i="172"/>
  <c r="F52" i="172"/>
  <c r="E52" i="172"/>
  <c r="D52" i="172"/>
  <c r="C52" i="172"/>
  <c r="T26" i="172"/>
  <c r="S26" i="172"/>
  <c r="R26" i="172"/>
  <c r="Q26" i="172"/>
  <c r="P26" i="172"/>
  <c r="O26" i="172"/>
  <c r="N26" i="172"/>
  <c r="M26" i="172"/>
  <c r="L26" i="172"/>
  <c r="K26" i="172"/>
  <c r="J26" i="172"/>
  <c r="I26" i="172"/>
  <c r="H26" i="172"/>
  <c r="G26" i="172"/>
  <c r="F26" i="172"/>
  <c r="E26" i="172"/>
  <c r="D26" i="172"/>
  <c r="C26" i="172"/>
  <c r="T25" i="172"/>
  <c r="S25" i="172"/>
  <c r="R25" i="172"/>
  <c r="Q25" i="172"/>
  <c r="P25" i="172"/>
  <c r="O25" i="172"/>
  <c r="N25" i="172"/>
  <c r="M25" i="172"/>
  <c r="L25" i="172"/>
  <c r="K25" i="172"/>
  <c r="J25" i="172"/>
  <c r="I25" i="172"/>
  <c r="H25" i="172"/>
  <c r="G25" i="172"/>
  <c r="F25" i="172"/>
  <c r="E25" i="172"/>
  <c r="D25" i="172"/>
  <c r="C25" i="172"/>
  <c r="T24" i="172"/>
  <c r="S24" i="172"/>
  <c r="R24" i="172"/>
  <c r="Q24" i="172"/>
  <c r="P24" i="172"/>
  <c r="O24" i="172"/>
  <c r="N24" i="172"/>
  <c r="M24" i="172"/>
  <c r="L24" i="172"/>
  <c r="K24" i="172"/>
  <c r="J24" i="172"/>
  <c r="I24" i="172"/>
  <c r="H24" i="172"/>
  <c r="G24" i="172"/>
  <c r="F24" i="172"/>
  <c r="E24" i="172"/>
  <c r="D24" i="172"/>
  <c r="C24" i="172"/>
  <c r="N29" i="162"/>
  <c r="M29" i="162"/>
  <c r="T28" i="162"/>
  <c r="S28" i="162"/>
  <c r="R28" i="162"/>
  <c r="Q28" i="162"/>
  <c r="P28" i="162"/>
  <c r="O28" i="162"/>
  <c r="N28" i="162"/>
  <c r="M28" i="162"/>
  <c r="L28" i="162"/>
  <c r="K28" i="162"/>
  <c r="J28" i="162"/>
  <c r="I28" i="162"/>
  <c r="H28" i="162"/>
  <c r="G28" i="162"/>
  <c r="F28" i="162"/>
  <c r="E28" i="162"/>
  <c r="D28" i="162"/>
  <c r="C28" i="162"/>
  <c r="B28" i="162"/>
  <c r="T27" i="162"/>
  <c r="S27" i="162"/>
  <c r="R27" i="162"/>
  <c r="Q27" i="162"/>
  <c r="P27" i="162"/>
  <c r="O27" i="162"/>
  <c r="O29" i="162" s="1"/>
  <c r="N27" i="162"/>
  <c r="M27" i="162"/>
  <c r="L27" i="162"/>
  <c r="L29" i="162" s="1"/>
  <c r="K27" i="162"/>
  <c r="J27" i="162"/>
  <c r="I27" i="162"/>
  <c r="H27" i="162"/>
  <c r="G27" i="162"/>
  <c r="F27" i="162"/>
  <c r="E27" i="162"/>
  <c r="D27" i="162"/>
  <c r="C27" i="162"/>
  <c r="C29" i="162" s="1"/>
  <c r="B27" i="162"/>
  <c r="T26" i="162"/>
  <c r="T29" i="162" s="1"/>
  <c r="S26" i="162"/>
  <c r="S29" i="162" s="1"/>
  <c r="R26" i="162"/>
  <c r="R29" i="162" s="1"/>
  <c r="Q26" i="162"/>
  <c r="Q29" i="162" s="1"/>
  <c r="P26" i="162"/>
  <c r="P29" i="162" s="1"/>
  <c r="O26" i="162"/>
  <c r="N26" i="162"/>
  <c r="M26" i="162"/>
  <c r="L26" i="162"/>
  <c r="K26" i="162"/>
  <c r="K29" i="162" s="1"/>
  <c r="J26" i="162"/>
  <c r="J29" i="162" s="1"/>
  <c r="I26" i="162"/>
  <c r="I29" i="162" s="1"/>
  <c r="H26" i="162"/>
  <c r="H29" i="162" s="1"/>
  <c r="G26" i="162"/>
  <c r="G29" i="162" s="1"/>
  <c r="F26" i="162"/>
  <c r="F29" i="162" s="1"/>
  <c r="E26" i="162"/>
  <c r="E29" i="162" s="1"/>
  <c r="D26" i="162"/>
  <c r="D29" i="162" s="1"/>
  <c r="C26" i="162"/>
  <c r="B26" i="162"/>
  <c r="T25" i="162"/>
  <c r="S25" i="162"/>
  <c r="R25" i="162"/>
  <c r="Q25" i="162"/>
  <c r="P25" i="162"/>
  <c r="O25" i="162"/>
  <c r="N25" i="162"/>
  <c r="M25" i="162"/>
  <c r="L25" i="162"/>
  <c r="K25" i="162"/>
  <c r="J25" i="162"/>
  <c r="I25" i="162"/>
  <c r="H25" i="162"/>
  <c r="G25" i="162"/>
  <c r="F25" i="162"/>
  <c r="E25" i="162"/>
  <c r="D25" i="162"/>
  <c r="C25" i="162"/>
  <c r="T23" i="146"/>
  <c r="S23" i="146"/>
  <c r="K23" i="146"/>
  <c r="J23" i="146"/>
  <c r="H23" i="146"/>
  <c r="G23" i="146"/>
  <c r="T22" i="146"/>
  <c r="S22" i="146"/>
  <c r="R22" i="146"/>
  <c r="R23" i="146" s="1"/>
  <c r="Q22" i="146"/>
  <c r="P22" i="146"/>
  <c r="O22" i="146"/>
  <c r="O23" i="146" s="1"/>
  <c r="N22" i="146"/>
  <c r="M22" i="146"/>
  <c r="L22" i="146"/>
  <c r="K22" i="146"/>
  <c r="J22" i="146"/>
  <c r="I22" i="146"/>
  <c r="H22" i="146"/>
  <c r="G22" i="146"/>
  <c r="F22" i="146"/>
  <c r="F23" i="146" s="1"/>
  <c r="E22" i="146"/>
  <c r="D22" i="146"/>
  <c r="C22" i="146"/>
  <c r="C23" i="146" s="1"/>
  <c r="B22" i="146"/>
  <c r="T21" i="146"/>
  <c r="S21" i="146"/>
  <c r="R21" i="146"/>
  <c r="Q21" i="146"/>
  <c r="Q23" i="146" s="1"/>
  <c r="P21" i="146"/>
  <c r="P23" i="146" s="1"/>
  <c r="O21" i="146"/>
  <c r="N21" i="146"/>
  <c r="N23" i="146" s="1"/>
  <c r="M21" i="146"/>
  <c r="M23" i="146" s="1"/>
  <c r="L21" i="146"/>
  <c r="L23" i="146" s="1"/>
  <c r="K21" i="146"/>
  <c r="J21" i="146"/>
  <c r="I21" i="146"/>
  <c r="I23" i="146" s="1"/>
  <c r="H21" i="146"/>
  <c r="G21" i="146"/>
  <c r="F21" i="146"/>
  <c r="E21" i="146"/>
  <c r="E23" i="146" s="1"/>
  <c r="D21" i="146"/>
  <c r="D23" i="146" s="1"/>
  <c r="C21" i="146"/>
  <c r="B21" i="146"/>
  <c r="T20" i="146"/>
  <c r="S20" i="146"/>
  <c r="R20" i="146"/>
  <c r="Q20" i="146"/>
  <c r="P20" i="146"/>
  <c r="O20" i="146"/>
  <c r="N20" i="146"/>
  <c r="M20" i="146"/>
  <c r="L20" i="146"/>
  <c r="K20" i="146"/>
  <c r="J20" i="146"/>
  <c r="I20" i="146"/>
  <c r="H20" i="146"/>
  <c r="G20" i="146"/>
  <c r="F20" i="146"/>
  <c r="E20" i="146"/>
  <c r="D20" i="146"/>
  <c r="C20" i="146"/>
  <c r="O27" i="4"/>
  <c r="P27" i="4" s="1"/>
  <c r="O26" i="4"/>
  <c r="P26" i="4" s="1"/>
  <c r="O25" i="4"/>
  <c r="P25" i="4" s="1"/>
  <c r="O24" i="4"/>
  <c r="P24" i="4" s="1"/>
  <c r="P23" i="4"/>
  <c r="O23" i="4"/>
  <c r="P22" i="4"/>
  <c r="O22" i="4"/>
  <c r="O21" i="4"/>
  <c r="P21" i="4" s="1"/>
  <c r="O20" i="4"/>
  <c r="P20" i="4" s="1"/>
  <c r="O19" i="4"/>
  <c r="P19" i="4" s="1"/>
  <c r="O18" i="4"/>
  <c r="P18" i="4" s="1"/>
  <c r="P17" i="4"/>
  <c r="O17" i="4"/>
  <c r="P16" i="4"/>
  <c r="O16" i="4"/>
  <c r="O15" i="4"/>
  <c r="P15" i="4" s="1"/>
  <c r="O14" i="4"/>
  <c r="P14" i="4" s="1"/>
  <c r="O13" i="4"/>
  <c r="P13" i="4" s="1"/>
  <c r="O12" i="4"/>
  <c r="P12" i="4" s="1"/>
  <c r="P11" i="4"/>
  <c r="O11" i="4"/>
  <c r="P10" i="4"/>
  <c r="O10" i="4"/>
  <c r="O9" i="4"/>
  <c r="P9" i="4" s="1"/>
  <c r="O8" i="4"/>
  <c r="P8" i="4" s="1"/>
  <c r="O7" i="4"/>
  <c r="P7" i="4" s="1"/>
  <c r="O6" i="4"/>
  <c r="P6" i="4" s="1"/>
  <c r="P5" i="4"/>
  <c r="O5" i="4"/>
  <c r="P4" i="4"/>
  <c r="O4" i="4"/>
  <c r="O3" i="4"/>
  <c r="P3" i="4" s="1"/>
  <c r="O2" i="4"/>
  <c r="P2" i="4" s="1"/>
  <c r="I30" i="167" l="1"/>
  <c r="I31" i="167"/>
  <c r="I39" i="167"/>
  <c r="F34" i="108"/>
  <c r="F35" i="108" s="1"/>
  <c r="G39" i="145"/>
  <c r="G37" i="159"/>
  <c r="F37" i="159"/>
  <c r="H37" i="159" s="1"/>
  <c r="H39" i="159"/>
  <c r="J25" i="151"/>
  <c r="K32" i="151"/>
  <c r="K27" i="151"/>
  <c r="K34" i="151"/>
  <c r="K31" i="151"/>
  <c r="K35" i="151"/>
  <c r="K30" i="151"/>
  <c r="K31" i="170"/>
  <c r="K26" i="170"/>
  <c r="K30" i="170"/>
  <c r="K25" i="170"/>
  <c r="K27" i="170"/>
  <c r="K29" i="170"/>
  <c r="I59" i="171"/>
  <c r="I63" i="166"/>
  <c r="E63" i="166"/>
  <c r="D63" i="166"/>
  <c r="J62" i="166"/>
  <c r="G43" i="145"/>
  <c r="F43" i="145"/>
  <c r="H63" i="166"/>
  <c r="K28" i="151"/>
  <c r="H36" i="158"/>
  <c r="F39" i="145"/>
  <c r="K28" i="170"/>
  <c r="K32" i="170"/>
  <c r="G87" i="147"/>
  <c r="F87" i="147"/>
  <c r="E87" i="147"/>
  <c r="I39" i="156"/>
  <c r="I34" i="156"/>
  <c r="I41" i="156"/>
  <c r="I38" i="156"/>
  <c r="I30" i="156"/>
  <c r="H28" i="156"/>
  <c r="I37" i="156"/>
  <c r="E25" i="171"/>
  <c r="D25" i="171"/>
  <c r="J24" i="171"/>
  <c r="D87" i="147"/>
  <c r="E31" i="145"/>
  <c r="K41" i="156"/>
  <c r="K36" i="156"/>
  <c r="K31" i="156"/>
  <c r="K40" i="156"/>
  <c r="J28" i="156"/>
  <c r="K32" i="156"/>
  <c r="K39" i="156"/>
  <c r="K34" i="156"/>
  <c r="K38" i="156"/>
  <c r="G45" i="159"/>
  <c r="F45" i="159"/>
  <c r="H45" i="159" s="1"/>
  <c r="K29" i="151"/>
  <c r="K33" i="151"/>
  <c r="I29" i="170"/>
  <c r="I31" i="170"/>
  <c r="I28" i="170"/>
  <c r="H23" i="170"/>
  <c r="I25" i="170"/>
  <c r="I32" i="170"/>
  <c r="I27" i="170"/>
  <c r="G39" i="158"/>
  <c r="F39" i="158"/>
  <c r="H39" i="158" s="1"/>
  <c r="H41" i="158"/>
  <c r="C49" i="145"/>
  <c r="E47" i="145"/>
  <c r="E48" i="145" s="1"/>
  <c r="I34" i="167"/>
  <c r="I29" i="167"/>
  <c r="I36" i="167"/>
  <c r="I38" i="167"/>
  <c r="I33" i="167"/>
  <c r="I37" i="167"/>
  <c r="I32" i="167"/>
  <c r="G35" i="145"/>
  <c r="F35" i="145"/>
  <c r="I29" i="166"/>
  <c r="F41" i="159"/>
  <c r="F46" i="159"/>
  <c r="H46" i="159" s="1"/>
  <c r="C34" i="108"/>
  <c r="C35" i="108" s="1"/>
  <c r="K35" i="156"/>
  <c r="G46" i="159"/>
  <c r="I26" i="170"/>
  <c r="I30" i="170"/>
  <c r="H84" i="147"/>
  <c r="H85" i="147" s="1"/>
  <c r="F86" i="147"/>
  <c r="I28" i="151"/>
  <c r="I26" i="151" s="1"/>
  <c r="C48" i="159"/>
  <c r="I33" i="151"/>
  <c r="E46" i="145"/>
  <c r="G46" i="145" s="1"/>
  <c r="E46" i="159"/>
  <c r="E39" i="145"/>
  <c r="K30" i="156"/>
  <c r="E41" i="159"/>
  <c r="G41" i="159" s="1"/>
  <c r="D48" i="159"/>
  <c r="D50" i="159" s="1"/>
  <c r="C87" i="147"/>
  <c r="H87" i="147" s="1"/>
  <c r="E44" i="145"/>
  <c r="G44" i="145" s="1"/>
  <c r="I65" i="163"/>
  <c r="G63" i="166"/>
  <c r="E36" i="159"/>
  <c r="G36" i="159" s="1"/>
  <c r="E38" i="158"/>
  <c r="G38" i="158" s="1"/>
  <c r="J28" i="167"/>
  <c r="I29" i="151"/>
  <c r="H25" i="171"/>
  <c r="D47" i="145"/>
  <c r="D49" i="145" s="1"/>
  <c r="I34" i="151"/>
  <c r="I32" i="151"/>
  <c r="E84" i="147"/>
  <c r="E85" i="147" s="1"/>
  <c r="C86" i="147"/>
  <c r="H86" i="147" s="1"/>
  <c r="H25" i="151"/>
  <c r="I24" i="170" l="1"/>
  <c r="C50" i="159"/>
  <c r="E48" i="159"/>
  <c r="E49" i="159" s="1"/>
  <c r="K36" i="167"/>
  <c r="K31" i="167"/>
  <c r="K38" i="167"/>
  <c r="K35" i="167"/>
  <c r="J27" i="167"/>
  <c r="K39" i="167"/>
  <c r="K34" i="167"/>
  <c r="F46" i="145"/>
  <c r="K32" i="167"/>
  <c r="H41" i="159"/>
  <c r="I29" i="156"/>
  <c r="I28" i="167"/>
  <c r="K24" i="170"/>
  <c r="K37" i="167"/>
  <c r="F44" i="145"/>
  <c r="K33" i="167"/>
  <c r="K29" i="167"/>
  <c r="F38" i="158"/>
  <c r="H38" i="158" s="1"/>
  <c r="K29" i="156"/>
  <c r="F36" i="159"/>
  <c r="H36" i="159" s="1"/>
  <c r="I25" i="171"/>
  <c r="K30" i="167"/>
  <c r="K26" i="151"/>
  <c r="K28" i="167" l="1"/>
</calcChain>
</file>

<file path=xl/comments1.xml><?xml version="1.0" encoding="utf-8"?>
<comments xmlns="http://schemas.openxmlformats.org/spreadsheetml/2006/main">
  <authors>
    <author>jrojas</author>
  </authors>
  <commentList>
    <comment ref="E20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<sst xmlns="http://schemas.openxmlformats.org/spreadsheetml/2006/main" count="1177" uniqueCount="402">
  <si>
    <t>.</t>
  </si>
  <si>
    <t xml:space="preserve"> de las actividades características</t>
  </si>
  <si>
    <t xml:space="preserve"> por</t>
  </si>
  <si>
    <t xml:space="preserve"> Producción </t>
  </si>
  <si>
    <t>Fuente</t>
  </si>
  <si>
    <t xml:space="preserve"> de las actividades características y conexas</t>
  </si>
  <si>
    <t xml:space="preserve"> de las actividades conexas</t>
  </si>
  <si>
    <t>Cuadros de prod, CI, VAB</t>
  </si>
  <si>
    <t>k</t>
  </si>
  <si>
    <t>Corriente(C)/Constante(K)</t>
  </si>
  <si>
    <t xml:space="preserve">Número </t>
  </si>
  <si>
    <t>Título</t>
  </si>
  <si>
    <t xml:space="preserve"> de mercado y no de mercado</t>
  </si>
  <si>
    <t xml:space="preserve"> VAB</t>
  </si>
  <si>
    <t xml:space="preserve"> Gasto de consumo final</t>
  </si>
  <si>
    <t>Cuadros de GCF,CFE</t>
  </si>
  <si>
    <t xml:space="preserve"> de la educación</t>
  </si>
  <si>
    <t xml:space="preserve"> respecto al PIB</t>
  </si>
  <si>
    <t xml:space="preserve"> nacional</t>
  </si>
  <si>
    <t xml:space="preserve"> total de los hogares</t>
  </si>
  <si>
    <t xml:space="preserve"> total del Gobierno general</t>
  </si>
  <si>
    <t xml:space="preserve"> de los hogares en educación</t>
  </si>
  <si>
    <t xml:space="preserve"> del Gobierno general en educación</t>
  </si>
  <si>
    <t xml:space="preserve"> Consumo final efectivo</t>
  </si>
  <si>
    <t xml:space="preserve"> Gasto privado</t>
  </si>
  <si>
    <t xml:space="preserve"> Gasto público</t>
  </si>
  <si>
    <t xml:space="preserve"> Gasto Total</t>
  </si>
  <si>
    <t xml:space="preserve"> Gasto público por alumno</t>
  </si>
  <si>
    <t xml:space="preserve"> Gasto privado por alumno</t>
  </si>
  <si>
    <t xml:space="preserve"> respecto al PIB per cápita</t>
  </si>
  <si>
    <t xml:space="preserve"> respecto al Gasto de consumo final</t>
  </si>
  <si>
    <t xml:space="preserve"> respecto al Consumo final efectivo</t>
  </si>
  <si>
    <t xml:space="preserve">Fuente  </t>
  </si>
  <si>
    <t xml:space="preserve">Elaboración  </t>
  </si>
  <si>
    <t>R</t>
  </si>
  <si>
    <t xml:space="preserve"> alumno</t>
  </si>
  <si>
    <t xml:space="preserve"> tipo de gasto</t>
  </si>
  <si>
    <t xml:space="preserve"> Consumo intermedio</t>
  </si>
  <si>
    <t>Índice</t>
  </si>
  <si>
    <t xml:space="preserve"> 2007-2009.</t>
  </si>
  <si>
    <t>Descripción</t>
  </si>
  <si>
    <r>
      <t>Elaboración</t>
    </r>
    <r>
      <rPr>
        <i/>
        <sz val="9"/>
        <color indexed="8"/>
        <rFont val="Calibri"/>
        <family val="2"/>
      </rPr>
      <t xml:space="preserve">: INEC. </t>
    </r>
  </si>
  <si>
    <t xml:space="preserve"> industrias</t>
  </si>
  <si>
    <t xml:space="preserve"> según</t>
  </si>
  <si>
    <t xml:space="preserve">Fuente:  Banco Central del Ecuador, Cuentas Nacionales. 
                  INEC, Cuentas Satélite de Servicios de Educación. 2007-2009
</t>
  </si>
  <si>
    <t xml:space="preserve">Fuente: INEC, Cuentas Satélite de Servicios de Educación. 2007-2009
</t>
  </si>
  <si>
    <r>
      <rPr>
        <b/>
        <sz val="9"/>
        <color theme="1"/>
        <rFont val="Calibri"/>
        <family val="2"/>
        <scheme val="minor"/>
      </rPr>
      <t xml:space="preserve">Fuente: </t>
    </r>
    <r>
      <rPr>
        <sz val="9"/>
        <color theme="1"/>
        <rFont val="Calibri"/>
        <family val="2"/>
        <scheme val="minor"/>
      </rPr>
      <t xml:space="preserve"> Banco Central del Ecuador, Cuentas Nacionales. 
 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</si>
  <si>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Ministerio de Educación, Archivo Maestro de Instituciones Educativas (AMIE)
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</si>
  <si>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Banco Central del Ecuador, Cuentas Nacionales. 
                 Ministerio de Educación, Archivo Maestro de Instituciones Educativas (AMIE)
                 INEC, Cuentas Satélite de Servicios de Educación. 2007-2009
</t>
    </r>
  </si>
  <si>
    <t>Cuadro N°</t>
  </si>
  <si>
    <t>Contenido</t>
  </si>
  <si>
    <t>1.1</t>
  </si>
  <si>
    <t>1.2</t>
  </si>
  <si>
    <t>2.1</t>
  </si>
  <si>
    <t>2.2</t>
  </si>
  <si>
    <t>3.1</t>
  </si>
  <si>
    <t>CUADRO N° 4.2</t>
  </si>
  <si>
    <t>CUADRO N° 4.3</t>
  </si>
  <si>
    <t>Miles de dólares</t>
  </si>
  <si>
    <t xml:space="preserve">Miles de dólares </t>
  </si>
  <si>
    <t>Enseñanza de desarrollo infantil</t>
  </si>
  <si>
    <t>Enseñanza secundaria alta</t>
  </si>
  <si>
    <t>Enseñanza secundaria baja</t>
  </si>
  <si>
    <t>Otros tipos de enseñanza</t>
  </si>
  <si>
    <t>Total</t>
  </si>
  <si>
    <t>Educación de la primera infancia</t>
  </si>
  <si>
    <t>Educación primaria</t>
  </si>
  <si>
    <t>Educación secundaria baja</t>
  </si>
  <si>
    <t>Educación secundaria alta</t>
  </si>
  <si>
    <t>Educación terciaria de ciclo corto</t>
  </si>
  <si>
    <t>Grado de educación terciaria o nivel equivalente</t>
  </si>
  <si>
    <t>Nivel de maestría, especialización y doctorado o equivalentes</t>
  </si>
  <si>
    <t>No clasificados en otra parte</t>
  </si>
  <si>
    <t>La suma de valores en los gráficos puede no coincidir con el total, debido a redondeos.</t>
  </si>
  <si>
    <t>Notas:</t>
  </si>
  <si>
    <t>Niveles CSE</t>
  </si>
  <si>
    <t>Educación inicial 1</t>
  </si>
  <si>
    <t> Educación inicial</t>
  </si>
  <si>
    <t>Educación inicial 2</t>
  </si>
  <si>
    <t>1° Educación General Básica o Preparatoria</t>
  </si>
  <si>
    <t> Educación General Básica</t>
  </si>
  <si>
    <t>2° - 4° Educación General Básica Elemental</t>
  </si>
  <si>
    <t>5° - 7° Educación General Básica Media</t>
  </si>
  <si>
    <t>8° - 10° Educación General Básica Superior</t>
  </si>
  <si>
    <t>1° - 3° año de Bachillerato</t>
  </si>
  <si>
    <t>Bachillerato</t>
  </si>
  <si>
    <t>Enseñanza superior terciaria de ciclo corto</t>
  </si>
  <si>
    <t>Nivel Técnico o Tecnológico Superior</t>
  </si>
  <si>
    <t> Educación Superior</t>
  </si>
  <si>
    <t>Tercer nivel</t>
  </si>
  <si>
    <t>Cuarto nivel</t>
  </si>
  <si>
    <t>Centros de capacitación</t>
  </si>
  <si>
    <t xml:space="preserve">Otros tipos </t>
  </si>
  <si>
    <t xml:space="preserve">Las instituciones son entidades económicas relacionadas con la enseñanza y con capacidad para poseer activos, contraer pasivos y realizar actividades y transacciones económicas. Se agrupan en sectores institucionales de acuerdo a su forma legal y objetivos: </t>
  </si>
  <si>
    <t>FBCF de la enseñanza / PIB</t>
  </si>
  <si>
    <t>Relación privado/público</t>
  </si>
  <si>
    <t>Enseñanza superior de tercer nivel</t>
  </si>
  <si>
    <t>Enseñanza superior de cuarto nivel</t>
  </si>
  <si>
    <t>Instituciones que conforman las Cuentas Satélite de Educación</t>
  </si>
  <si>
    <t>Correspondencia de los niveles educativos de las Cuentas Satélite de Educación y SNE</t>
  </si>
  <si>
    <t>CINE*</t>
  </si>
  <si>
    <t>Sector Público</t>
  </si>
  <si>
    <t>Sector Privado</t>
  </si>
  <si>
    <t>Total general</t>
  </si>
  <si>
    <t>Sector privado</t>
  </si>
  <si>
    <t xml:space="preserve"> Financiamiento de los hogares</t>
  </si>
  <si>
    <t xml:space="preserve"> Transferencia corriente del gobierno general</t>
  </si>
  <si>
    <t xml:space="preserve"> Cofinanciamiento del gobierno general</t>
  </si>
  <si>
    <t>Otras transferencias corrientes</t>
  </si>
  <si>
    <t>Otros ingresos propios</t>
  </si>
  <si>
    <t>Financiamiento hogares</t>
  </si>
  <si>
    <t>Financiamiento gobierno central</t>
  </si>
  <si>
    <t>Financiamiento gobierno local</t>
  </si>
  <si>
    <t>Financiamiento ISFLH</t>
  </si>
  <si>
    <t>Financiamiento total</t>
  </si>
  <si>
    <t>Total erogaciones /PIB</t>
  </si>
  <si>
    <t>Otras erogaciones</t>
  </si>
  <si>
    <t>Remuneraciones</t>
  </si>
  <si>
    <t>Gasto de consumo intermedio</t>
  </si>
  <si>
    <t>Inversiones de capital</t>
  </si>
  <si>
    <t>Consumo intermedio</t>
  </si>
  <si>
    <t>Inversiones</t>
  </si>
  <si>
    <t>Transferencias</t>
  </si>
  <si>
    <t>Nivel educativo</t>
  </si>
  <si>
    <t>Correspondencia de los niveles educativos de las Cuentas Satélite de Educación y el clasificador CINE</t>
  </si>
  <si>
    <t>Correspondencia de los niveles educativos de las Cuentas Satélite de Educación y el clasificador CINE*</t>
  </si>
  <si>
    <t>2.3</t>
  </si>
  <si>
    <t>2.4</t>
  </si>
  <si>
    <t>3.2</t>
  </si>
  <si>
    <t>Anterior</t>
  </si>
  <si>
    <t>Siguiente</t>
  </si>
  <si>
    <t>FBCF de la enseñanza</t>
  </si>
  <si>
    <t>4.1</t>
  </si>
  <si>
    <t>4.2</t>
  </si>
  <si>
    <t>Según niveles y subniveles del Sistema Educativo Nacional</t>
  </si>
  <si>
    <t>Según Clasificación Internacional Normalizada de la Educación (CINE)</t>
  </si>
  <si>
    <t>4.3</t>
  </si>
  <si>
    <t>5.1</t>
  </si>
  <si>
    <t>5.2</t>
  </si>
  <si>
    <t>3.1.1</t>
  </si>
  <si>
    <t>3.1.2</t>
  </si>
  <si>
    <t>3.1.3</t>
  </si>
  <si>
    <t>3.2.1</t>
  </si>
  <si>
    <t>3.2.2</t>
  </si>
  <si>
    <t>3.2.3</t>
  </si>
  <si>
    <t>5.3</t>
  </si>
  <si>
    <t>Macroindicadores</t>
  </si>
  <si>
    <t>Indicadores de financiamiento y gasto según niveles educativos</t>
  </si>
  <si>
    <t>2.5</t>
  </si>
  <si>
    <t>CUADRO N° 1.1</t>
  </si>
  <si>
    <t>CUADRO N° 1.3</t>
  </si>
  <si>
    <t>1.3</t>
  </si>
  <si>
    <t>CUADRO N° 2.1</t>
  </si>
  <si>
    <t>CUADRO N° 2.2</t>
  </si>
  <si>
    <t>CUADRO N° 2.3</t>
  </si>
  <si>
    <t>CUADRO N° 2.4</t>
  </si>
  <si>
    <t>CUADRO N° 2.5</t>
  </si>
  <si>
    <t>Enseñanza preprimaria inicial</t>
  </si>
  <si>
    <t>Enseñanza preprimaria preparatoria</t>
  </si>
  <si>
    <t>Enseñanza primaria elemental</t>
  </si>
  <si>
    <t>Enseñanza primaria media</t>
  </si>
  <si>
    <t>CUADRO N° 3.2.1</t>
  </si>
  <si>
    <t>Anexos</t>
  </si>
  <si>
    <t>Otros indicadores</t>
  </si>
  <si>
    <t>CUADRO N° 1.2</t>
  </si>
  <si>
    <t>CUADRO N° 3.2.2</t>
  </si>
  <si>
    <t>CUADRO N° 3.2.3</t>
  </si>
  <si>
    <t>CUADRO N° 4.1</t>
  </si>
  <si>
    <t>CUADRO N° 3.1.3</t>
  </si>
  <si>
    <t>CUADRO N° 3.1.2</t>
  </si>
  <si>
    <t>CUADRO N° 3.1.1</t>
  </si>
  <si>
    <t>Sector público</t>
  </si>
  <si>
    <t>Remuneraciones docentes y administrativos</t>
  </si>
  <si>
    <t>Gastos programas alimentos, textos y uniformes</t>
  </si>
  <si>
    <t>Gastos de consumo intermedio</t>
  </si>
  <si>
    <t>Formación bruta de capital</t>
  </si>
  <si>
    <t>Activos no producidos</t>
  </si>
  <si>
    <t>Becas y ayudas económicas</t>
  </si>
  <si>
    <t>Cofinanciamiento a la educación privada</t>
  </si>
  <si>
    <t>Otras transferencias</t>
  </si>
  <si>
    <t>Impuestos, tasas, multas</t>
  </si>
  <si>
    <t>CUADRO N° 3.1.4</t>
  </si>
  <si>
    <t>CUADRO N° 3.1.5</t>
  </si>
  <si>
    <t>3.1.4</t>
  </si>
  <si>
    <t>3.1.5</t>
  </si>
  <si>
    <t>3.2.4</t>
  </si>
  <si>
    <t>3.2.5</t>
  </si>
  <si>
    <t>CUADRO N° 3.2.5</t>
  </si>
  <si>
    <t>Correspondencia de los niveles educativos de las Cuentas Satélite de Educación y el Sistema Educativo (ver anexo 5.1)</t>
  </si>
  <si>
    <t>Correspondencia de los niveles educativos de las Cuentas Satélite de Educación y la clasificación CINE (ver anexo 5.3)</t>
  </si>
  <si>
    <t>CUADRO N° 3.2.4</t>
  </si>
  <si>
    <t>Otros tipos de enseñanza n.c.p</t>
  </si>
  <si>
    <t>Indicadores de financiamiento y gasto según sectores institucionales de cuentas nacionales</t>
  </si>
  <si>
    <t>Correspondencia de los niveles educativos de las Cuentas Satélite de Educación con el Sistema Educativo de Ecuador</t>
  </si>
  <si>
    <t>Subniveles del Sistema Educativo</t>
  </si>
  <si>
    <t>Niveles del Sistema Educativo</t>
  </si>
  <si>
    <t>Enseñanza de primera infancia</t>
  </si>
  <si>
    <t>Enseñanza primaria</t>
  </si>
  <si>
    <t>Enseñanza secundaria</t>
  </si>
  <si>
    <t>Enseñanza superior</t>
  </si>
  <si>
    <t>4.4</t>
  </si>
  <si>
    <t>CUADRO N° 4.4</t>
  </si>
  <si>
    <t>Hombre</t>
  </si>
  <si>
    <t>Mujer</t>
  </si>
  <si>
    <t>Desarrollo infantil</t>
  </si>
  <si>
    <t>Preprimaria inicial</t>
  </si>
  <si>
    <t>Preprimaria preparatoria</t>
  </si>
  <si>
    <t>Primaria elemental</t>
  </si>
  <si>
    <t>Primaria media</t>
  </si>
  <si>
    <t>Secundaria baja</t>
  </si>
  <si>
    <t>Secundaria alta</t>
  </si>
  <si>
    <t>Superior terciaria de ciclo corto</t>
  </si>
  <si>
    <t>Superior de tercer nivel</t>
  </si>
  <si>
    <t>Superior de cuarto nivel</t>
  </si>
  <si>
    <t>Regulación y administración</t>
  </si>
  <si>
    <t xml:space="preserve"> Formación bruta de capital fijo total</t>
  </si>
  <si>
    <t xml:space="preserve"> Formación bruta de capital fijo público</t>
  </si>
  <si>
    <t xml:space="preserve"> Formación bruta de capital fijo privado</t>
  </si>
  <si>
    <t xml:space="preserve"> FBCF de instituciones características</t>
  </si>
  <si>
    <t xml:space="preserve"> FBCF de instituciones conexas</t>
  </si>
  <si>
    <t>Correspondencia de los niveles educativos de las Cuentas Satélite de Educación y el CINE* (ver anexo 5.3)</t>
  </si>
  <si>
    <r>
      <rPr>
        <b/>
        <sz val="9"/>
        <color rgb="FF505A64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El Sistema Nacional Educativo se organiza en función de lo establecido en la Ley Orgánica de Educación Intercultural y la Ley Orgánica de Educación Superior.</t>
    </r>
  </si>
  <si>
    <r>
      <rPr>
        <b/>
        <sz val="9"/>
        <color rgb="FF505A64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El Sistema Nacional Educativo se organiza en función de lo establecido en  la Ley Orgánica de Educación Intercultural y la Ley Orgánica de Educación Superior.</t>
    </r>
  </si>
  <si>
    <r>
      <rPr>
        <b/>
        <sz val="9"/>
        <color rgb="FF505A64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*CINE: Clasificación Internacional Normalizada de la Educación.</t>
    </r>
  </si>
  <si>
    <r>
      <rPr>
        <b/>
        <sz val="9"/>
        <color rgb="FF505A64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*CINE:Clasificación Internacional Normalizada de la Educación.</t>
    </r>
  </si>
  <si>
    <r>
      <rPr>
        <b/>
        <sz val="9"/>
        <color rgb="FF505A64"/>
        <rFont val="Century Gothic"/>
        <family val="2"/>
      </rPr>
      <t>Nota.</t>
    </r>
    <r>
      <rPr>
        <sz val="9"/>
        <color rgb="FF505A64"/>
        <rFont val="Century Gothic"/>
        <family val="2"/>
      </rPr>
      <t xml:space="preserve"> *Los centros de desarrollo infantil del MIES bajo convenio son administrados por: Gobiernos Autónomos Descentralizados - GAD, Organizaciones Religiosas y Organizaciones de la Sociedad Civil (OSC).</t>
    </r>
  </si>
  <si>
    <r>
      <t xml:space="preserve">Fuente: </t>
    </r>
    <r>
      <rPr>
        <sz val="9"/>
        <color rgb="FF505A64"/>
        <rFont val="Century Gothic"/>
        <family val="2"/>
      </rPr>
      <t>MIES, Programa de Desarrollo Infantil Integral (DII).</t>
    </r>
  </si>
  <si>
    <r>
      <rPr>
        <b/>
        <sz val="9"/>
        <color rgb="FF505A64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El Sistema Educativo de Ecuador está compuesto por el Sistema Nacional de Educación, que comprende a los niveles de educación inicial, básica y bachillerato; y  el Sistema de Educación Superior, que abarca el nivel técnico o tecnológico superior, tercer y cuarto nivel de enseñanza.</t>
    </r>
  </si>
  <si>
    <t>Gasto Nacional en Educación según sector público y privado respecto del PIB 2007-2024</t>
  </si>
  <si>
    <t>Composición del Gasto Nacional en Educación según sector público y privado 2007-2024</t>
  </si>
  <si>
    <t>Formación bruta de capital fijo de la enseñanza (FBCF) según sector público y privado 2007-2024</t>
  </si>
  <si>
    <t>Financiamiento de los servicios característicos de la enseñanza según sectores institucionales 2007-2024</t>
  </si>
  <si>
    <t>Erogaciones de los servicios característicos de la enseñanza según sectores institucionales 2007-2024</t>
  </si>
  <si>
    <t>Erogaciones de los servicios característicos de la enseñanza según sector público y subniveles del Sistema Educativo 2007-2024</t>
  </si>
  <si>
    <t>Erogaciones de los servicios característicos de la enseñanza según sector privado y subniveles del Sistema Educativo 2007-2024</t>
  </si>
  <si>
    <t>Erogaciones de los servicios característicos de la enseñanza según sector público y clasificación CINE 2007-2024</t>
  </si>
  <si>
    <t>Erogaciones de los servicios característicos de la enseñanza según sector privado y clasificación CINE 2007-2024</t>
  </si>
  <si>
    <t>Cofinanciamiento del gobierno a las universidades privadas y valor de becas entregadas a los hogares desde el sector público 2007-2024</t>
  </si>
  <si>
    <t>Gasto Nacional en Educación según sector público y privado respecto del PIB
Período 2007-2024</t>
  </si>
  <si>
    <t>Gasto Nacional en Educación (miles de dólares) según sector público y privado respecto del PIB. Período 2007-2024.</t>
  </si>
  <si>
    <t>Composición del Gasto Nacional en Educación según sector público y privado
Período 2007-2024</t>
  </si>
  <si>
    <t>Formación bruta de capital fijo (FBCF) de la enseñanza según sector público y privado 
Período 2007-2024</t>
  </si>
  <si>
    <t>Participación de la formación bruta de capital fijo (FBCF) de la enseñanza (miles de dólares) respecto al PIB. Período 2007-2024.</t>
  </si>
  <si>
    <t>Formación bruta de capital fijo (FBCF) de los servicios característicos de la enseñanza (miles de dólares) según sector público y privado. Período 2007-2024.</t>
  </si>
  <si>
    <t>Financiamiento de los servicios característicos de la enseñanza según sectores institucionales
Período 2007-2024</t>
  </si>
  <si>
    <t>Evolución del financiamiento de los servicios característicos de enseñanza (miles de dólares) según sector público y privado. Período 2007-2024.</t>
  </si>
  <si>
    <t>Erogaciones de los servicios característicos de la enseñanza según sectores institucionales
Período 2007-2024</t>
  </si>
  <si>
    <t>Erogaciones de los servicios característicos de enseñanza  (miles de dólares) según sector y su relación. Período 2007-2024.</t>
  </si>
  <si>
    <t>Erogaciones de los servicios característicos de la enseñanza según sector público y subniveles del Sistema Educativo
Período 2007-2024</t>
  </si>
  <si>
    <t>Erogaciones de los servicios característicos de la enseñanza (miles de dólares) según sector público y subniveles de Educación Inicial. Período 2007-2024.</t>
  </si>
  <si>
    <t>Erogaciones de los servicios característicos de la enseñanza (miles de dólares) según sector público y subniveles de Educación general básica (EGB) y Bachillerato general unificado (BGU). Período 2007-2024.</t>
  </si>
  <si>
    <t>Erogaciones de los servicios característicos de la enseñanza (miles de dólares) según sector público y subniveles de Educación superior y Otros tipos de enseñanza. Período 2007-2024.</t>
  </si>
  <si>
    <t>Erogaciones de los servicios característicos de la enseñanza según sector privado y subniveles del Sistema Educativo
Período 2007-2024</t>
  </si>
  <si>
    <t>Erogaciones de los servicios característicos de la enseñanza (miles de dólares) según sector privado y subniveles de Educación Inicial. Período 2007-2024.</t>
  </si>
  <si>
    <t>Erogaciones de los servicios característicos de la enseñanza (miles de dólares) según sector privado y subniveles de Educación general básica (EGB) y Bachillerato general unificado (BGU). Período 2007-2024.</t>
  </si>
  <si>
    <t>Erogaciones de los servicios característicos de la enseñanza (miles de dólares) según sector privado y subniveles de Educación superior y Otros tipos de enseñanza. Período 2007-2024.</t>
  </si>
  <si>
    <t>Erogaciones de los servicios característicos de la enseñanza según sector público y clasificación CINE*
Período 2007-2024</t>
  </si>
  <si>
    <t>Erogaciones de los servicios característicos de la enseñanza (miles de dólares) según sector público y enseñanza de la primera infancia y primaria. Período 2007-2024.</t>
  </si>
  <si>
    <t>Erogaciones de los servicios característicos de la enseñanza (miles de dólares) según sector público y enseñanza secundaria. Período 2007-2024.</t>
  </si>
  <si>
    <t>Erogaciones de los servicios característicos de la enseñanza (miles de dólares) según sector público y enseñanza superior. Período 2007-2024.</t>
  </si>
  <si>
    <t>Erogaciones de los servicios característicos de la enseñanza según sector privado y clasificación CINE*
Período 2007-2024</t>
  </si>
  <si>
    <t>Erogaciones de los servicios característicos de la enseñanza (miles de dólares) según sector privado y enseñanza de la primera infancia y primaria. Período 2007-2024.</t>
  </si>
  <si>
    <t>Erogaciones de los servicios característicos de la enseñanza (miles de dólares) según sector privado y enseñanza secundaria. Período 2007-2024.</t>
  </si>
  <si>
    <t>Erogaciones de los servicios característicos de la enseñanza (miles de dólares) según sector privado y enseñanza superior. Período 2007-2024.</t>
  </si>
  <si>
    <t>Cofinanciamiento del gobierno a las universidades privadas y valor de becas entregadas a los hogares desde el sector público
Período 2007-2024</t>
  </si>
  <si>
    <t>Cofinanciamiento del gobierno a las universidades privadas y valor de becas entregadas a los hogares desde el sector público (miles de dólares). Período 2007-2024.</t>
  </si>
  <si>
    <t>Financiamiento de los servicios característicos de la enseñanza por tipos de ingreso según agentes de financiamiento 2024</t>
  </si>
  <si>
    <t>Erogaciones de los servicios característicos de enseñanza por tipos de gasto según unidades institucionales 2024</t>
  </si>
  <si>
    <t>Financiamiento de la producción de las actividades características de enseñanza 2024</t>
  </si>
  <si>
    <t>Erogaciones de los servicios característicos de enseñanza por tipos de gasto según sector público y subniveles del Sistema Educativo 2024</t>
  </si>
  <si>
    <t>Erogaciones de los servicios característicos de enseñanza por tipos de gasto según sector privado y subniveles del Sistema Educativo 2024</t>
  </si>
  <si>
    <t>Financiamiento de la producción de las actividades características de enseñanza según subniveles del Sistema Educativo 2024</t>
  </si>
  <si>
    <t>Erogaciones de los servicios característicos de enseñanza por tipos de gasto según sector público y clasificación CINE 2024</t>
  </si>
  <si>
    <t>Erogaciones de los servicios característicos de enseñanza por tipos de gasto según sector privado y clasificación CINE 2024</t>
  </si>
  <si>
    <t>Financiamiento de la producción de las actividades características de enseñanza según clasificación CINE 2024</t>
  </si>
  <si>
    <t>Consumo intermedio en programas sociales públicos y otros gastos de la enseñanza general básica (EGB) 2010-2024</t>
  </si>
  <si>
    <t>Gastos del gobierno en servicios de desarrollo infantil, según modalidad de atención 2014-2024</t>
  </si>
  <si>
    <t>Remuneraciones según sexo e industria educativa 2022-2024</t>
  </si>
  <si>
    <t>Los resultados de las CSE 2022 y 2023 son semidefinitivos y del 2024 provisionales.</t>
  </si>
  <si>
    <r>
      <t>Fuente:</t>
    </r>
    <r>
      <rPr>
        <sz val="9"/>
        <color rgb="FF505A64"/>
        <rFont val="Century Gothic"/>
        <family val="2"/>
      </rPr>
      <t xml:space="preserve"> INEC, Cuentas Satélite de Educación 2007-2024.</t>
    </r>
  </si>
  <si>
    <r>
      <rPr>
        <b/>
        <sz val="9"/>
        <color rgb="FF505A64"/>
        <rFont val="Century Gothic"/>
        <family val="2"/>
      </rPr>
      <t>Fuente:</t>
    </r>
    <r>
      <rPr>
        <sz val="9"/>
        <color rgb="FF505A64"/>
        <rFont val="Century Gothic"/>
        <family val="2"/>
      </rPr>
      <t xml:space="preserve"> INEC, Cuentas Satélite de Educación 2007-2024; Banco Central del Ecuador (BCE), Cuentas Nacionales 2007-2024.</t>
    </r>
  </si>
  <si>
    <t>Gastos del gobierno en servicios de desarrollo infantil, según modalidad de atención
Período 2014-2024</t>
  </si>
  <si>
    <t>Evolución del gastos del gobierno en servicios de desarrollo infantil  (miles de dólares) según modalidad de atención. Periodo 2014-2024</t>
  </si>
  <si>
    <t>Consumo intermedio* en programas sociales públicos y otros gastos de la enseñanza general básica (EGB)**
Período 2010-2024</t>
  </si>
  <si>
    <t>Estructura de las erogaciones de los servicios característicos de la enseñanza (miles de dólares) según sector público y subniveles del Sistema Educativo. Años 2023 y 2024.</t>
  </si>
  <si>
    <t>Estructura de las erogaciones de los servicios característicos de la enseñanza (miles de dólares) según sector privado y subniveles del Sistema Educativo. Años 2023 y 2024.</t>
  </si>
  <si>
    <t>Estructura de las erogaciones de los servicios característicos de la enseñanza (miles de dólares) según sector público y clasificación CINE. Años 2023 y 2024.</t>
  </si>
  <si>
    <t>Estructura de las erogaciones de los servicios característicos de la enseñanza (miles de dólares) según sector privado y clasificación CINE. Años 2023 y 2024.</t>
  </si>
  <si>
    <t>Distribución del consumo intermedio en programas sociales públicos y otros gastos de la enseñanza general básica (EGB) (miles de dólares). Años 2023 y 2024.</t>
  </si>
  <si>
    <t>Remuneraciones según sexo e industria educativa
Período 2022-2024</t>
  </si>
  <si>
    <t>Financiamiento de los servicios característicos de la enseñanza (miles de dólares) por tipos de ingreso. Año 2024.</t>
  </si>
  <si>
    <t>Financiamiento de los servicios característicos de la enseñanza (miles de dólares) por tipos de ingreso según agentes de financiamiento. Año 2024.</t>
  </si>
  <si>
    <t>Estructura de las erogaciones de los servicios característicos de la enseñanza (miles de dólares) según tipos de gastos. Año 2024.</t>
  </si>
  <si>
    <t>Estructura de las erogaciones de los servicios característicos de enseñanza (miles de dólares) según sector y tipos de gastos. Año 2024.</t>
  </si>
  <si>
    <t>Estructura del financiamiento de la producción de actividades características de enseñanza (miles de dólares) según sector y niveles educativos. Año 2024.</t>
  </si>
  <si>
    <t>Estructura de las erogaciones totales de los servicios característicos de la enseñanza (miles de dólares) según tipos de gastos. Año 2024.</t>
  </si>
  <si>
    <t>Estructura de las erogaciones de los servicios característicos de enseñanza del sector público (miles de dólares) según  tipos de gastos. Año 2024.</t>
  </si>
  <si>
    <t>Estructura de las erogaciones de los servicios característicos de enseñanza del sector privado (miles de dólares) según tipos de gastos. Año 2024.</t>
  </si>
  <si>
    <t>Estructura del financiamiento de la producción de actividades características de enseñanza (miles de dólares) según sector y niveles educativos.                                              Año 2024.</t>
  </si>
  <si>
    <t>Estructura de las erogaciones de los servicios característicos de enseñanza del sector público (miles de dólares) según tipos de gastos. Año 2024.</t>
  </si>
  <si>
    <t>Estructura del financiamiento de la producción de actividades características de la enseñanza (miles de dólares) según sector y clasificación CINE.        Año 2024.</t>
  </si>
  <si>
    <t>Remuneraciones según sexo e industria educativa del sector público (miles de dólares). Año 2024.</t>
  </si>
  <si>
    <t>Remuneraciones según sexo e industria educativa del sector privado (miles de dólares). Año 2024.</t>
  </si>
  <si>
    <t>Financiamiento de los servicios característicos de la enseñanza por tipos de ingreso según agentes de financiamiento
Año 2024</t>
  </si>
  <si>
    <t>Erogaciones de los servicios característicos de enseñanza por tipos de gasto según unidades institucionales
Año 2024</t>
  </si>
  <si>
    <t>Financiamiento de la producción de las actividades características de enseñanza
Año 2024</t>
  </si>
  <si>
    <t>Erogaciones de los servicios característicos de enseñanza por tipos de gasto según sector público y subniveles del Sistema Educativo
Año 2024</t>
  </si>
  <si>
    <t>Erogaciones de los servicios característicos de enseñanza por tipos de gasto según sector privado y subniveles del Sistema Educativo
Año 2024</t>
  </si>
  <si>
    <t>Financiamiento de la producción de las actividades características de enseñanza según subniveles del Sistema Educativo
Año 2024</t>
  </si>
  <si>
    <t>Erogaciones de los servicios característicos de enseñanza por tipos de gasto según sector público y clasificación CINE
Año 2024</t>
  </si>
  <si>
    <t>Erogaciones de los servicios característicos de enseñanza por tipos de gasto según sector privado y clasificación CINE*
Año 2024</t>
  </si>
  <si>
    <t>Financiamiento de la producción de las actividades características de enseñanza según clasificación CINE*
Año 2024</t>
  </si>
  <si>
    <r>
      <rPr>
        <b/>
        <sz val="9"/>
        <color rgb="FF505A64"/>
        <rFont val="Century Gothic"/>
        <family val="2"/>
      </rPr>
      <t xml:space="preserve">Nota: </t>
    </r>
    <r>
      <rPr>
        <sz val="9"/>
        <color rgb="FF505A64"/>
        <rFont val="Century Gothic"/>
        <family val="2"/>
      </rPr>
      <t>*NP: Adquisición menos disposiciones de activos no financieros no producidos.</t>
    </r>
  </si>
  <si>
    <r>
      <rPr>
        <b/>
        <sz val="9"/>
        <color rgb="FF505A64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*El consumo intermedio comprende el gasto en programas sociales de alimentación escolar, uniformes, textos escolares y otros gastos (gastos en servicios básicos, telecomunicaciones, limpieza, seguridad, entre otros).</t>
    </r>
  </si>
  <si>
    <t xml:space="preserve">                     ** EGB: Enseñanza General Básica.</t>
  </si>
  <si>
    <t>Gasto de consumo final</t>
  </si>
  <si>
    <t>Sector privado</t>
  </si>
  <si>
    <t>Gobierno central</t>
  </si>
  <si>
    <t>Gobierno local</t>
  </si>
  <si>
    <t>Formación Bruta de Capital + NP*</t>
  </si>
  <si>
    <t>Transferencias educativas</t>
  </si>
  <si>
    <t>Gasto Nacional en Educación</t>
  </si>
  <si>
    <t>Sector público</t>
  </si>
  <si>
    <t>PIB</t>
  </si>
  <si>
    <t>Sociedades no financieras característicos</t>
  </si>
  <si>
    <t>Hogares productores</t>
  </si>
  <si>
    <t>Instituciones sin fines de lucro que sirven a los hogares</t>
  </si>
  <si>
    <t>Total financiamiento</t>
  </si>
  <si>
    <t>Sociedades no financieras características</t>
  </si>
  <si>
    <t>&gt; Ministerio de Inclusión Económica y Social</t>
  </si>
  <si>
    <t>&gt; Ministerio de Educación</t>
  </si>
  <si>
    <t>&gt; SENESCYT, CES, CEAACES</t>
  </si>
  <si>
    <t>&gt; Universidades e Institutos Tecnológicos públicos</t>
  </si>
  <si>
    <t>&gt; Otras entidades del gobierno central</t>
  </si>
  <si>
    <t>Productores servicios conexos</t>
  </si>
  <si>
    <t>Total</t>
  </si>
  <si>
    <t>Total erogaciones</t>
  </si>
  <si>
    <t>Instituciones de educación de primera infancia</t>
  </si>
  <si>
    <t>Instituciones de educación primaria</t>
  </si>
  <si>
    <t>Instituciones de educación secundaria</t>
  </si>
  <si>
    <t>Instituciones de educación superior</t>
  </si>
  <si>
    <t>Instituciones de otros tipos de enseñanza n.c.p</t>
  </si>
  <si>
    <t>Instituciones de rectoría  y administración</t>
  </si>
  <si>
    <t>Servicios de regulación y administración de servicios de enseñanza</t>
  </si>
  <si>
    <t>Servicios de enseñanza de nivel de desarrollo infantil</t>
  </si>
  <si>
    <t>Servicios de enseñanza de nivel preprimaria inicial</t>
  </si>
  <si>
    <t>Servicios de enseñanza de nivel preprimaria preparatoria</t>
  </si>
  <si>
    <t>Servicios de enseñanza de nivel primaria elemental</t>
  </si>
  <si>
    <t>Servicios de enseñanza de nivel primaria media</t>
  </si>
  <si>
    <t>Servicios de enseñanza secundaria baja</t>
  </si>
  <si>
    <t>Servicios de enseñanza secundaria alta</t>
  </si>
  <si>
    <t>Servicios de enseñanza superior terciaria de ciclo corto</t>
  </si>
  <si>
    <t>Servicios de enseñanza superior de tercer nivel</t>
  </si>
  <si>
    <t>Servicios de enseñanza superior de cuarto nivel</t>
  </si>
  <si>
    <t>Servicios de otros tipos de enseñanza n.c.p</t>
  </si>
  <si>
    <t>Sector Público</t>
  </si>
  <si>
    <t>Rectoría</t>
  </si>
  <si>
    <t>Regulación y administración de servicios de enseñanza</t>
  </si>
  <si>
    <t>Educación inicial</t>
  </si>
  <si>
    <t>Inicial 1</t>
  </si>
  <si>
    <t>Inicial 2</t>
  </si>
  <si>
    <t>Educación general básica</t>
  </si>
  <si>
    <t>Preparatoria</t>
  </si>
  <si>
    <t>Elemental</t>
  </si>
  <si>
    <t>Media</t>
  </si>
  <si>
    <t>Superior</t>
  </si>
  <si>
    <t>Bachillerato general unificado</t>
  </si>
  <si>
    <t>Bachillerato en ciencias y técnico</t>
  </si>
  <si>
    <t>Educación superior</t>
  </si>
  <si>
    <t>Nivel técnico o tecnológico superior</t>
  </si>
  <si>
    <t>Educación de tercer nivel</t>
  </si>
  <si>
    <t>Educación de cuarto nivel</t>
  </si>
  <si>
    <t>Otros tipos de enseñanza</t>
  </si>
  <si>
    <t>Centros de capacitación</t>
  </si>
  <si>
    <t>Sector Privado</t>
  </si>
  <si>
    <t>Educación de la primera infancia</t>
  </si>
  <si>
    <t>Educación primaria</t>
  </si>
  <si>
    <t>Educación secundaria baja</t>
  </si>
  <si>
    <t>Educación secundaria alta</t>
  </si>
  <si>
    <t>Educación terciaria de ciclo corto</t>
  </si>
  <si>
    <t>Grado de educación terciaria o nivel equivalente</t>
  </si>
  <si>
    <t>Nivel de maestría, especialización y doctorado o equivalentes</t>
  </si>
  <si>
    <t>Actividades de servicios de enseñanza de primera infancia</t>
  </si>
  <si>
    <t>Actividades de servicios de enseñanza primaria</t>
  </si>
  <si>
    <t>Actividades de servicios de enseñanza secundaria</t>
  </si>
  <si>
    <t>Actividades de servicios de enseñanza superior</t>
  </si>
  <si>
    <t>Total consumo intermedio EGB</t>
  </si>
  <si>
    <t>Alimentación escolar</t>
  </si>
  <si>
    <t>Uniformes</t>
  </si>
  <si>
    <t>Textos escolares</t>
  </si>
  <si>
    <t>Otros gastos</t>
  </si>
  <si>
    <t>Becas de instituciones de enseñanza superior pública</t>
  </si>
  <si>
    <t>Cofinanciamiento a las universidades privadas</t>
  </si>
  <si>
    <t>Gestión directa MIES</t>
  </si>
  <si>
    <t>Gestión bajo convenios*</t>
  </si>
  <si>
    <t>Gestión total</t>
  </si>
  <si>
    <r>
      <t xml:space="preserve">Nota: </t>
    </r>
    <r>
      <rPr>
        <sz val="9"/>
        <color rgb="FF505A64"/>
        <rFont val="Century Gothic"/>
        <family val="2"/>
      </rPr>
      <t>Los datos proporcionados por el BCE respecto al PIB de 2023 y 2024 son provisionales y preliminares, respectivamente.</t>
    </r>
  </si>
  <si>
    <r>
      <t>Nota:</t>
    </r>
    <r>
      <rPr>
        <sz val="9"/>
        <color rgb="FF505A64"/>
        <rFont val="Century Gothic"/>
        <family val="2"/>
      </rPr>
      <t>Los datos proporcionados por el BCE respecto al PIB de 2023 y 2024 son provisionales y preliminares, respectivamente.</t>
    </r>
  </si>
  <si>
    <t>Composición del Gasto Nacional en Educación (miles de dólares) . Período 2007-2024.</t>
  </si>
  <si>
    <t>CUADRO N° 5.1</t>
  </si>
  <si>
    <t>CUADRO N° 5.2</t>
  </si>
  <si>
    <t>CUADRO N° 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</si>
</sst>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  <numFmt numFmtId="167" formatCode="#,##0;#,##0"/>
  </numFmts>
  <fonts count="40" x14ac:knownFonts="1">
    <font>
      <sz val="10"/>
      <color rgb="FF646480"/>
      <name val="Century Gothic"/>
      <family val="2"/>
    </font>
    <font>
      <sz val="11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505A64"/>
      <name val="Century Gothic"/>
      <family val="2"/>
    </font>
    <font>
      <sz val="10"/>
      <color rgb="FF505A64"/>
      <name val="Century Gothic"/>
      <family val="2"/>
    </font>
    <font>
      <b/>
      <sz val="12"/>
      <color rgb="FF505A64"/>
      <name val="Century Gothic"/>
      <family val="2"/>
    </font>
    <font>
      <sz val="12"/>
      <color rgb="FF505A64"/>
      <name val="Century Gothic"/>
      <family val="2"/>
    </font>
    <font>
      <b/>
      <sz val="11"/>
      <color rgb="FF505A64"/>
      <name val="Century Gothic"/>
      <family val="2"/>
    </font>
    <font>
      <b/>
      <sz val="10"/>
      <color rgb="FF505A64"/>
      <name val="Century Gothic"/>
      <family val="2"/>
    </font>
    <font>
      <sz val="9"/>
      <color rgb="FF505A64"/>
      <name val="Century Gothic"/>
      <family val="2"/>
    </font>
    <font>
      <b/>
      <sz val="14"/>
      <color rgb="FF505A64"/>
      <name val="Century Gothic"/>
      <family val="2"/>
    </font>
    <font>
      <b/>
      <u/>
      <sz val="12"/>
      <color rgb="FF505A64"/>
      <name val="Century Gothic"/>
      <family val="2"/>
    </font>
    <font>
      <b/>
      <u/>
      <sz val="11"/>
      <color rgb="FF505A64"/>
      <name val="Century Gothic"/>
      <family val="2"/>
    </font>
    <font>
      <i/>
      <sz val="9"/>
      <color rgb="FF505A64"/>
      <name val="Century Gothic"/>
      <family val="2"/>
    </font>
    <font>
      <b/>
      <sz val="9"/>
      <color rgb="FF505A64"/>
      <name val="Century Gothic"/>
      <family val="2"/>
    </font>
    <font>
      <b/>
      <i/>
      <sz val="14"/>
      <color rgb="FF505A64"/>
      <name val="Century Gothic"/>
      <family val="2"/>
    </font>
    <font>
      <i/>
      <sz val="11"/>
      <color rgb="FF505A64"/>
      <name val="Century Gothic"/>
      <family val="2"/>
    </font>
    <font>
      <b/>
      <sz val="10.5"/>
      <color rgb="FF505A64"/>
      <name val="Century Gothic"/>
      <family val="2"/>
    </font>
    <font>
      <b/>
      <i/>
      <sz val="11"/>
      <color rgb="FF505A64"/>
      <name val="Century Gothic"/>
      <family val="2"/>
    </font>
    <font>
      <b/>
      <sz val="9"/>
      <color theme="0"/>
      <name val="Century Gothic"/>
      <family val="2"/>
    </font>
    <font>
      <sz val="9"/>
      <color theme="0"/>
      <name val="Century Gothic"/>
      <family val="2"/>
    </font>
    <font>
      <sz val="11"/>
      <color theme="0"/>
      <name val="Century Gothic"/>
      <family val="2"/>
    </font>
    <font>
      <b/>
      <i/>
      <sz val="10"/>
      <color rgb="FF505A64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b/>
      <u/>
      <sz val="10"/>
      <color rgb="FF505A64"/>
      <name val="Century Gothic"/>
      <family val="2"/>
    </font>
    <font>
      <sz val="14"/>
      <color rgb="FF505A64"/>
      <name val="Century Gothic"/>
      <family val="2"/>
    </font>
    <font>
      <i/>
      <sz val="9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0"/>
      <name val="Century"/>
      <family val="1"/>
    </font>
    <font>
      <b/>
      <sz val="11"/>
      <color theme="0"/>
      <name val="Century"/>
      <family val="1"/>
    </font>
    <font>
      <sz val="11"/>
      <color theme="0"/>
      <name val="Century"/>
      <family val="1"/>
    </font>
  </fonts>
  <fills count="1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B9B9"/>
        <bgColor rgb="FF83D0F5"/>
      </patternFill>
    </fill>
    <fill>
      <patternFill patternType="solid">
        <fgColor theme="0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FFFBFB"/>
        <bgColor indexed="64"/>
      </patternFill>
    </fill>
    <fill>
      <patternFill patternType="solid">
        <fgColor rgb="FFFFEBEB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1748D"/>
      </left>
      <right style="thin">
        <color rgb="FFE1748D"/>
      </right>
      <top style="thin">
        <color rgb="FFE1748D"/>
      </top>
      <bottom style="thin">
        <color rgb="FFE1748D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/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 style="thin">
        <color rgb="FFE1748D"/>
      </left>
      <right/>
      <top style="thin">
        <color rgb="FFE1748D"/>
      </top>
      <bottom style="thin">
        <color rgb="FFE1748D"/>
      </bottom>
      <diagonal/>
    </border>
    <border>
      <left/>
      <right style="thin">
        <color rgb="FFE1748D"/>
      </right>
      <top style="thin">
        <color rgb="FFE1748D"/>
      </top>
      <bottom style="thin">
        <color rgb="FFE1748D"/>
      </bottom>
      <diagonal/>
    </border>
    <border>
      <left/>
      <right/>
      <top style="thin">
        <color rgb="FFE1748D"/>
      </top>
      <bottom style="thin">
        <color rgb="FFE1748D"/>
      </bottom>
      <diagonal/>
    </border>
    <border>
      <left style="thin">
        <color rgb="FFE68EA3"/>
      </left>
      <right/>
      <top style="thin">
        <color rgb="FFE1748D"/>
      </top>
      <bottom style="thin">
        <color rgb="FFE68EA3"/>
      </bottom>
      <diagonal/>
    </border>
    <border>
      <left/>
      <right style="thin">
        <color rgb="FFE68EA3"/>
      </right>
      <top style="thin">
        <color rgb="FFE1748D"/>
      </top>
      <bottom style="thin">
        <color rgb="FFE68EA3"/>
      </bottom>
      <diagonal/>
    </border>
    <border>
      <left style="thin">
        <color rgb="FFE68EA3"/>
      </left>
      <right/>
      <top style="thin">
        <color rgb="FFE68EA3"/>
      </top>
      <bottom style="thin">
        <color rgb="FFE68EA3"/>
      </bottom>
      <diagonal/>
    </border>
    <border>
      <left/>
      <right/>
      <top/>
      <bottom style="thin">
        <color rgb="FFE68EA3"/>
      </bottom>
      <diagonal/>
    </border>
    <border>
      <left/>
      <right/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5" borderId="0" xfId="0" applyFont="1" applyFill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6" borderId="0" xfId="0" applyFont="1" applyFill="1" applyAlignment="1">
      <alignment wrapText="1"/>
    </xf>
    <xf numFmtId="0" fontId="7" fillId="7" borderId="0" xfId="0" applyFont="1" applyFill="1" applyAlignment="1">
      <alignment horizontal="center"/>
    </xf>
    <xf numFmtId="0" fontId="2" fillId="8" borderId="3" xfId="0" applyFont="1" applyFill="1" applyBorder="1" applyAlignment="1">
      <alignment horizontal="center" vertical="center" wrapText="1"/>
    </xf>
    <xf numFmtId="0" fontId="4" fillId="7" borderId="0" xfId="0" applyFont="1" applyFill="1"/>
    <xf numFmtId="0" fontId="3" fillId="4" borderId="0" xfId="0" applyFont="1" applyFill="1" applyAlignment="1">
      <alignment horizontal="center" vertical="center" wrapText="1"/>
    </xf>
    <xf numFmtId="0" fontId="4" fillId="9" borderId="0" xfId="0" applyFont="1" applyFill="1"/>
    <xf numFmtId="0" fontId="8" fillId="0" borderId="0" xfId="0" applyFont="1"/>
    <xf numFmtId="0" fontId="9" fillId="0" borderId="0" xfId="0" applyFont="1" applyAlignment="1">
      <alignment wrapText="1"/>
    </xf>
    <xf numFmtId="0" fontId="2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10" borderId="0" xfId="0" applyFont="1" applyFill="1" applyAlignment="1">
      <alignment horizontal="center"/>
    </xf>
    <xf numFmtId="0" fontId="4" fillId="10" borderId="0" xfId="0" applyFont="1" applyFill="1"/>
    <xf numFmtId="0" fontId="2" fillId="8" borderId="4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1" fillId="9" borderId="0" xfId="0" applyFont="1" applyFill="1"/>
    <xf numFmtId="0" fontId="2" fillId="10" borderId="1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2" fillId="11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12" borderId="6" xfId="0" applyFont="1" applyFill="1" applyBorder="1" applyAlignment="1">
      <alignment horizontal="center" vertical="center" wrapText="1"/>
    </xf>
    <xf numFmtId="0" fontId="12" fillId="0" borderId="0" xfId="0" applyFont="1"/>
    <xf numFmtId="3" fontId="12" fillId="0" borderId="6" xfId="0" applyNumberFormat="1" applyFont="1" applyBorder="1" applyAlignment="1">
      <alignment horizontal="left" vertical="center" indent="1"/>
    </xf>
    <xf numFmtId="3" fontId="12" fillId="0" borderId="6" xfId="0" applyNumberFormat="1" applyFont="1" applyBorder="1" applyAlignment="1">
      <alignment vertical="center"/>
    </xf>
    <xf numFmtId="3" fontId="10" fillId="0" borderId="6" xfId="0" applyNumberFormat="1" applyFont="1" applyBorder="1" applyAlignment="1">
      <alignment horizontal="left" vertical="center" indent="1"/>
    </xf>
    <xf numFmtId="0" fontId="13" fillId="0" borderId="6" xfId="0" applyFont="1" applyBorder="1" applyAlignment="1">
      <alignment horizontal="left" vertical="center" indent="2"/>
    </xf>
    <xf numFmtId="3" fontId="10" fillId="0" borderId="7" xfId="0" applyNumberFormat="1" applyFont="1" applyBorder="1" applyAlignment="1">
      <alignment horizontal="left" vertical="center" indent="1"/>
    </xf>
    <xf numFmtId="3" fontId="14" fillId="0" borderId="6" xfId="0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0" fillId="0" borderId="0" xfId="0" applyFont="1"/>
    <xf numFmtId="0" fontId="17" fillId="13" borderId="0" xfId="0" applyFont="1" applyFill="1" applyAlignment="1">
      <alignment horizontal="center" vertical="center" wrapText="1"/>
    </xf>
    <xf numFmtId="0" fontId="18" fillId="13" borderId="0" xfId="0" applyFont="1" applyFill="1" applyAlignment="1">
      <alignment horizontal="left" vertical="center"/>
    </xf>
    <xf numFmtId="0" fontId="12" fillId="13" borderId="0" xfId="0" applyFont="1" applyFill="1" applyAlignment="1">
      <alignment vertical="center"/>
    </xf>
    <xf numFmtId="0" fontId="18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left" vertical="center"/>
    </xf>
    <xf numFmtId="0" fontId="13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2" fillId="14" borderId="8" xfId="0" applyFont="1" applyFill="1" applyBorder="1" applyAlignment="1">
      <alignment horizontal="center" vertical="center" wrapText="1"/>
    </xf>
    <xf numFmtId="0" fontId="12" fillId="14" borderId="9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left" vertical="center" wrapText="1" indent="1"/>
    </xf>
    <xf numFmtId="164" fontId="10" fillId="0" borderId="6" xfId="0" applyNumberFormat="1" applyFont="1" applyBorder="1" applyAlignment="1">
      <alignment vertical="center"/>
    </xf>
    <xf numFmtId="3" fontId="10" fillId="0" borderId="6" xfId="0" applyNumberFormat="1" applyFont="1" applyBorder="1" applyAlignment="1">
      <alignment horizontal="left" vertical="center" wrapText="1" indent="2"/>
    </xf>
    <xf numFmtId="3" fontId="14" fillId="0" borderId="6" xfId="0" applyNumberFormat="1" applyFont="1" applyBorder="1" applyAlignment="1">
      <alignment horizontal="left" vertical="center" wrapText="1"/>
    </xf>
    <xf numFmtId="164" fontId="14" fillId="0" borderId="6" xfId="0" applyNumberFormat="1" applyFont="1" applyBorder="1" applyAlignment="1">
      <alignment vertical="center"/>
    </xf>
    <xf numFmtId="0" fontId="16" fillId="13" borderId="0" xfId="0" applyFont="1" applyFill="1"/>
    <xf numFmtId="3" fontId="16" fillId="0" borderId="0" xfId="0" applyNumberFormat="1" applyFont="1"/>
    <xf numFmtId="0" fontId="20" fillId="13" borderId="0" xfId="0" applyFont="1" applyFill="1"/>
    <xf numFmtId="3" fontId="10" fillId="0" borderId="0" xfId="0" applyNumberFormat="1" applyFont="1"/>
    <xf numFmtId="0" fontId="20" fillId="1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3" fontId="16" fillId="13" borderId="0" xfId="0" applyNumberFormat="1" applyFont="1" applyFill="1" applyAlignment="1">
      <alignment horizontal="center"/>
    </xf>
    <xf numFmtId="165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0" fontId="16" fillId="0" borderId="0" xfId="0" applyNumberFormat="1" applyFont="1" applyAlignment="1">
      <alignment vertical="center"/>
    </xf>
    <xf numFmtId="0" fontId="21" fillId="0" borderId="0" xfId="0" applyFont="1" applyAlignment="1">
      <alignment horizontal="left"/>
    </xf>
    <xf numFmtId="0" fontId="16" fillId="0" borderId="0" xfId="0" applyFont="1"/>
    <xf numFmtId="165" fontId="16" fillId="0" borderId="0" xfId="0" applyNumberFormat="1" applyFont="1"/>
    <xf numFmtId="3" fontId="14" fillId="0" borderId="10" xfId="0" applyNumberFormat="1" applyFont="1" applyBorder="1" applyAlignment="1">
      <alignment horizontal="left" vertical="center" wrapText="1" indent="1"/>
    </xf>
    <xf numFmtId="3" fontId="14" fillId="0" borderId="6" xfId="0" applyNumberFormat="1" applyFont="1" applyBorder="1" applyAlignment="1">
      <alignment horizontal="left" vertical="center" wrapText="1" indent="1"/>
    </xf>
    <xf numFmtId="165" fontId="10" fillId="0" borderId="0" xfId="0" applyNumberFormat="1" applyFont="1"/>
    <xf numFmtId="0" fontId="17" fillId="0" borderId="0" xfId="0" applyFont="1" applyAlignment="1">
      <alignment horizontal="center" vertical="center" wrapText="1"/>
    </xf>
    <xf numFmtId="0" fontId="12" fillId="14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3" fontId="10" fillId="0" borderId="10" xfId="0" applyNumberFormat="1" applyFont="1" applyBorder="1" applyAlignment="1">
      <alignment vertical="center" wrapText="1"/>
    </xf>
    <xf numFmtId="3" fontId="10" fillId="0" borderId="6" xfId="0" applyNumberFormat="1" applyFont="1" applyBorder="1" applyAlignment="1">
      <alignment vertical="center" wrapText="1"/>
    </xf>
    <xf numFmtId="0" fontId="2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1" fillId="13" borderId="0" xfId="0" applyFont="1" applyFill="1"/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15" fillId="0" borderId="0" xfId="0" applyFont="1"/>
    <xf numFmtId="10" fontId="10" fillId="0" borderId="0" xfId="0" applyNumberFormat="1" applyFont="1"/>
    <xf numFmtId="0" fontId="10" fillId="0" borderId="0" xfId="0" applyFont="1" applyAlignment="1">
      <alignment horizontal="right"/>
    </xf>
    <xf numFmtId="3" fontId="10" fillId="0" borderId="0" xfId="0" applyNumberFormat="1" applyFont="1" applyAlignment="1">
      <alignment vertical="center" wrapText="1"/>
    </xf>
    <xf numFmtId="164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164" fontId="10" fillId="0" borderId="0" xfId="0" applyNumberFormat="1" applyFont="1"/>
    <xf numFmtId="3" fontId="14" fillId="0" borderId="10" xfId="0" applyNumberFormat="1" applyFont="1" applyBorder="1" applyAlignment="1">
      <alignment vertical="center" wrapText="1"/>
    </xf>
    <xf numFmtId="3" fontId="10" fillId="0" borderId="6" xfId="0" applyNumberFormat="1" applyFont="1" applyBorder="1" applyAlignment="1">
      <alignment horizontal="left" vertical="center" wrapText="1" indent="1"/>
    </xf>
    <xf numFmtId="3" fontId="11" fillId="0" borderId="0" xfId="0" applyNumberFormat="1" applyFont="1" applyAlignment="1">
      <alignment vertical="center"/>
    </xf>
    <xf numFmtId="0" fontId="11" fillId="13" borderId="0" xfId="0" applyFont="1" applyFill="1" applyAlignment="1">
      <alignment horizontal="justify"/>
    </xf>
    <xf numFmtId="164" fontId="11" fillId="13" borderId="0" xfId="0" applyNumberFormat="1" applyFont="1" applyFill="1" applyAlignment="1">
      <alignment horizontal="right"/>
    </xf>
    <xf numFmtId="0" fontId="15" fillId="13" borderId="0" xfId="0" applyFont="1" applyFill="1" applyAlignment="1">
      <alignment horizontal="justify"/>
    </xf>
    <xf numFmtId="0" fontId="11" fillId="0" borderId="0" xfId="0" applyFont="1" applyAlignment="1">
      <alignment horizontal="center"/>
    </xf>
    <xf numFmtId="3" fontId="15" fillId="0" borderId="0" xfId="0" applyNumberFormat="1" applyFont="1" applyAlignment="1">
      <alignment vertical="center"/>
    </xf>
    <xf numFmtId="164" fontId="11" fillId="13" borderId="0" xfId="0" applyNumberFormat="1" applyFont="1" applyFill="1" applyAlignment="1">
      <alignment horizontal="center"/>
    </xf>
    <xf numFmtId="10" fontId="11" fillId="13" borderId="0" xfId="0" applyNumberFormat="1" applyFont="1" applyFill="1" applyAlignment="1">
      <alignment horizontal="right"/>
    </xf>
    <xf numFmtId="9" fontId="15" fillId="13" borderId="0" xfId="0" applyNumberFormat="1" applyFont="1" applyFill="1" applyAlignment="1">
      <alignment horizontal="right"/>
    </xf>
    <xf numFmtId="0" fontId="15" fillId="13" borderId="0" xfId="0" applyFont="1" applyFill="1" applyAlignment="1">
      <alignment vertical="center"/>
    </xf>
    <xf numFmtId="164" fontId="16" fillId="0" borderId="0" xfId="0" applyNumberFormat="1" applyFont="1"/>
    <xf numFmtId="164" fontId="16" fillId="13" borderId="0" xfId="0" applyNumberFormat="1" applyFont="1" applyFill="1" applyAlignment="1">
      <alignment horizontal="right"/>
    </xf>
    <xf numFmtId="0" fontId="16" fillId="13" borderId="0" xfId="0" applyFont="1" applyFill="1" applyAlignment="1">
      <alignment horizontal="justify"/>
    </xf>
    <xf numFmtId="0" fontId="17" fillId="13" borderId="0" xfId="0" applyFont="1" applyFill="1" applyAlignment="1">
      <alignment vertical="center"/>
    </xf>
    <xf numFmtId="0" fontId="12" fillId="13" borderId="0" xfId="0" applyFont="1" applyFill="1" applyAlignment="1">
      <alignment horizontal="right" vertical="center"/>
    </xf>
    <xf numFmtId="0" fontId="13" fillId="13" borderId="0" xfId="0" applyFont="1" applyFill="1" applyAlignment="1">
      <alignment horizontal="right" vertical="center"/>
    </xf>
    <xf numFmtId="0" fontId="22" fillId="0" borderId="0" xfId="0" applyFont="1" applyAlignment="1">
      <alignment vertical="center" wrapText="1"/>
    </xf>
    <xf numFmtId="0" fontId="22" fillId="13" borderId="0" xfId="0" applyFont="1" applyFill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23" fillId="0" borderId="6" xfId="0" applyNumberFormat="1" applyFont="1" applyBorder="1" applyAlignment="1">
      <alignment horizontal="left" vertical="center" wrapText="1" indent="3"/>
    </xf>
    <xf numFmtId="0" fontId="16" fillId="13" borderId="0" xfId="0" applyFont="1" applyFill="1" applyAlignment="1">
      <alignment wrapText="1"/>
    </xf>
    <xf numFmtId="0" fontId="16" fillId="13" borderId="0" xfId="0" applyFont="1" applyFill="1" applyAlignment="1">
      <alignment horizontal="justify" wrapText="1"/>
    </xf>
    <xf numFmtId="3" fontId="14" fillId="13" borderId="6" xfId="0" applyNumberFormat="1" applyFont="1" applyFill="1" applyBorder="1" applyAlignment="1">
      <alignment horizontal="right" vertical="center"/>
    </xf>
    <xf numFmtId="3" fontId="10" fillId="13" borderId="6" xfId="0" applyNumberFormat="1" applyFont="1" applyFill="1" applyBorder="1" applyAlignment="1">
      <alignment horizontal="right" vertical="center"/>
    </xf>
    <xf numFmtId="3" fontId="14" fillId="0" borderId="6" xfId="0" applyNumberFormat="1" applyFont="1" applyBorder="1" applyAlignment="1">
      <alignment vertical="center" wrapText="1"/>
    </xf>
    <xf numFmtId="3" fontId="10" fillId="13" borderId="0" xfId="0" applyNumberFormat="1" applyFont="1" applyFill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1" fontId="14" fillId="0" borderId="0" xfId="0" applyNumberFormat="1" applyFont="1" applyAlignment="1">
      <alignment vertical="center" wrapText="1"/>
    </xf>
    <xf numFmtId="3" fontId="10" fillId="0" borderId="0" xfId="0" applyNumberFormat="1" applyFont="1" applyAlignment="1">
      <alignment horizontal="left" vertical="center" wrapText="1"/>
    </xf>
    <xf numFmtId="164" fontId="10" fillId="0" borderId="0" xfId="0" applyNumberFormat="1" applyFont="1" applyAlignment="1">
      <alignment vertical="center" wrapText="1"/>
    </xf>
    <xf numFmtId="3" fontId="10" fillId="13" borderId="0" xfId="0" applyNumberFormat="1" applyFont="1" applyFill="1" applyAlignment="1">
      <alignment horizontal="left" vertical="center" wrapText="1"/>
    </xf>
    <xf numFmtId="166" fontId="10" fillId="0" borderId="0" xfId="0" applyNumberFormat="1" applyFont="1" applyAlignment="1">
      <alignment vertical="center" wrapText="1"/>
    </xf>
    <xf numFmtId="0" fontId="24" fillId="14" borderId="8" xfId="0" applyFont="1" applyFill="1" applyBorder="1" applyAlignment="1">
      <alignment horizontal="center" vertical="center" wrapText="1"/>
    </xf>
    <xf numFmtId="0" fontId="24" fillId="14" borderId="9" xfId="0" applyFont="1" applyFill="1" applyBorder="1" applyAlignment="1">
      <alignment horizontal="center" vertical="center" wrapText="1"/>
    </xf>
    <xf numFmtId="0" fontId="11" fillId="13" borderId="0" xfId="0" applyFont="1" applyFill="1" applyAlignment="1">
      <alignment horizontal="right"/>
    </xf>
    <xf numFmtId="0" fontId="16" fillId="13" borderId="0" xfId="0" applyFont="1" applyFill="1" applyAlignment="1">
      <alignment horizontal="right"/>
    </xf>
    <xf numFmtId="164" fontId="11" fillId="0" borderId="0" xfId="0" applyNumberFormat="1" applyFont="1"/>
    <xf numFmtId="9" fontId="11" fillId="13" borderId="0" xfId="0" applyNumberFormat="1" applyFont="1" applyFill="1" applyAlignment="1">
      <alignment horizontal="right"/>
    </xf>
    <xf numFmtId="165" fontId="11" fillId="13" borderId="0" xfId="0" applyNumberFormat="1" applyFont="1" applyFill="1" applyAlignment="1">
      <alignment horizontal="right"/>
    </xf>
    <xf numFmtId="10" fontId="16" fillId="13" borderId="0" xfId="0" applyNumberFormat="1" applyFont="1" applyFill="1" applyAlignment="1">
      <alignment horizontal="right"/>
    </xf>
    <xf numFmtId="0" fontId="11" fillId="13" borderId="0" xfId="0" applyFont="1" applyFill="1" applyAlignment="1">
      <alignment horizontal="center"/>
    </xf>
    <xf numFmtId="164" fontId="11" fillId="13" borderId="0" xfId="0" applyNumberFormat="1" applyFont="1" applyFill="1"/>
    <xf numFmtId="165" fontId="11" fillId="13" borderId="0" xfId="0" applyNumberFormat="1" applyFont="1" applyFill="1"/>
    <xf numFmtId="0" fontId="11" fillId="0" borderId="0" xfId="0" applyFont="1"/>
    <xf numFmtId="0" fontId="17" fillId="0" borderId="0" xfId="0" applyFont="1" applyAlignment="1">
      <alignment vertical="center" wrapText="1"/>
    </xf>
    <xf numFmtId="0" fontId="17" fillId="13" borderId="0" xfId="0" applyFont="1" applyFill="1" applyAlignment="1">
      <alignment vertical="center" wrapText="1"/>
    </xf>
    <xf numFmtId="49" fontId="12" fillId="14" borderId="8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left" vertical="center" wrapText="1" indent="1"/>
    </xf>
    <xf numFmtId="164" fontId="10" fillId="13" borderId="8" xfId="0" applyNumberFormat="1" applyFont="1" applyFill="1" applyBorder="1" applyAlignment="1">
      <alignment horizontal="right" vertical="center"/>
    </xf>
    <xf numFmtId="49" fontId="14" fillId="13" borderId="8" xfId="0" applyNumberFormat="1" applyFont="1" applyFill="1" applyBorder="1" applyAlignment="1">
      <alignment horizontal="left" vertical="center" indent="1"/>
    </xf>
    <xf numFmtId="164" fontId="16" fillId="13" borderId="0" xfId="0" applyNumberFormat="1" applyFont="1" applyFill="1" applyAlignment="1">
      <alignment horizontal="right" vertical="center"/>
    </xf>
    <xf numFmtId="0" fontId="21" fillId="13" borderId="0" xfId="0" applyFont="1" applyFill="1" applyAlignment="1">
      <alignment horizontal="center" vertical="center"/>
    </xf>
    <xf numFmtId="0" fontId="15" fillId="13" borderId="0" xfId="0" applyFont="1" applyFill="1" applyAlignment="1">
      <alignment horizontal="center" vertical="center"/>
    </xf>
    <xf numFmtId="164" fontId="11" fillId="13" borderId="0" xfId="0" applyNumberFormat="1" applyFont="1" applyFill="1" applyAlignment="1">
      <alignment horizontal="right" vertical="center"/>
    </xf>
    <xf numFmtId="9" fontId="11" fillId="13" borderId="0" xfId="0" applyNumberFormat="1" applyFont="1" applyFill="1" applyAlignment="1">
      <alignment horizontal="right" vertical="center"/>
    </xf>
    <xf numFmtId="0" fontId="15" fillId="13" borderId="0" xfId="0" applyFont="1" applyFill="1" applyAlignment="1">
      <alignment horizontal="left" vertical="center"/>
    </xf>
    <xf numFmtId="165" fontId="11" fillId="13" borderId="0" xfId="0" applyNumberFormat="1" applyFont="1" applyFill="1" applyAlignment="1">
      <alignment horizontal="right" vertical="center"/>
    </xf>
    <xf numFmtId="165" fontId="16" fillId="13" borderId="0" xfId="0" applyNumberFormat="1" applyFont="1" applyFill="1" applyAlignment="1">
      <alignment horizontal="right" vertical="center"/>
    </xf>
    <xf numFmtId="49" fontId="15" fillId="13" borderId="0" xfId="0" applyNumberFormat="1" applyFont="1" applyFill="1" applyAlignment="1">
      <alignment horizontal="left" vertical="center"/>
    </xf>
    <xf numFmtId="164" fontId="11" fillId="0" borderId="0" xfId="0" applyNumberFormat="1" applyFont="1" applyAlignment="1">
      <alignment horizontal="right" vertical="center"/>
    </xf>
    <xf numFmtId="16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justify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9" fontId="10" fillId="0" borderId="0" xfId="0" applyNumberFormat="1" applyFont="1"/>
    <xf numFmtId="0" fontId="25" fillId="0" borderId="0" xfId="0" applyFont="1" applyAlignment="1">
      <alignment vertical="center"/>
    </xf>
    <xf numFmtId="0" fontId="11" fillId="13" borderId="0" xfId="0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10" fontId="11" fillId="0" borderId="0" xfId="0" applyNumberFormat="1" applyFont="1"/>
    <xf numFmtId="165" fontId="11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center" wrapText="1"/>
    </xf>
    <xf numFmtId="9" fontId="16" fillId="0" borderId="0" xfId="0" applyNumberFormat="1" applyFont="1" applyAlignment="1">
      <alignment horizontal="right" wrapText="1"/>
    </xf>
    <xf numFmtId="164" fontId="16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horizontal="center"/>
    </xf>
    <xf numFmtId="10" fontId="16" fillId="0" borderId="0" xfId="0" applyNumberFormat="1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justify" wrapText="1"/>
    </xf>
    <xf numFmtId="0" fontId="11" fillId="0" borderId="0" xfId="0" applyFont="1" applyAlignment="1">
      <alignment wrapText="1"/>
    </xf>
    <xf numFmtId="0" fontId="16" fillId="0" borderId="0" xfId="0" applyFont="1" applyAlignment="1">
      <alignment horizontal="center"/>
    </xf>
    <xf numFmtId="165" fontId="16" fillId="0" borderId="0" xfId="0" applyNumberFormat="1" applyFont="1" applyAlignment="1">
      <alignment horizontal="right" wrapText="1"/>
    </xf>
    <xf numFmtId="165" fontId="16" fillId="0" borderId="0" xfId="0" applyNumberFormat="1" applyFont="1" applyAlignment="1">
      <alignment wrapText="1"/>
    </xf>
    <xf numFmtId="0" fontId="12" fillId="0" borderId="0" xfId="0" applyFont="1" applyAlignment="1">
      <alignment vertical="center" wrapText="1"/>
    </xf>
    <xf numFmtId="0" fontId="16" fillId="13" borderId="0" xfId="0" applyFont="1" applyFill="1" applyAlignment="1">
      <alignment horizontal="right" wrapText="1"/>
    </xf>
    <xf numFmtId="0" fontId="10" fillId="13" borderId="0" xfId="0" applyFont="1" applyFill="1"/>
    <xf numFmtId="9" fontId="11" fillId="13" borderId="0" xfId="0" applyNumberFormat="1" applyFont="1" applyFill="1" applyAlignment="1">
      <alignment horizontal="right" wrapText="1"/>
    </xf>
    <xf numFmtId="164" fontId="16" fillId="13" borderId="0" xfId="0" applyNumberFormat="1" applyFont="1" applyFill="1" applyAlignment="1">
      <alignment horizontal="right" wrapText="1"/>
    </xf>
    <xf numFmtId="164" fontId="11" fillId="13" borderId="0" xfId="0" applyNumberFormat="1" applyFont="1" applyFill="1" applyAlignment="1">
      <alignment horizontal="center" wrapText="1"/>
    </xf>
    <xf numFmtId="164" fontId="11" fillId="13" borderId="0" xfId="0" applyNumberFormat="1" applyFont="1" applyFill="1" applyAlignment="1">
      <alignment horizontal="right" wrapText="1"/>
    </xf>
    <xf numFmtId="10" fontId="16" fillId="13" borderId="0" xfId="0" applyNumberFormat="1" applyFont="1" applyFill="1" applyAlignment="1">
      <alignment horizontal="right" wrapText="1"/>
    </xf>
    <xf numFmtId="165" fontId="11" fillId="13" borderId="0" xfId="0" applyNumberFormat="1" applyFont="1" applyFill="1" applyAlignment="1">
      <alignment horizontal="right" wrapText="1"/>
    </xf>
    <xf numFmtId="0" fontId="11" fillId="13" borderId="0" xfId="0" applyFont="1" applyFill="1" applyAlignment="1">
      <alignment wrapText="1"/>
    </xf>
    <xf numFmtId="0" fontId="11" fillId="13" borderId="0" xfId="0" applyFont="1" applyFill="1" applyAlignment="1">
      <alignment horizontal="justify" wrapText="1"/>
    </xf>
    <xf numFmtId="0" fontId="16" fillId="13" borderId="0" xfId="0" applyFont="1" applyFill="1" applyAlignment="1">
      <alignment horizontal="center"/>
    </xf>
    <xf numFmtId="0" fontId="11" fillId="13" borderId="0" xfId="0" applyFont="1" applyFill="1" applyAlignment="1">
      <alignment horizontal="center" wrapText="1"/>
    </xf>
    <xf numFmtId="164" fontId="16" fillId="13" borderId="0" xfId="0" applyNumberFormat="1" applyFont="1" applyFill="1"/>
    <xf numFmtId="165" fontId="16" fillId="13" borderId="0" xfId="0" applyNumberFormat="1" applyFont="1" applyFill="1" applyAlignment="1">
      <alignment wrapText="1"/>
    </xf>
    <xf numFmtId="0" fontId="18" fillId="13" borderId="0" xfId="0" applyFont="1" applyFill="1" applyAlignment="1">
      <alignment vertical="center"/>
    </xf>
    <xf numFmtId="0" fontId="19" fillId="13" borderId="0" xfId="0" applyFont="1" applyFill="1" applyAlignment="1">
      <alignment horizontal="center" vertical="center"/>
    </xf>
    <xf numFmtId="0" fontId="12" fillId="13" borderId="0" xfId="0" applyFont="1" applyFill="1" applyAlignment="1">
      <alignment vertical="center" wrapText="1"/>
    </xf>
    <xf numFmtId="0" fontId="26" fillId="13" borderId="0" xfId="0" applyFont="1" applyFill="1" applyAlignment="1">
      <alignment horizontal="center" vertical="center"/>
    </xf>
    <xf numFmtId="9" fontId="27" fillId="13" borderId="0" xfId="0" applyNumberFormat="1" applyFont="1" applyFill="1" applyAlignment="1">
      <alignment horizontal="right" vertical="center"/>
    </xf>
    <xf numFmtId="164" fontId="27" fillId="13" borderId="0" xfId="0" applyNumberFormat="1" applyFont="1" applyFill="1" applyAlignment="1">
      <alignment horizontal="right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3" fontId="26" fillId="13" borderId="0" xfId="0" applyNumberFormat="1" applyFont="1" applyFill="1" applyAlignment="1">
      <alignment horizontal="left" vertical="center"/>
    </xf>
    <xf numFmtId="165" fontId="27" fillId="13" borderId="0" xfId="0" applyNumberFormat="1" applyFont="1" applyFill="1" applyAlignment="1">
      <alignment horizontal="right" vertical="center"/>
    </xf>
    <xf numFmtId="49" fontId="26" fillId="13" borderId="0" xfId="0" applyNumberFormat="1" applyFont="1" applyFill="1" applyAlignment="1">
      <alignment horizontal="left" vertical="center"/>
    </xf>
    <xf numFmtId="164" fontId="27" fillId="0" borderId="0" xfId="0" applyNumberFormat="1" applyFont="1"/>
    <xf numFmtId="0" fontId="28" fillId="0" borderId="0" xfId="0" applyFont="1"/>
    <xf numFmtId="9" fontId="11" fillId="0" borderId="0" xfId="0" applyNumberFormat="1" applyFont="1"/>
    <xf numFmtId="0" fontId="29" fillId="0" borderId="0" xfId="0" applyFont="1" applyAlignment="1">
      <alignment vertical="center" wrapText="1"/>
    </xf>
    <xf numFmtId="9" fontId="11" fillId="0" borderId="0" xfId="0" applyNumberFormat="1" applyFont="1" applyAlignment="1">
      <alignment vertical="center"/>
    </xf>
    <xf numFmtId="0" fontId="14" fillId="14" borderId="6" xfId="0" applyFont="1" applyFill="1" applyBorder="1" applyAlignment="1">
      <alignment horizontal="center" vertical="center" wrapText="1"/>
    </xf>
    <xf numFmtId="0" fontId="24" fillId="14" borderId="6" xfId="0" applyFont="1" applyFill="1" applyBorder="1" applyAlignment="1">
      <alignment horizontal="center" vertical="center" wrapText="1"/>
    </xf>
    <xf numFmtId="9" fontId="16" fillId="13" borderId="0" xfId="0" applyNumberFormat="1" applyFont="1" applyFill="1" applyAlignment="1">
      <alignment horizontal="right" wrapText="1"/>
    </xf>
    <xf numFmtId="0" fontId="11" fillId="13" borderId="0" xfId="0" applyFont="1" applyFill="1" applyAlignment="1">
      <alignment horizontal="right" wrapText="1"/>
    </xf>
    <xf numFmtId="0" fontId="16" fillId="13" borderId="0" xfId="0" applyFont="1" applyFill="1" applyAlignment="1">
      <alignment horizontal="center" wrapText="1"/>
    </xf>
    <xf numFmtId="164" fontId="16" fillId="13" borderId="0" xfId="0" applyNumberFormat="1" applyFont="1" applyFill="1" applyAlignment="1">
      <alignment horizontal="center" wrapText="1"/>
    </xf>
    <xf numFmtId="0" fontId="30" fillId="13" borderId="0" xfId="0" applyFont="1" applyFill="1" applyAlignment="1">
      <alignment horizontal="center" vertical="center"/>
    </xf>
    <xf numFmtId="164" fontId="31" fillId="13" borderId="0" xfId="0" applyNumberFormat="1" applyFont="1" applyFill="1" applyAlignment="1">
      <alignment horizontal="right" vertical="center"/>
    </xf>
    <xf numFmtId="9" fontId="31" fillId="13" borderId="0" xfId="0" applyNumberFormat="1" applyFont="1" applyFill="1" applyAlignment="1">
      <alignment horizontal="right" vertical="center"/>
    </xf>
    <xf numFmtId="0" fontId="31" fillId="0" borderId="0" xfId="0" applyFont="1" applyAlignment="1">
      <alignment horizontal="center"/>
    </xf>
    <xf numFmtId="49" fontId="30" fillId="13" borderId="0" xfId="0" applyNumberFormat="1" applyFont="1" applyFill="1" applyAlignment="1">
      <alignment horizontal="left" vertical="center"/>
    </xf>
    <xf numFmtId="165" fontId="31" fillId="13" borderId="0" xfId="0" applyNumberFormat="1" applyFont="1" applyFill="1" applyAlignment="1">
      <alignment horizontal="right" vertical="center"/>
    </xf>
    <xf numFmtId="164" fontId="31" fillId="0" borderId="0" xfId="0" applyNumberFormat="1" applyFont="1"/>
    <xf numFmtId="0" fontId="14" fillId="0" borderId="0" xfId="0" applyFont="1"/>
    <xf numFmtId="3" fontId="14" fillId="0" borderId="0" xfId="0" applyNumberFormat="1" applyFont="1"/>
    <xf numFmtId="3" fontId="13" fillId="0" borderId="0" xfId="0" applyNumberFormat="1" applyFont="1" applyAlignment="1">
      <alignment vertical="center"/>
    </xf>
    <xf numFmtId="0" fontId="17" fillId="13" borderId="0" xfId="0" applyFont="1" applyFill="1" applyAlignment="1">
      <alignment wrapText="1"/>
    </xf>
    <xf numFmtId="0" fontId="29" fillId="13" borderId="0" xfId="0" applyFont="1" applyFill="1" applyAlignment="1">
      <alignment horizontal="center" vertical="center" wrapText="1"/>
    </xf>
    <xf numFmtId="0" fontId="29" fillId="13" borderId="0" xfId="0" applyFont="1" applyFill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center" vertical="center" wrapText="1"/>
    </xf>
    <xf numFmtId="167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top"/>
    </xf>
    <xf numFmtId="164" fontId="16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22" fillId="13" borderId="0" xfId="0" applyFont="1" applyFill="1" applyAlignment="1">
      <alignment horizontal="center" vertical="center" wrapText="1"/>
    </xf>
    <xf numFmtId="0" fontId="32" fillId="13" borderId="0" xfId="0" applyFont="1" applyFill="1" applyAlignment="1">
      <alignment horizontal="left" vertical="center"/>
    </xf>
    <xf numFmtId="0" fontId="32" fillId="13" borderId="0" xfId="0" applyFont="1" applyFill="1" applyAlignment="1">
      <alignment horizontal="right" vertical="center"/>
    </xf>
    <xf numFmtId="3" fontId="14" fillId="0" borderId="0" xfId="0" applyNumberFormat="1" applyFont="1" applyAlignment="1">
      <alignment vertical="center" wrapText="1"/>
    </xf>
    <xf numFmtId="43" fontId="16" fillId="0" borderId="0" xfId="0" applyNumberFormat="1" applyFont="1" applyAlignment="1">
      <alignment horizontal="center" vertical="top" wrapText="1"/>
    </xf>
    <xf numFmtId="3" fontId="10" fillId="0" borderId="10" xfId="0" applyNumberFormat="1" applyFont="1" applyBorder="1" applyAlignment="1">
      <alignment horizontal="left" vertical="center" wrapText="1"/>
    </xf>
    <xf numFmtId="3" fontId="10" fillId="0" borderId="6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/>
    </xf>
    <xf numFmtId="165" fontId="14" fillId="0" borderId="0" xfId="0" applyNumberFormat="1" applyFont="1" applyAlignment="1">
      <alignment horizontal="right" vertical="center" wrapText="1"/>
    </xf>
    <xf numFmtId="3" fontId="14" fillId="0" borderId="0" xfId="0" applyNumberFormat="1" applyFont="1" applyAlignment="1">
      <alignment horizontal="left" vertical="center" wrapText="1"/>
    </xf>
    <xf numFmtId="0" fontId="21" fillId="13" borderId="0" xfId="0" applyFont="1" applyFill="1"/>
    <xf numFmtId="0" fontId="10" fillId="15" borderId="6" xfId="0" applyFont="1" applyFill="1" applyBorder="1" applyAlignment="1">
      <alignment vertical="center" wrapText="1"/>
    </xf>
    <xf numFmtId="0" fontId="10" fillId="16" borderId="6" xfId="0" applyFont="1" applyFill="1" applyBorder="1" applyAlignment="1">
      <alignment vertical="center" wrapText="1"/>
    </xf>
    <xf numFmtId="0" fontId="10" fillId="15" borderId="6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19" fillId="13" borderId="0" xfId="0" applyFont="1" applyFill="1" applyAlignment="1">
      <alignment horizontal="left"/>
    </xf>
    <xf numFmtId="0" fontId="19" fillId="13" borderId="0" xfId="0" applyFont="1" applyFill="1" applyAlignment="1">
      <alignment horizontal="right"/>
    </xf>
    <xf numFmtId="0" fontId="11" fillId="0" borderId="0" xfId="0" applyFont="1" applyFill="1" applyAlignment="1">
      <alignment horizontal="justify" vertical="center"/>
    </xf>
    <xf numFmtId="0" fontId="17" fillId="13" borderId="0" xfId="0" applyFont="1" applyFill="1" applyAlignment="1">
      <alignment horizontal="center" vertical="center" wrapText="1"/>
    </xf>
    <xf numFmtId="0" fontId="12" fillId="13" borderId="0" xfId="0" applyFont="1" applyFill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4" fillId="14" borderId="13" xfId="0" applyFont="1" applyFill="1" applyBorder="1" applyAlignment="1">
      <alignment horizontal="center" vertical="center" wrapText="1"/>
    </xf>
    <xf numFmtId="0" fontId="24" fillId="14" borderId="14" xfId="0" applyFont="1" applyFill="1" applyBorder="1" applyAlignment="1">
      <alignment horizontal="center" vertical="center" wrapText="1"/>
    </xf>
    <xf numFmtId="0" fontId="24" fillId="14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14" borderId="13" xfId="0" applyFont="1" applyFill="1" applyBorder="1" applyAlignment="1">
      <alignment horizontal="center" vertical="center" wrapText="1"/>
    </xf>
    <xf numFmtId="0" fontId="12" fillId="14" borderId="14" xfId="0" applyFont="1" applyFill="1" applyBorder="1" applyAlignment="1">
      <alignment horizontal="center" vertical="center" wrapText="1"/>
    </xf>
    <xf numFmtId="3" fontId="14" fillId="0" borderId="16" xfId="0" applyNumberFormat="1" applyFont="1" applyBorder="1" applyAlignment="1">
      <alignment horizontal="left" vertical="center" wrapText="1" indent="1"/>
    </xf>
    <xf numFmtId="3" fontId="14" fillId="0" borderId="17" xfId="0" applyNumberFormat="1" applyFont="1" applyBorder="1" applyAlignment="1">
      <alignment horizontal="left" vertical="center" wrapText="1" indent="1"/>
    </xf>
    <xf numFmtId="3" fontId="10" fillId="0" borderId="12" xfId="0" applyNumberFormat="1" applyFont="1" applyBorder="1" applyAlignment="1">
      <alignment horizontal="left" vertical="center" wrapText="1" indent="1"/>
    </xf>
    <xf numFmtId="3" fontId="10" fillId="0" borderId="10" xfId="0" applyNumberFormat="1" applyFont="1" applyBorder="1" applyAlignment="1">
      <alignment horizontal="left" vertical="center" wrapText="1" indent="1"/>
    </xf>
    <xf numFmtId="3" fontId="10" fillId="0" borderId="7" xfId="0" applyNumberFormat="1" applyFont="1" applyBorder="1" applyAlignment="1">
      <alignment horizontal="left" vertical="center" wrapText="1" indent="1"/>
    </xf>
    <xf numFmtId="3" fontId="14" fillId="0" borderId="16" xfId="0" applyNumberFormat="1" applyFont="1" applyBorder="1" applyAlignment="1">
      <alignment horizontal="left" vertical="center" wrapText="1"/>
    </xf>
    <xf numFmtId="3" fontId="14" fillId="0" borderId="17" xfId="0" applyNumberFormat="1" applyFont="1" applyBorder="1" applyAlignment="1">
      <alignment horizontal="left" vertical="center" wrapText="1"/>
    </xf>
    <xf numFmtId="3" fontId="14" fillId="0" borderId="18" xfId="0" applyNumberFormat="1" applyFont="1" applyBorder="1" applyAlignment="1">
      <alignment horizontal="left" vertical="center" wrapText="1" indent="1"/>
    </xf>
    <xf numFmtId="3" fontId="14" fillId="0" borderId="9" xfId="0" applyNumberFormat="1" applyFont="1" applyBorder="1" applyAlignment="1">
      <alignment horizontal="left" vertical="center" wrapText="1" indent="1"/>
    </xf>
    <xf numFmtId="0" fontId="17" fillId="13" borderId="0" xfId="0" applyFont="1" applyFill="1" applyAlignment="1">
      <alignment horizontal="center" vertical="center"/>
    </xf>
    <xf numFmtId="0" fontId="18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13" borderId="0" xfId="0" applyFont="1" applyFill="1" applyAlignment="1">
      <alignment horizontal="center" vertical="center" wrapText="1"/>
    </xf>
    <xf numFmtId="3" fontId="14" fillId="0" borderId="18" xfId="0" applyNumberFormat="1" applyFont="1" applyBorder="1" applyAlignment="1">
      <alignment horizontal="left" vertical="center" wrapText="1"/>
    </xf>
    <xf numFmtId="3" fontId="14" fillId="0" borderId="9" xfId="0" applyNumberFormat="1" applyFont="1" applyBorder="1" applyAlignment="1">
      <alignment horizontal="left" vertical="center" wrapText="1"/>
    </xf>
    <xf numFmtId="49" fontId="12" fillId="14" borderId="13" xfId="0" applyNumberFormat="1" applyFont="1" applyFill="1" applyBorder="1" applyAlignment="1">
      <alignment horizontal="center" vertical="center" wrapText="1"/>
    </xf>
    <xf numFmtId="49" fontId="12" fillId="14" borderId="14" xfId="0" applyNumberFormat="1" applyFont="1" applyFill="1" applyBorder="1" applyAlignment="1">
      <alignment horizontal="center" vertical="center" wrapText="1"/>
    </xf>
    <xf numFmtId="0" fontId="14" fillId="13" borderId="0" xfId="0" applyFont="1" applyFill="1" applyAlignment="1">
      <alignment horizontal="center" vertical="center" wrapText="1"/>
    </xf>
    <xf numFmtId="0" fontId="12" fillId="13" borderId="19" xfId="0" applyFont="1" applyFill="1" applyBorder="1" applyAlignment="1">
      <alignment horizontal="center" vertical="center"/>
    </xf>
    <xf numFmtId="0" fontId="12" fillId="14" borderId="12" xfId="0" applyFont="1" applyFill="1" applyBorder="1" applyAlignment="1">
      <alignment horizontal="center" vertical="center" wrapText="1"/>
    </xf>
    <xf numFmtId="0" fontId="12" fillId="14" borderId="10" xfId="0" applyFont="1" applyFill="1" applyBorder="1" applyAlignment="1">
      <alignment horizontal="center" vertical="center" wrapText="1"/>
    </xf>
    <xf numFmtId="0" fontId="12" fillId="14" borderId="18" xfId="0" applyFont="1" applyFill="1" applyBorder="1" applyAlignment="1">
      <alignment horizontal="center" vertical="center" wrapText="1"/>
    </xf>
    <xf numFmtId="0" fontId="12" fillId="14" borderId="20" xfId="0" applyFont="1" applyFill="1" applyBorder="1" applyAlignment="1">
      <alignment horizontal="center" vertical="center" wrapText="1"/>
    </xf>
    <xf numFmtId="0" fontId="12" fillId="14" borderId="9" xfId="0" applyFont="1" applyFill="1" applyBorder="1" applyAlignment="1">
      <alignment horizontal="center" vertical="center" wrapText="1"/>
    </xf>
    <xf numFmtId="0" fontId="17" fillId="13" borderId="0" xfId="0" applyFont="1" applyFill="1" applyAlignment="1">
      <alignment horizontal="center" wrapText="1"/>
    </xf>
    <xf numFmtId="0" fontId="16" fillId="13" borderId="0" xfId="0" applyFont="1" applyFill="1" applyAlignment="1">
      <alignment horizontal="left" vertical="justify" wrapText="1"/>
    </xf>
    <xf numFmtId="0" fontId="10" fillId="15" borderId="6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justify"/>
    </xf>
    <xf numFmtId="0" fontId="10" fillId="15" borderId="12" xfId="0" applyFont="1" applyFill="1" applyBorder="1" applyAlignment="1">
      <alignment horizontal="left" vertical="center" wrapText="1"/>
    </xf>
    <xf numFmtId="0" fontId="10" fillId="15" borderId="7" xfId="0" applyFont="1" applyFill="1" applyBorder="1" applyAlignment="1">
      <alignment horizontal="left" vertical="center" wrapText="1"/>
    </xf>
    <xf numFmtId="0" fontId="10" fillId="15" borderId="10" xfId="0" applyFont="1" applyFill="1" applyBorder="1" applyAlignment="1">
      <alignment horizontal="left" vertical="center" wrapText="1"/>
    </xf>
    <xf numFmtId="0" fontId="10" fillId="16" borderId="12" xfId="0" applyFont="1" applyFill="1" applyBorder="1" applyAlignment="1">
      <alignment horizontal="left" vertical="center" wrapText="1"/>
    </xf>
    <xf numFmtId="0" fontId="10" fillId="16" borderId="10" xfId="0" applyFont="1" applyFill="1" applyBorder="1" applyAlignment="1">
      <alignment horizontal="left" vertical="center" wrapText="1"/>
    </xf>
    <xf numFmtId="0" fontId="16" fillId="13" borderId="0" xfId="0" applyFont="1" applyFill="1" applyAlignment="1">
      <alignment horizontal="justify" vertical="justify" wrapText="1"/>
    </xf>
    <xf numFmtId="0" fontId="31" fillId="13" borderId="0" xfId="0" applyFont="1" applyFill="1" applyAlignment="1">
      <alignment horizontal="justify"/>
    </xf>
    <xf numFmtId="164" fontId="31" fillId="13" borderId="0" xfId="0" applyNumberFormat="1" applyFont="1" applyFill="1" applyAlignment="1">
      <alignment horizontal="right"/>
    </xf>
    <xf numFmtId="0" fontId="30" fillId="13" borderId="0" xfId="0" applyFont="1" applyFill="1" applyAlignment="1">
      <alignment horizontal="justify"/>
    </xf>
    <xf numFmtId="3" fontId="30" fillId="13" borderId="0" xfId="0" applyNumberFormat="1" applyFont="1" applyFill="1" applyAlignment="1">
      <alignment horizontal="center"/>
    </xf>
    <xf numFmtId="3" fontId="31" fillId="13" borderId="0" xfId="0" applyNumberFormat="1" applyFont="1" applyFill="1" applyAlignment="1">
      <alignment horizontal="left"/>
    </xf>
    <xf numFmtId="3" fontId="31" fillId="13" borderId="0" xfId="0" applyNumberFormat="1" applyFont="1" applyFill="1" applyAlignment="1">
      <alignment horizontal="center"/>
    </xf>
    <xf numFmtId="3" fontId="31" fillId="13" borderId="0" xfId="0" applyNumberFormat="1" applyFont="1" applyFill="1" applyAlignment="1">
      <alignment horizontal="justify"/>
    </xf>
    <xf numFmtId="3" fontId="31" fillId="0" borderId="0" xfId="0" applyNumberFormat="1" applyFont="1"/>
    <xf numFmtId="3" fontId="31" fillId="0" borderId="0" xfId="0" applyNumberFormat="1" applyFont="1" applyAlignment="1">
      <alignment horizontal="center"/>
    </xf>
    <xf numFmtId="164" fontId="31" fillId="13" borderId="0" xfId="0" applyNumberFormat="1" applyFont="1" applyFill="1" applyAlignment="1">
      <alignment horizontal="center"/>
    </xf>
    <xf numFmtId="0" fontId="28" fillId="13" borderId="0" xfId="0" applyFont="1" applyFill="1"/>
    <xf numFmtId="164" fontId="27" fillId="13" borderId="0" xfId="0" applyNumberFormat="1" applyFont="1" applyFill="1"/>
    <xf numFmtId="0" fontId="27" fillId="13" borderId="0" xfId="0" applyFont="1" applyFill="1"/>
    <xf numFmtId="0" fontId="37" fillId="13" borderId="0" xfId="0" applyFont="1" applyFill="1"/>
    <xf numFmtId="164" fontId="37" fillId="13" borderId="0" xfId="0" applyNumberFormat="1" applyFont="1" applyFill="1" applyAlignment="1">
      <alignment horizontal="right"/>
    </xf>
    <xf numFmtId="164" fontId="37" fillId="13" borderId="0" xfId="0" applyNumberFormat="1" applyFont="1" applyFill="1"/>
    <xf numFmtId="0" fontId="38" fillId="13" borderId="0" xfId="0" applyFont="1" applyFill="1" applyAlignment="1">
      <alignment horizontal="justify"/>
    </xf>
    <xf numFmtId="9" fontId="38" fillId="13" borderId="0" xfId="0" applyNumberFormat="1" applyFont="1" applyFill="1" applyAlignment="1">
      <alignment horizontal="right"/>
    </xf>
    <xf numFmtId="164" fontId="39" fillId="13" borderId="0" xfId="0" applyNumberFormat="1" applyFont="1" applyFill="1"/>
    <xf numFmtId="3" fontId="39" fillId="13" borderId="0" xfId="0" applyNumberFormat="1" applyFont="1" applyFill="1" applyAlignment="1">
      <alignment horizontal="left"/>
    </xf>
    <xf numFmtId="165" fontId="39" fillId="13" borderId="0" xfId="0" applyNumberFormat="1" applyFont="1" applyFill="1" applyAlignment="1">
      <alignment horizontal="right"/>
    </xf>
    <xf numFmtId="165" fontId="39" fillId="13" borderId="0" xfId="0" applyNumberFormat="1" applyFont="1" applyFill="1"/>
    <xf numFmtId="3" fontId="39" fillId="13" borderId="0" xfId="0" applyNumberFormat="1" applyFont="1" applyFill="1" applyAlignment="1">
      <alignment horizontal="justify"/>
    </xf>
    <xf numFmtId="0" fontId="39" fillId="13" borderId="0" xfId="0" applyFont="1" applyFill="1"/>
    <xf numFmtId="3" fontId="39" fillId="13" borderId="0" xfId="0" applyNumberFormat="1" applyFont="1" applyFill="1"/>
    <xf numFmtId="0" fontId="39" fillId="13" borderId="0" xfId="0" applyFont="1" applyFill="1" applyAlignment="1">
      <alignment horizontal="justify"/>
    </xf>
    <xf numFmtId="0" fontId="27" fillId="13" borderId="0" xfId="0" applyFont="1" applyFill="1" applyAlignment="1">
      <alignment horizontal="justify"/>
    </xf>
    <xf numFmtId="0" fontId="30" fillId="0" borderId="0" xfId="0" applyFont="1" applyAlignment="1">
      <alignment vertical="center"/>
    </xf>
    <xf numFmtId="0" fontId="31" fillId="13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/>
    <xf numFmtId="3" fontId="31" fillId="0" borderId="0" xfId="0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165" fontId="31" fillId="0" borderId="0" xfId="0" applyNumberFormat="1" applyFont="1" applyAlignment="1">
      <alignment vertical="center"/>
    </xf>
    <xf numFmtId="10" fontId="31" fillId="0" borderId="0" xfId="0" applyNumberFormat="1" applyFont="1"/>
  </cellXfs>
  <cellStyles count="1">
    <cellStyle name="Normal" xfId="0" builtinId="0"/>
  </cellStyles>
  <dxfs count="45"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08448364634544E-3"/>
          <c:y val="1.9170691999553815E-2"/>
          <c:w val="0.98200208945129264"/>
          <c:h val="0.87940226123374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'1.1_GNE_PIB'!$B$21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'1.1_GNE_PIB'!$C$20:$T$20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'1.1_GNE_PIB'!$C$21:$T$21</c:f>
              <c:numCache>
                <c:formatCode>0.0%</c:formatCode>
                <c:ptCount val="18"/>
                <c:pt idx="0">
                  <c:v>4.5255198458785985E-2</c:v>
                </c:pt>
                <c:pt idx="1">
                  <c:v>4.6663808764753963E-2</c:v>
                </c:pt>
                <c:pt idx="2">
                  <c:v>5.2752212607059416E-2</c:v>
                </c:pt>
                <c:pt idx="3">
                  <c:v>5.0503299613380959E-2</c:v>
                </c:pt>
                <c:pt idx="4">
                  <c:v>5.04892043034771E-2</c:v>
                </c:pt>
                <c:pt idx="5">
                  <c:v>4.8990592821042941E-2</c:v>
                </c:pt>
                <c:pt idx="6">
                  <c:v>5.286208248167102E-2</c:v>
                </c:pt>
                <c:pt idx="7">
                  <c:v>5.0061706270621287E-2</c:v>
                </c:pt>
                <c:pt idx="8">
                  <c:v>5.1727856292279405E-2</c:v>
                </c:pt>
                <c:pt idx="9">
                  <c:v>5.069911298322903E-2</c:v>
                </c:pt>
                <c:pt idx="10">
                  <c:v>5.1766537339659732E-2</c:v>
                </c:pt>
                <c:pt idx="11">
                  <c:v>5.070454672519583E-2</c:v>
                </c:pt>
                <c:pt idx="12">
                  <c:v>4.9733116980461518E-2</c:v>
                </c:pt>
                <c:pt idx="13">
                  <c:v>4.8614124086155452E-2</c:v>
                </c:pt>
                <c:pt idx="14">
                  <c:v>4.2260152387580303E-2</c:v>
                </c:pt>
                <c:pt idx="15">
                  <c:v>4.118943811042608E-2</c:v>
                </c:pt>
                <c:pt idx="16">
                  <c:v>4.327135243574512E-2</c:v>
                </c:pt>
                <c:pt idx="17">
                  <c:v>4.2161954600430783E-2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F1-4A02-A367-E27EB438B369}"/>
            </c:ext>
          </c:extLst>
        </c:ser>
        <c:ser>
          <c:idx val="1"/>
          <c:order val="1"/>
          <c:tx>
            <c:strRef>
              <c:f>'1.1_GNE_PIB'!$B$22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Lbls>
            <c:dLbl>
              <c:idx val="0"/>
              <c:layout>
                <c:manualLayout>
                  <c:x val="2.1125976774762252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795228698304375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330806503930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275220861405634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96122114687094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ECF1-4A02-A367-E27EB438B3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'1.1_GNE_PIB'!$C$20:$T$20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'1.1_GNE_PIB'!$C$22:$T$22</c:f>
              <c:numCache>
                <c:formatCode>0.0%</c:formatCode>
                <c:ptCount val="18"/>
                <c:pt idx="0">
                  <c:v>2.5825955776264054E-2</c:v>
                </c:pt>
                <c:pt idx="1">
                  <c:v>2.2993260440135905E-2</c:v>
                </c:pt>
                <c:pt idx="2">
                  <c:v>2.4449248088386687E-2</c:v>
                </c:pt>
                <c:pt idx="3">
                  <c:v>2.4757785631596738E-2</c:v>
                </c:pt>
                <c:pt idx="4">
                  <c:v>2.2982694539660592E-2</c:v>
                </c:pt>
                <c:pt idx="5">
                  <c:v>2.3790424166275765E-2</c:v>
                </c:pt>
                <c:pt idx="6">
                  <c:v>2.1763205085551643E-2</c:v>
                </c:pt>
                <c:pt idx="7">
                  <c:v>2.3273367950969556E-2</c:v>
                </c:pt>
                <c:pt idx="8">
                  <c:v>2.3175673947776945E-2</c:v>
                </c:pt>
                <c:pt idx="9">
                  <c:v>2.3752677079265459E-2</c:v>
                </c:pt>
                <c:pt idx="10">
                  <c:v>2.4261883806949821E-2</c:v>
                </c:pt>
                <c:pt idx="11">
                  <c:v>2.5434466192876575E-2</c:v>
                </c:pt>
                <c:pt idx="12">
                  <c:v>2.6945096292299797E-2</c:v>
                </c:pt>
                <c:pt idx="13">
                  <c:v>2.2637754053537015E-2</c:v>
                </c:pt>
                <c:pt idx="14">
                  <c:v>2.4058269060990914E-2</c:v>
                </c:pt>
                <c:pt idx="15">
                  <c:v>2.3676535826502681E-2</c:v>
                </c:pt>
                <c:pt idx="16">
                  <c:v>2.4052841828424841E-2</c:v>
                </c:pt>
                <c:pt idx="17">
                  <c:v>2.3265931396026087E-2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CF1-4A02-A367-E27EB438B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107840"/>
        <c:axId val="-9115456"/>
      </c:barChart>
      <c:lineChart>
        <c:grouping val="standard"/>
        <c:varyColors val="0"/>
        <c:ser>
          <c:idx val="2"/>
          <c:order val="2"/>
          <c:tx>
            <c:strRef>
              <c:f>'1.1_GNE_PIB'!$B$23</c:f>
              <c:strCache>
                <c:ptCount val="1"/>
                <c:pt idx="0">
                  <c:v>Total erogaciones /PIB</c:v>
                </c:pt>
              </c:strCache>
            </c:strRef>
          </c:tx>
          <c:spPr>
            <a:ln w="19050">
              <a:solidFill>
                <a:srgbClr val="FFC000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'1.1_GNE_PIB'!$C$20:$T$20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'1.1_GNE_PIB'!$C$23:$T$23</c:f>
              <c:numCache>
                <c:formatCode>0.0%</c:formatCode>
                <c:ptCount val="18"/>
                <c:pt idx="0">
                  <c:v>7.1081154235050042E-2</c:v>
                </c:pt>
                <c:pt idx="1">
                  <c:v>6.9657069204889871E-2</c:v>
                </c:pt>
                <c:pt idx="2">
                  <c:v>7.7201460695446103E-2</c:v>
                </c:pt>
                <c:pt idx="3">
                  <c:v>7.5261085244977696E-2</c:v>
                </c:pt>
                <c:pt idx="4">
                  <c:v>7.3471898843137692E-2</c:v>
                </c:pt>
                <c:pt idx="5">
                  <c:v>7.2781016987318703E-2</c:v>
                </c:pt>
                <c:pt idx="6">
                  <c:v>7.462528756722267E-2</c:v>
                </c:pt>
                <c:pt idx="7">
                  <c:v>7.3335074221590843E-2</c:v>
                </c:pt>
                <c:pt idx="8">
                  <c:v>7.4903530240056346E-2</c:v>
                </c:pt>
                <c:pt idx="9">
                  <c:v>7.4451790062494486E-2</c:v>
                </c:pt>
                <c:pt idx="10">
                  <c:v>7.6028421146609557E-2</c:v>
                </c:pt>
                <c:pt idx="11">
                  <c:v>7.6139012918072402E-2</c:v>
                </c:pt>
                <c:pt idx="12">
                  <c:v>7.6678213272761309E-2</c:v>
                </c:pt>
                <c:pt idx="13">
                  <c:v>7.1251878139692471E-2</c:v>
                </c:pt>
                <c:pt idx="14">
                  <c:v>6.6318421448571224E-2</c:v>
                </c:pt>
                <c:pt idx="15">
                  <c:v>6.4865973936928764E-2</c:v>
                </c:pt>
                <c:pt idx="16">
                  <c:v>6.7324194264169968E-2</c:v>
                </c:pt>
                <c:pt idx="17">
                  <c:v>6.5427885996456867E-2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CF1-4A02-A367-E27EB438B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13824"/>
        <c:axId val="-9107296"/>
      </c:lineChart>
      <c:catAx>
        <c:axId val="-910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115456"/>
        <c:crosses val="autoZero"/>
        <c:auto val="1"/>
        <c:lblAlgn val="ctr"/>
        <c:lblOffset val="100"/>
        <c:noMultiLvlLbl val="0"/>
      </c:catAx>
      <c:valAx>
        <c:axId val="-9115456"/>
        <c:scaling>
          <c:orientation val="minMax"/>
          <c:max val="0.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-9107840"/>
        <c:crosses val="autoZero"/>
        <c:crossBetween val="between"/>
        <c:majorUnit val="2.0000000000000004E-2"/>
        <c:minorUnit val="4.000000000000001E-3"/>
      </c:valAx>
      <c:valAx>
        <c:axId val="-9107296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S"/>
          </a:p>
        </c:txPr>
        <c:crossAx val="-9113824"/>
        <c:crosses val="max"/>
        <c:crossBetween val="between"/>
      </c:valAx>
      <c:catAx>
        <c:axId val="-9113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10729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388634560214853"/>
          <c:y val="0.96747405125221853"/>
          <c:w val="0.47430177793975969"/>
          <c:h val="2.73323162337286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95962315734161E-3"/>
          <c:y val="5.956017125766256E-2"/>
          <c:w val="0.97640179991289289"/>
          <c:h val="0.7917355098054601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'2.3_EROG ENSEÑ SECT'!$B$23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'2.3_EROG ENSEÑ SECT'!$C$22:$T$22</c:f>
              <c:numCache>
                <c:formatCode>0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'2.3_EROG ENSEÑ SECT'!$C$23:$T$23</c:f>
              <c:numCache>
                <c:formatCode>_ * #,##0_ ;_ * \-#,##0_ ;_ * "-"??_ ;_ @_ </c:formatCode>
                <c:ptCount val="18"/>
                <c:pt idx="0">
                  <c:v>2285947</c:v>
                </c:pt>
                <c:pt idx="1">
                  <c:v>2870429</c:v>
                </c:pt>
                <c:pt idx="2">
                  <c:v>3027323</c:v>
                </c:pt>
                <c:pt idx="3">
                  <c:v>3288529</c:v>
                </c:pt>
                <c:pt idx="4">
                  <c:v>3822804</c:v>
                </c:pt>
                <c:pt idx="5">
                  <c:v>4107724</c:v>
                </c:pt>
                <c:pt idx="6">
                  <c:v>4973232</c:v>
                </c:pt>
                <c:pt idx="7">
                  <c:v>5140602</c:v>
                </c:pt>
                <c:pt idx="8">
                  <c:v>4823813</c:v>
                </c:pt>
                <c:pt idx="9">
                  <c:v>4695656</c:v>
                </c:pt>
                <c:pt idx="10">
                  <c:v>5124026</c:v>
                </c:pt>
                <c:pt idx="11">
                  <c:v>5230780</c:v>
                </c:pt>
                <c:pt idx="12">
                  <c:v>5123061</c:v>
                </c:pt>
                <c:pt idx="13">
                  <c:v>4449946</c:v>
                </c:pt>
                <c:pt idx="14">
                  <c:v>4306678</c:v>
                </c:pt>
                <c:pt idx="15">
                  <c:v>4554956</c:v>
                </c:pt>
                <c:pt idx="16">
                  <c:v>5029738</c:v>
                </c:pt>
                <c:pt idx="17">
                  <c:v>5034379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EC-45AF-BB7A-5D8C86833236}"/>
            </c:ext>
          </c:extLst>
        </c:ser>
        <c:ser>
          <c:idx val="0"/>
          <c:order val="1"/>
          <c:tx>
            <c:strRef>
              <c:f>'2.3_EROG ENSEÑ SECT'!$B$24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'2.3_EROG ENSEÑ SECT'!$C$22:$T$22</c:f>
              <c:numCache>
                <c:formatCode>0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'2.3_EROG ENSEÑ SECT'!$C$24:$T$24</c:f>
              <c:numCache>
                <c:formatCode>_ * #,##0_ ;_ * \-#,##0_ ;_ * "-"??_ ;_ @_ </c:formatCode>
                <c:ptCount val="18"/>
                <c:pt idx="0">
                  <c:v>981138</c:v>
                </c:pt>
                <c:pt idx="1">
                  <c:v>1066004</c:v>
                </c:pt>
                <c:pt idx="2">
                  <c:v>1144225</c:v>
                </c:pt>
                <c:pt idx="3">
                  <c:v>1190775</c:v>
                </c:pt>
                <c:pt idx="4">
                  <c:v>1356168</c:v>
                </c:pt>
                <c:pt idx="5">
                  <c:v>1676131</c:v>
                </c:pt>
                <c:pt idx="6">
                  <c:v>1653353</c:v>
                </c:pt>
                <c:pt idx="7">
                  <c:v>1981960</c:v>
                </c:pt>
                <c:pt idx="8">
                  <c:v>1962761</c:v>
                </c:pt>
                <c:pt idx="9">
                  <c:v>1967231</c:v>
                </c:pt>
                <c:pt idx="10">
                  <c:v>2128920</c:v>
                </c:pt>
                <c:pt idx="11">
                  <c:v>2348635</c:v>
                </c:pt>
                <c:pt idx="12">
                  <c:v>2494323</c:v>
                </c:pt>
                <c:pt idx="13">
                  <c:v>1872554</c:v>
                </c:pt>
                <c:pt idx="14">
                  <c:v>2394371</c:v>
                </c:pt>
                <c:pt idx="15">
                  <c:v>2627430</c:v>
                </c:pt>
                <c:pt idx="16">
                  <c:v>2609227</c:v>
                </c:pt>
                <c:pt idx="17">
                  <c:v>2608800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CEC-45AF-BB7A-5D8C8683323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"/>
        <c:axId val="-2025851520"/>
        <c:axId val="-2025840640"/>
      </c:barChart>
      <c:lineChart>
        <c:grouping val="standard"/>
        <c:varyColors val="0"/>
        <c:ser>
          <c:idx val="2"/>
          <c:order val="2"/>
          <c:tx>
            <c:strRef>
              <c:f>'2.3_EROG ENSEÑ SECT'!$B$25</c:f>
              <c:strCache>
                <c:ptCount val="1"/>
                <c:pt idx="0">
                  <c:v>Relación privado/público</c:v>
                </c:pt>
              </c:strCache>
            </c:strRef>
          </c:tx>
          <c:spPr>
            <a:ln w="15875">
              <a:solidFill>
                <a:srgbClr val="FF9F5D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'2.3_EROG ENSEÑ SECT'!$C$22:$T$22</c:f>
              <c:numCache>
                <c:formatCode>0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'2.3_EROG ENSEÑ SECT'!$C$25:$T$25</c:f>
              <c:numCache>
                <c:formatCode>#,##0.0</c:formatCode>
                <c:ptCount val="18"/>
                <c:pt idx="0">
                  <c:v>0.42920417664976485</c:v>
                </c:pt>
                <c:pt idx="1">
                  <c:v>0.37137445308697759</c:v>
                </c:pt>
                <c:pt idx="2">
                  <c:v>0.37796594549045476</c:v>
                </c:pt>
                <c:pt idx="3">
                  <c:v>0.36209958920842722</c:v>
                </c:pt>
                <c:pt idx="4">
                  <c:v>0.35475739797279693</c:v>
                </c:pt>
                <c:pt idx="5">
                  <c:v>0.40804372445665776</c:v>
                </c:pt>
                <c:pt idx="6">
                  <c:v>0.33245040649621815</c:v>
                </c:pt>
                <c:pt idx="7">
                  <c:v>0.38555017486278842</c:v>
                </c:pt>
                <c:pt idx="8">
                  <c:v>0.40688994370221232</c:v>
                </c:pt>
                <c:pt idx="9">
                  <c:v>0.41894700122836936</c:v>
                </c:pt>
                <c:pt idx="10">
                  <c:v>0.41547798547470288</c:v>
                </c:pt>
                <c:pt idx="11">
                  <c:v>0.44900282558241794</c:v>
                </c:pt>
                <c:pt idx="12">
                  <c:v>0.48688137814482396</c:v>
                </c:pt>
                <c:pt idx="13">
                  <c:v>0.42080375806807541</c:v>
                </c:pt>
                <c:pt idx="14">
                  <c:v>0.55596703538086667</c:v>
                </c:pt>
                <c:pt idx="15">
                  <c:v>0.57682884313262306</c:v>
                </c:pt>
                <c:pt idx="16">
                  <c:v>0.51876002288787204</c:v>
                </c:pt>
                <c:pt idx="17">
                  <c:v>0.51819698119668778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CEC-45AF-BB7A-5D8C86833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25849344"/>
        <c:axId val="-2025850432"/>
      </c:lineChart>
      <c:catAx>
        <c:axId val="-2025851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-2025840640"/>
        <c:crosses val="autoZero"/>
        <c:auto val="1"/>
        <c:lblAlgn val="ctr"/>
        <c:lblOffset val="100"/>
        <c:noMultiLvlLbl val="0"/>
      </c:catAx>
      <c:valAx>
        <c:axId val="-2025840640"/>
        <c:scaling>
          <c:orientation val="minMax"/>
          <c:max val="7000000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-2025851520"/>
        <c:crosses val="autoZero"/>
        <c:crossBetween val="between"/>
        <c:majorUnit val="200"/>
        <c:minorUnit val="40"/>
      </c:valAx>
      <c:valAx>
        <c:axId val="-2025850432"/>
        <c:scaling>
          <c:orientation val="minMax"/>
          <c:max val="0.65000000000000013"/>
          <c:min val="-1.5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-2025849344"/>
        <c:crosses val="max"/>
        <c:crossBetween val="between"/>
        <c:majorUnit val="0.1"/>
        <c:minorUnit val="1.0000000000000002E-2"/>
      </c:valAx>
      <c:catAx>
        <c:axId val="-202584934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-2025850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424992822614763E-2"/>
          <c:y val="0.93704148784468833"/>
          <c:w val="0.93877918749766154"/>
          <c:h val="4.747725428739295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43216375102577"/>
          <c:y val="0.16117271958502008"/>
          <c:w val="0.45609067074160548"/>
          <c:h val="0.80125042742537989"/>
        </c:manualLayout>
      </c:layout>
      <c:doughnutChart>
        <c:varyColors val="1"/>
        <c:ser>
          <c:idx val="0"/>
          <c:order val="0"/>
          <c:tx>
            <c:strRef>
              <c:f>'2.4_EROG ENSEÑ SEG SECTOR'!$B$45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EBA3BE"/>
              </a:solidFill>
            </a:ln>
            <a:effectLst/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5BB-42B0-B137-98F2817CB3A5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6E6E7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5BB-42B0-B137-98F2817CB3A5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5BB-42B0-B137-98F2817CB3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5BB-42B0-B137-98F2817CB3A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5BB-42B0-B137-98F2817CB3A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rgbClr val="EBA3BE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5BB-42B0-B137-98F2817CB3A5}"/>
              </c:ext>
            </c:extLst>
          </c:dPt>
          <c:dLbls>
            <c:dLbl>
              <c:idx val="0"/>
              <c:layout>
                <c:manualLayout>
                  <c:x val="0.10494998401954343"/>
                  <c:y val="5.8895384411093037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5BB-42B0-B137-98F2817CB3A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1117145525503226"/>
                      <c:h val="8.7623129234449551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0.15701000639205337"/>
                  <c:y val="8.1451304094234594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5BB-42B0-B137-98F2817CB3A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8655730682559341"/>
                      <c:h val="0.12642545115965445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0.17536291546903857"/>
                  <c:y val="-2.447394558771945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5BB-42B0-B137-98F2817CB3A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3280122211286086"/>
                      <c:h val="6.6298484425017359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0.16867935454424618"/>
                  <c:y val="-9.8936829746576221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5BB-42B0-B137-98F2817CB3A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6499081068541507"/>
                      <c:h val="7.9236581103380513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4.6176184864360141E-2"/>
                  <c:y val="-0.18356363667101999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5BB-42B0-B137-98F2817CB3A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4173310918074342"/>
                      <c:h val="9.0058452838322728E-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6.4866479567583998E-2"/>
                  <c:y val="-0.15862688555417936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D5BB-42B0-B137-98F2817CB3A5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</c:extLst>
            </c:dLbl>
            <c:numFmt formatCode="0.0%" sourceLinked="0"/>
            <c:spPr>
              <a:noFill/>
              <a:ln w="3175">
                <a:solidFill>
                  <a:sysClr val="windowText" lastClr="000000"/>
                </a:solidFill>
                <a:prstDash val="lgDash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6350">
                  <a:solidFill>
                    <a:schemeClr val="dk1">
                      <a:lumMod val="50000"/>
                      <a:lumOff val="50000"/>
                    </a:schemeClr>
                  </a:solidFill>
                  <a:prstDash val="sysDash"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f>'2.4_EROG ENSEÑ SEG SECTOR'!$C$43:$G$43</c:f>
              <c:strCache>
                <c:ptCount val="5"/>
                <c:pt idx="0">
                  <c:v>Remuneraciones</c:v>
                </c:pt>
                <c:pt idx="1">
                  <c:v>Gasto de 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'2.4_EROG ENSEÑ SEG SECTOR'!$C$45:$G$45</c:f>
              <c:numCache>
                <c:formatCode>0.0%</c:formatCode>
                <c:ptCount val="5"/>
                <c:pt idx="0">
                  <c:v>0.72501167380745635</c:v>
                </c:pt>
                <c:pt idx="1">
                  <c:v>0.1675081795153561</c:v>
                </c:pt>
                <c:pt idx="2">
                  <c:v>6.3304156555799629E-2</c:v>
                </c:pt>
                <c:pt idx="3">
                  <c:v>3.494946278243647E-2</c:v>
                </c:pt>
                <c:pt idx="4">
                  <c:v>9.2265273389515023E-3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D5BB-42B0-B137-98F2817C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641488109910652"/>
          <c:y val="0.14042524679954968"/>
          <c:w val="0.26530592941955095"/>
          <c:h val="0.668968817169458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/>
      <c:overlay val="0"/>
      <c:txPr>
        <a:bodyPr rot="0" vert="horz"/>
        <a:lstStyle/>
        <a:p>
          <a:pPr>
            <a:defRPr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6038671890151662"/>
          <c:y val="0.21909209597790821"/>
          <c:w val="0.52243600791242084"/>
          <c:h val="0.73309884933962643"/>
        </c:manualLayout>
      </c:layout>
      <c:pieChart>
        <c:varyColors val="1"/>
        <c:ser>
          <c:idx val="0"/>
          <c:order val="0"/>
          <c:tx>
            <c:strRef>
              <c:f>'2.4_EROG ENSEÑ SEG SECTOR'!$B$86</c:f>
              <c:strCache>
                <c:ptCount val="1"/>
                <c:pt idx="0">
                  <c:v>Sector Público</c:v>
                </c:pt>
              </c:strCache>
            </c:strRef>
          </c:tx>
          <c:dPt>
            <c:idx val="0"/>
            <c:bubble3D val="0"/>
            <c:explosion val="3"/>
            <c:spPr>
              <a:solidFill>
                <a:srgbClr val="FFC1CD"/>
              </a:solidFill>
              <a:ln>
                <a:solidFill>
                  <a:srgbClr val="E1748D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54A-442F-B286-72D9FD126F70}"/>
              </c:ext>
            </c:extLst>
          </c:dPt>
          <c:dPt>
            <c:idx val="1"/>
            <c:bubble3D val="0"/>
            <c:spPr>
              <a:solidFill>
                <a:srgbClr val="6E6E7C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54A-442F-B286-72D9FD126F70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54A-442F-B286-72D9FD126F7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54A-442F-B286-72D9FD126F70}"/>
              </c:ext>
            </c:extLst>
          </c:dPt>
          <c:dPt>
            <c:idx val="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254A-442F-B286-72D9FD126F70}"/>
              </c:ext>
            </c:extLst>
          </c:dPt>
          <c:dPt>
            <c:idx val="5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254A-442F-B286-72D9FD126F70}"/>
              </c:ext>
            </c:extLst>
          </c:dPt>
          <c:dLbls>
            <c:dLbl>
              <c:idx val="0"/>
              <c:layout>
                <c:manualLayout>
                  <c:x val="6.5784930889916562E-2"/>
                  <c:y val="-0.214801431241507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54A-442F-B286-72D9FD126F7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995041650476612E-2"/>
                  <c:y val="9.264434582628072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54A-442F-B286-72D9FD126F70}"/>
                </c:ext>
                <c:ext xmlns:c15="http://schemas.microsoft.com/office/drawing/2012/chart" uri="{CE6537A1-D6FC-4f65-9D91-7224C49458BB}">
                  <c15:layout>
                    <c:manualLayout>
                      <c:w val="0.16460846974280888"/>
                      <c:h val="0.12839651503151894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3.7600026471781157E-2"/>
                  <c:y val="-1.528283625915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54A-442F-B286-72D9FD126F7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941867919923835E-2"/>
                  <c:y val="-3.976875953015008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54A-442F-B286-72D9FD126F7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1917800253379708"/>
                  <c:y val="1.04072049880686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54A-442F-B286-72D9FD126F7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9016115351993216E-2"/>
                  <c:y val="-4.640152437793773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54A-442F-B286-72D9FD126F70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 sz="1000"/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>
                  <a:prstDash val="dash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ENSEÑ SEG SECTOR'!$C$81:$G$81</c:f>
              <c:strCache>
                <c:ptCount val="5"/>
                <c:pt idx="0">
                  <c:v>Remuneraciones</c:v>
                </c:pt>
                <c:pt idx="1">
                  <c:v>Gasto de 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'2.4_EROG ENSEÑ SEG SECTOR'!$C$86:$G$86</c:f>
              <c:numCache>
                <c:formatCode>0.0%</c:formatCode>
                <c:ptCount val="5"/>
                <c:pt idx="0">
                  <c:v>0.81397725518877306</c:v>
                </c:pt>
                <c:pt idx="1">
                  <c:v>0.10589170978188174</c:v>
                </c:pt>
                <c:pt idx="2">
                  <c:v>3.0895965520275688E-2</c:v>
                </c:pt>
                <c:pt idx="3">
                  <c:v>4.8308838091053533E-2</c:v>
                </c:pt>
                <c:pt idx="4">
                  <c:v>9.2623141801600551E-4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54A-442F-B286-72D9FD126F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2136688135776983"/>
          <c:y val="0.14662255361142001"/>
          <c:w val="0.2695935942638687"/>
          <c:h val="0.53880608025254118"/>
        </c:manualLayout>
      </c:layout>
      <c:overlay val="0"/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  <c:txPr>
        <a:bodyPr rot="0" vert="horz"/>
        <a:lstStyle/>
        <a:p>
          <a:pPr>
            <a:defRPr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2649042540970459"/>
          <c:y val="0.26313393681670916"/>
          <c:w val="0.52683518061035961"/>
          <c:h val="0.74471548314250757"/>
        </c:manualLayout>
      </c:layout>
      <c:pieChart>
        <c:varyColors val="1"/>
        <c:ser>
          <c:idx val="0"/>
          <c:order val="0"/>
          <c:tx>
            <c:strRef>
              <c:f>'2.4_EROG ENSEÑ SEG SECTOR'!$B$87</c:f>
              <c:strCache>
                <c:ptCount val="1"/>
                <c:pt idx="0">
                  <c:v>Sector Privado</c:v>
                </c:pt>
              </c:strCache>
            </c:strRef>
          </c:tx>
          <c:spPr>
            <a:ln w="3175">
              <a:solidFill>
                <a:srgbClr val="6E6E7C"/>
              </a:solidFill>
            </a:ln>
          </c:spPr>
          <c:dPt>
            <c:idx val="0"/>
            <c:bubble3D val="0"/>
            <c:spPr>
              <a:solidFill>
                <a:srgbClr val="FFC1CD"/>
              </a:solidFill>
              <a:ln w="3175">
                <a:solidFill>
                  <a:srgbClr val="6E6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F89-4E53-B464-1D60169289F5}"/>
              </c:ext>
            </c:extLst>
          </c:dPt>
          <c:dPt>
            <c:idx val="1"/>
            <c:bubble3D val="0"/>
            <c:spPr>
              <a:solidFill>
                <a:srgbClr val="6E6E7C"/>
              </a:solidFill>
              <a:ln w="3175">
                <a:solidFill>
                  <a:srgbClr val="6E6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F89-4E53-B464-1D60169289F5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3175">
                <a:solidFill>
                  <a:srgbClr val="6E6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F89-4E53-B464-1D60169289F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rgbClr val="6E6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F89-4E53-B464-1D60169289F5}"/>
              </c:ext>
            </c:extLst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6E6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F89-4E53-B464-1D60169289F5}"/>
              </c:ext>
            </c:extLst>
          </c:dPt>
          <c:dLbls>
            <c:dLbl>
              <c:idx val="0"/>
              <c:layout>
                <c:manualLayout>
                  <c:x val="-0.12732811070371941"/>
                  <c:y val="1.50858019338666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F89-4E53-B464-1D60169289F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2873952028809779E-3"/>
                  <c:y val="5.446963516041561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F89-4E53-B464-1D60169289F5}"/>
                </c:ext>
                <c:ext xmlns:c15="http://schemas.microsoft.com/office/drawing/2012/chart" uri="{CE6537A1-D6FC-4f65-9D91-7224C49458BB}">
                  <c15:layout>
                    <c:manualLayout>
                      <c:w val="0.14472882235704732"/>
                      <c:h val="0.15054205486199385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2.4163310363860602E-2"/>
                  <c:y val="2.865133195166864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F89-4E53-B464-1D60169289F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3901101902240312"/>
                  <c:y val="-3.989748168644750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F89-4E53-B464-1D60169289F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4387083049449049E-2"/>
                  <c:y val="-5.52766205910722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F89-4E53-B464-1D60169289F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1424936386768454E-2"/>
                  <c:y val="-3.977273518108951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F89-4E53-B464-1D60169289F5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3175"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 sz="1000"/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>
                  <a:prstDash val="sysDash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ENSEÑ SEG SECTOR'!$C$81:$G$81</c:f>
              <c:strCache>
                <c:ptCount val="5"/>
                <c:pt idx="0">
                  <c:v>Remuneraciones</c:v>
                </c:pt>
                <c:pt idx="1">
                  <c:v>Gasto de 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'2.4_EROG ENSEÑ SEG SECTOR'!$C$87:$G$87</c:f>
              <c:numCache>
                <c:formatCode>0.0%</c:formatCode>
                <c:ptCount val="5"/>
                <c:pt idx="0">
                  <c:v>0.55332873351732592</c:v>
                </c:pt>
                <c:pt idx="1">
                  <c:v>0.28641367678626189</c:v>
                </c:pt>
                <c:pt idx="2">
                  <c:v>0.12584444955535112</c:v>
                </c:pt>
                <c:pt idx="3">
                  <c:v>9.1689665746703466E-3</c:v>
                </c:pt>
                <c:pt idx="4">
                  <c:v>2.5244173566390679E-2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F89-4E53-B464-1D60169289F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2136688135776983"/>
          <c:y val="0.19965286695535917"/>
          <c:w val="0.2695935942638687"/>
          <c:h val="0.47030859188510932"/>
        </c:manualLayout>
      </c:layout>
      <c:overlay val="0"/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7225326809876933"/>
          <c:y val="4.906201673602377E-2"/>
          <c:w val="0.47141299085187166"/>
          <c:h val="0.85046806558134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'2.5_FINANC_PCC'!$F$34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374-45E5-BDAF-A57B3DFDD41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'2.5_FINANC_PCC'!$B$35:$B$46</c:f>
              <c:strCache>
                <c:ptCount val="12"/>
                <c:pt idx="0">
                  <c:v>Regulación y administración</c:v>
                </c:pt>
                <c:pt idx="1">
                  <c:v>Desarrollo infantil</c:v>
                </c:pt>
                <c:pt idx="2">
                  <c:v>Preprimaria inicial</c:v>
                </c:pt>
                <c:pt idx="3">
                  <c:v>Preprimaria preparatoria</c:v>
                </c:pt>
                <c:pt idx="4">
                  <c:v>Primaria elemental</c:v>
                </c:pt>
                <c:pt idx="5">
                  <c:v>Primaria media</c:v>
                </c:pt>
                <c:pt idx="6">
                  <c:v>Secundaria baja</c:v>
                </c:pt>
                <c:pt idx="7">
                  <c:v>Secundaria alta</c:v>
                </c:pt>
                <c:pt idx="8">
                  <c:v>Superior terciaria de ciclo corto</c:v>
                </c:pt>
                <c:pt idx="9">
                  <c:v>Superior de tercer nivel</c:v>
                </c:pt>
                <c:pt idx="10">
                  <c:v>Superior de cuarto nivel</c:v>
                </c:pt>
                <c:pt idx="11">
                  <c:v>Otros tipos de enseñanza n.c.p</c:v>
                </c:pt>
              </c:strCache>
            </c:strRef>
          </c:cat>
          <c:val>
            <c:numRef>
              <c:f>'2.5_FINANC_PCC'!$F$35:$F$46</c:f>
              <c:numCache>
                <c:formatCode>0.0%</c:formatCode>
                <c:ptCount val="12"/>
                <c:pt idx="0">
                  <c:v>0.98681721243808473</c:v>
                </c:pt>
                <c:pt idx="1">
                  <c:v>0.81243832757293488</c:v>
                </c:pt>
                <c:pt idx="2">
                  <c:v>0.77228358513048789</c:v>
                </c:pt>
                <c:pt idx="3">
                  <c:v>0.78997498166919056</c:v>
                </c:pt>
                <c:pt idx="4">
                  <c:v>0.75054271589026567</c:v>
                </c:pt>
                <c:pt idx="5">
                  <c:v>0.75698804321893831</c:v>
                </c:pt>
                <c:pt idx="6">
                  <c:v>0.79205748896083583</c:v>
                </c:pt>
                <c:pt idx="7">
                  <c:v>0.77575149099409602</c:v>
                </c:pt>
                <c:pt idx="8">
                  <c:v>0.31854889774288137</c:v>
                </c:pt>
                <c:pt idx="9">
                  <c:v>0.51282477799925386</c:v>
                </c:pt>
                <c:pt idx="10">
                  <c:v>2.7016231295967537E-2</c:v>
                </c:pt>
                <c:pt idx="11">
                  <c:v>0.23007274690612523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374-45E5-BDAF-A57B3DFDD41C}"/>
            </c:ext>
          </c:extLst>
        </c:ser>
        <c:ser>
          <c:idx val="1"/>
          <c:order val="1"/>
          <c:tx>
            <c:strRef>
              <c:f>'2.5_FINANC_PCC'!$G$34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  <a:effectLst/>
          </c:spPr>
          <c:invertIfNegative val="0"/>
          <c:dLbls>
            <c:dLbl>
              <c:idx val="1"/>
              <c:layout>
                <c:manualLayout>
                  <c:x val="1.8180077776850921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374-45E5-BDAF-A57B3DFDD41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'2.5_FINANC_PCC'!$B$35:$B$46</c:f>
              <c:strCache>
                <c:ptCount val="12"/>
                <c:pt idx="0">
                  <c:v>Regulación y administración</c:v>
                </c:pt>
                <c:pt idx="1">
                  <c:v>Desarrollo infantil</c:v>
                </c:pt>
                <c:pt idx="2">
                  <c:v>Preprimaria inicial</c:v>
                </c:pt>
                <c:pt idx="3">
                  <c:v>Preprimaria preparatoria</c:v>
                </c:pt>
                <c:pt idx="4">
                  <c:v>Primaria elemental</c:v>
                </c:pt>
                <c:pt idx="5">
                  <c:v>Primaria media</c:v>
                </c:pt>
                <c:pt idx="6">
                  <c:v>Secundaria baja</c:v>
                </c:pt>
                <c:pt idx="7">
                  <c:v>Secundaria alta</c:v>
                </c:pt>
                <c:pt idx="8">
                  <c:v>Superior terciaria de ciclo corto</c:v>
                </c:pt>
                <c:pt idx="9">
                  <c:v>Superior de tercer nivel</c:v>
                </c:pt>
                <c:pt idx="10">
                  <c:v>Superior de cuarto nivel</c:v>
                </c:pt>
                <c:pt idx="11">
                  <c:v>Otros tipos de enseñanza n.c.p</c:v>
                </c:pt>
              </c:strCache>
            </c:strRef>
          </c:cat>
          <c:val>
            <c:numRef>
              <c:f>'2.5_FINANC_PCC'!$G$35:$G$46</c:f>
              <c:numCache>
                <c:formatCode>0.0%</c:formatCode>
                <c:ptCount val="12"/>
                <c:pt idx="0">
                  <c:v>1.3182787561915245E-2</c:v>
                </c:pt>
                <c:pt idx="1">
                  <c:v>0.18756167242706509</c:v>
                </c:pt>
                <c:pt idx="2">
                  <c:v>0.22771641486951208</c:v>
                </c:pt>
                <c:pt idx="3">
                  <c:v>0.21002501833080939</c:v>
                </c:pt>
                <c:pt idx="4">
                  <c:v>0.24945728410973439</c:v>
                </c:pt>
                <c:pt idx="5">
                  <c:v>0.24301195678106174</c:v>
                </c:pt>
                <c:pt idx="6">
                  <c:v>0.20794251103916414</c:v>
                </c:pt>
                <c:pt idx="7">
                  <c:v>0.22424850900590404</c:v>
                </c:pt>
                <c:pt idx="8">
                  <c:v>0.68145110225711869</c:v>
                </c:pt>
                <c:pt idx="9">
                  <c:v>0.4871752220007462</c:v>
                </c:pt>
                <c:pt idx="10">
                  <c:v>0.97298376870403247</c:v>
                </c:pt>
                <c:pt idx="11">
                  <c:v>0.76992725309387477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374-45E5-BDAF-A57B3DFDD41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8"/>
        <c:overlap val="100"/>
        <c:axId val="-2013735600"/>
        <c:axId val="-2013739952"/>
      </c:barChart>
      <c:catAx>
        <c:axId val="-2013735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39952"/>
        <c:crosses val="autoZero"/>
        <c:auto val="1"/>
        <c:lblAlgn val="ctr"/>
        <c:lblOffset val="100"/>
        <c:noMultiLvlLbl val="0"/>
      </c:catAx>
      <c:valAx>
        <c:axId val="-2013739952"/>
        <c:scaling>
          <c:orientation val="minMax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3560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87899357407908"/>
          <c:y val="0.95582338314030346"/>
          <c:w val="0.37014499401167089"/>
          <c:h val="4.41765581478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294338207724"/>
          <c:y val="4.3426088878308317E-2"/>
          <c:w val="0.69631092988376453"/>
          <c:h val="0.82635033962902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'2.5_FINANC_PCC'!$C$29:$D$29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tx>
          <c:spPr>
            <a:solidFill>
              <a:srgbClr val="FFC1CD"/>
            </a:solidFill>
            <a:ln w="19050">
              <a:solidFill>
                <a:srgbClr val="D64265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1CD"/>
              </a:solidFill>
              <a:ln w="3175"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928-47B0-B9DF-CC508B824722}"/>
              </c:ext>
            </c:extLst>
          </c:dPt>
          <c:dPt>
            <c:idx val="1"/>
            <c:invertIfNegative val="0"/>
            <c:bubble3D val="0"/>
            <c:spPr>
              <a:solidFill>
                <a:srgbClr val="BFBFBF"/>
              </a:solidFill>
              <a:ln w="3175">
                <a:solidFill>
                  <a:srgbClr val="6E6E7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928-47B0-B9DF-CC508B824722}"/>
              </c:ext>
            </c:extLst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928-47B0-B9DF-CC508B8247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928-47B0-B9DF-CC508B8247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'2.5_FINANC_PCC'!$C$29:$D$29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cat>
          <c:val>
            <c:numRef>
              <c:f>'2.5_FINANC_PCC'!$C$30:$D$30</c:f>
              <c:numCache>
                <c:formatCode>_ * #,##0_ ;_ * \-#,##0_ ;_ * "-"??_ ;_ @_ </c:formatCode>
                <c:ptCount val="2"/>
                <c:pt idx="0">
                  <c:v>4926261</c:v>
                </c:pt>
                <c:pt idx="1">
                  <c:v>2572402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928-47B0-B9DF-CC508B82472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2013732336"/>
        <c:axId val="-2013743216"/>
      </c:barChart>
      <c:catAx>
        <c:axId val="-201373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43216"/>
        <c:crosses val="autoZero"/>
        <c:auto val="1"/>
        <c:lblAlgn val="ctr"/>
        <c:lblOffset val="100"/>
        <c:noMultiLvlLbl val="0"/>
      </c:catAx>
      <c:valAx>
        <c:axId val="-201374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3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4157954745"/>
          <c:y val="1.305705027530733E-2"/>
          <c:w val="0.64694505441277883"/>
          <c:h val="0.9446180488164043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'3.1.1_EROG PUB SNE'!$I$27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'3.1.1_EROG PUB SNE'!$F$30:$F$41</c:f>
              <c:strCache>
                <c:ptCount val="12"/>
                <c:pt idx="0">
                  <c:v>Regulación y administración de servicios de enseñanza</c:v>
                </c:pt>
                <c:pt idx="1">
                  <c:v>Inicial 1</c:v>
                </c:pt>
                <c:pt idx="2">
                  <c:v>Inicial 2</c:v>
                </c:pt>
                <c:pt idx="3">
                  <c:v>Educación general básica Preparatoria</c:v>
                </c:pt>
                <c:pt idx="4">
                  <c:v>Educación general básica Elemental</c:v>
                </c:pt>
                <c:pt idx="5">
                  <c:v>Educación general básica Media</c:v>
                </c:pt>
                <c:pt idx="6">
                  <c:v>Educación general básica Superior</c:v>
                </c:pt>
                <c:pt idx="7">
                  <c:v>Bachillerato en ciencias y técnico</c:v>
                </c:pt>
                <c:pt idx="8">
                  <c:v>Nivel técnico o tecnológico superior</c:v>
                </c:pt>
                <c:pt idx="9">
                  <c:v>Educación de tercer nivel</c:v>
                </c:pt>
                <c:pt idx="10">
                  <c:v>Educación de cuarto nivel</c:v>
                </c:pt>
                <c:pt idx="11">
                  <c:v>Centros de capacitación</c:v>
                </c:pt>
              </c:strCache>
            </c:strRef>
          </c:cat>
          <c:val>
            <c:numRef>
              <c:f>'3.1.1_EROG PUB SNE'!$I$30:$I$41</c:f>
              <c:numCache>
                <c:formatCode>0.0%</c:formatCode>
                <c:ptCount val="12"/>
                <c:pt idx="0">
                  <c:v>8.1862116873682084E-2</c:v>
                </c:pt>
                <c:pt idx="1">
                  <c:v>2.7351126440383178E-2</c:v>
                </c:pt>
                <c:pt idx="2">
                  <c:v>4.7496310941047032E-2</c:v>
                </c:pt>
                <c:pt idx="3">
                  <c:v>4.1819673311015403E-2</c:v>
                </c:pt>
                <c:pt idx="4">
                  <c:v>0.12737442785290207</c:v>
                </c:pt>
                <c:pt idx="5">
                  <c:v>0.13702264412182105</c:v>
                </c:pt>
                <c:pt idx="6">
                  <c:v>0.14420751140516663</c:v>
                </c:pt>
                <c:pt idx="7">
                  <c:v>0.12794264830494154</c:v>
                </c:pt>
                <c:pt idx="8">
                  <c:v>1.2128265925581014E-2</c:v>
                </c:pt>
                <c:pt idx="9">
                  <c:v>0.22825741619145967</c:v>
                </c:pt>
                <c:pt idx="10">
                  <c:v>1.1438567973123053E-2</c:v>
                </c:pt>
                <c:pt idx="11">
                  <c:v>1.3099290658877261E-2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90-42D1-BB18-1D553A0ED273}"/>
            </c:ext>
          </c:extLst>
        </c:ser>
        <c:ser>
          <c:idx val="0"/>
          <c:order val="1"/>
          <c:tx>
            <c:strRef>
              <c:f>'3.1.1_EROG PUB SNE'!$K$27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E1748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'3.1.1_EROG PUB SNE'!$F$30:$F$41</c:f>
              <c:strCache>
                <c:ptCount val="12"/>
                <c:pt idx="0">
                  <c:v>Regulación y administración de servicios de enseñanza</c:v>
                </c:pt>
                <c:pt idx="1">
                  <c:v>Inicial 1</c:v>
                </c:pt>
                <c:pt idx="2">
                  <c:v>Inicial 2</c:v>
                </c:pt>
                <c:pt idx="3">
                  <c:v>Educación general básica Preparatoria</c:v>
                </c:pt>
                <c:pt idx="4">
                  <c:v>Educación general básica Elemental</c:v>
                </c:pt>
                <c:pt idx="5">
                  <c:v>Educación general básica Media</c:v>
                </c:pt>
                <c:pt idx="6">
                  <c:v>Educación general básica Superior</c:v>
                </c:pt>
                <c:pt idx="7">
                  <c:v>Bachillerato en ciencias y técnico</c:v>
                </c:pt>
                <c:pt idx="8">
                  <c:v>Nivel técnico o tecnológico superior</c:v>
                </c:pt>
                <c:pt idx="9">
                  <c:v>Educación de tercer nivel</c:v>
                </c:pt>
                <c:pt idx="10">
                  <c:v>Educación de cuarto nivel</c:v>
                </c:pt>
                <c:pt idx="11">
                  <c:v>Centros de capacitación</c:v>
                </c:pt>
              </c:strCache>
            </c:strRef>
          </c:cat>
          <c:val>
            <c:numRef>
              <c:f>'3.1.1_EROG PUB SNE'!$K$30:$K$41</c:f>
              <c:numCache>
                <c:formatCode>0.0%</c:formatCode>
                <c:ptCount val="12"/>
                <c:pt idx="0">
                  <c:v>7.9566317911305445E-2</c:v>
                </c:pt>
                <c:pt idx="1">
                  <c:v>2.8945576008480887E-2</c:v>
                </c:pt>
                <c:pt idx="2">
                  <c:v>4.6692154086929095E-2</c:v>
                </c:pt>
                <c:pt idx="3">
                  <c:v>4.0060353024672951E-2</c:v>
                </c:pt>
                <c:pt idx="4">
                  <c:v>0.12926678742303668</c:v>
                </c:pt>
                <c:pt idx="5">
                  <c:v>0.13162815115826598</c:v>
                </c:pt>
                <c:pt idx="6">
                  <c:v>0.14584936890925376</c:v>
                </c:pt>
                <c:pt idx="7">
                  <c:v>0.1260058092567127</c:v>
                </c:pt>
                <c:pt idx="8">
                  <c:v>1.2066632249975617E-2</c:v>
                </c:pt>
                <c:pt idx="9">
                  <c:v>0.2352945616529864</c:v>
                </c:pt>
                <c:pt idx="10">
                  <c:v>1.1768482269610612E-2</c:v>
                </c:pt>
                <c:pt idx="11">
                  <c:v>1.2855806048769867E-2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90-42D1-BB18-1D553A0ED27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-2013746480"/>
        <c:axId val="-2013737776"/>
      </c:barChart>
      <c:catAx>
        <c:axId val="-2013746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-2013737776"/>
        <c:crosses val="autoZero"/>
        <c:auto val="1"/>
        <c:lblAlgn val="ctr"/>
        <c:lblOffset val="100"/>
        <c:noMultiLvlLbl val="0"/>
      </c:catAx>
      <c:valAx>
        <c:axId val="-201373777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-201374648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94422740611804101"/>
          <c:y val="0.40180005500759008"/>
          <c:w val="3.9089376578237099E-2"/>
          <c:h val="9.990853710339313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SNE'!$C$11</c:f>
              <c:strCache>
                <c:ptCount val="1"/>
                <c:pt idx="0">
                  <c:v>Inicial 1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8855218055400505E-3"/>
                  <c:y val="2.58326293772322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6A-47B6-BE2B-DD576F7878E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885521805540049E-3"/>
                  <c:y val="1.0333051750892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86A-47B6-BE2B-DD576F7878E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570145370266995E-3"/>
                  <c:y val="2.58326293772332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6A-47B6-BE2B-DD576F7878E5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SNE'!$D$11:$U$11</c:f>
              <c:numCache>
                <c:formatCode>_ * #,##0_ ;_ * \-#,##0_ ;_ * "-"??_ ;_ @_ </c:formatCode>
                <c:ptCount val="18"/>
                <c:pt idx="0">
                  <c:v>109403</c:v>
                </c:pt>
                <c:pt idx="1">
                  <c:v>116202</c:v>
                </c:pt>
                <c:pt idx="2">
                  <c:v>123434</c:v>
                </c:pt>
                <c:pt idx="3">
                  <c:v>130870</c:v>
                </c:pt>
                <c:pt idx="4">
                  <c:v>138421</c:v>
                </c:pt>
                <c:pt idx="5">
                  <c:v>137600</c:v>
                </c:pt>
                <c:pt idx="6">
                  <c:v>148447</c:v>
                </c:pt>
                <c:pt idx="7">
                  <c:v>157323</c:v>
                </c:pt>
                <c:pt idx="8">
                  <c:v>159285</c:v>
                </c:pt>
                <c:pt idx="9">
                  <c:v>187909</c:v>
                </c:pt>
                <c:pt idx="10">
                  <c:v>175936</c:v>
                </c:pt>
                <c:pt idx="11">
                  <c:v>153643</c:v>
                </c:pt>
                <c:pt idx="12">
                  <c:v>172192</c:v>
                </c:pt>
                <c:pt idx="13">
                  <c:v>117384</c:v>
                </c:pt>
                <c:pt idx="14">
                  <c:v>106134</c:v>
                </c:pt>
                <c:pt idx="15">
                  <c:v>124620</c:v>
                </c:pt>
                <c:pt idx="16">
                  <c:v>137569</c:v>
                </c:pt>
                <c:pt idx="17">
                  <c:v>145723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6A-47B6-BE2B-DD576F7878E5}"/>
            </c:ext>
          </c:extLst>
        </c:ser>
        <c:ser>
          <c:idx val="1"/>
          <c:order val="1"/>
          <c:tx>
            <c:strRef>
              <c:f>'3.1.1_EROG PUB SNE'!$C$12</c:f>
              <c:strCache>
                <c:ptCount val="1"/>
                <c:pt idx="0">
                  <c:v>Inicial 2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E1748D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SNE'!$D$12:$U$12</c:f>
              <c:numCache>
                <c:formatCode>_ * #,##0_ ;_ * \-#,##0_ ;_ * "-"??_ ;_ @_ </c:formatCode>
                <c:ptCount val="18"/>
                <c:pt idx="0">
                  <c:v>23407.010526990001</c:v>
                </c:pt>
                <c:pt idx="1">
                  <c:v>27884.838706139999</c:v>
                </c:pt>
                <c:pt idx="2">
                  <c:v>38281.58336366</c:v>
                </c:pt>
                <c:pt idx="3">
                  <c:v>53219.596269640002</c:v>
                </c:pt>
                <c:pt idx="4">
                  <c:v>70795.250316439997</c:v>
                </c:pt>
                <c:pt idx="5">
                  <c:v>95389.251637540001</c:v>
                </c:pt>
                <c:pt idx="6">
                  <c:v>184698.14521638001</c:v>
                </c:pt>
                <c:pt idx="7">
                  <c:v>208059.99313675999</c:v>
                </c:pt>
                <c:pt idx="8">
                  <c:v>199528.52513210001</c:v>
                </c:pt>
                <c:pt idx="9">
                  <c:v>192991.64777430001</c:v>
                </c:pt>
                <c:pt idx="10">
                  <c:v>222235.44575576001</c:v>
                </c:pt>
                <c:pt idx="11">
                  <c:v>223665</c:v>
                </c:pt>
                <c:pt idx="12">
                  <c:v>208864</c:v>
                </c:pt>
                <c:pt idx="13">
                  <c:v>183270</c:v>
                </c:pt>
                <c:pt idx="14">
                  <c:v>187102</c:v>
                </c:pt>
                <c:pt idx="15">
                  <c:v>207401</c:v>
                </c:pt>
                <c:pt idx="16">
                  <c:v>238894</c:v>
                </c:pt>
                <c:pt idx="17">
                  <c:v>235066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86A-47B6-BE2B-DD576F7878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-2013745392"/>
        <c:axId val="-2013737232"/>
      </c:barChart>
      <c:catAx>
        <c:axId val="-201374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37232"/>
        <c:crosses val="autoZero"/>
        <c:auto val="1"/>
        <c:lblAlgn val="ctr"/>
        <c:lblOffset val="100"/>
        <c:noMultiLvlLbl val="0"/>
      </c:catAx>
      <c:valAx>
        <c:axId val="-2013737232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201374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SNE'!$C$13</c:f>
              <c:strCache>
                <c:ptCount val="1"/>
                <c:pt idx="0">
                  <c:v>Preparatoria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SNE'!$D$13:$U$13</c:f>
              <c:numCache>
                <c:formatCode>_ * #,##0_ ;_ * \-#,##0_ ;_ * "-"??_ ;_ @_ </c:formatCode>
                <c:ptCount val="18"/>
                <c:pt idx="0">
                  <c:v>96263.989473010006</c:v>
                </c:pt>
                <c:pt idx="1">
                  <c:v>120314.16129386</c:v>
                </c:pt>
                <c:pt idx="2">
                  <c:v>117725.41663634</c:v>
                </c:pt>
                <c:pt idx="3">
                  <c:v>122738.40373036001</c:v>
                </c:pt>
                <c:pt idx="4">
                  <c:v>154520.74968355999</c:v>
                </c:pt>
                <c:pt idx="5">
                  <c:v>163113.74836246</c:v>
                </c:pt>
                <c:pt idx="6">
                  <c:v>227299.85478361999</c:v>
                </c:pt>
                <c:pt idx="7">
                  <c:v>197919.00686324001</c:v>
                </c:pt>
                <c:pt idx="8">
                  <c:v>172741.47486789999</c:v>
                </c:pt>
                <c:pt idx="9">
                  <c:v>180492.35222569999</c:v>
                </c:pt>
                <c:pt idx="10">
                  <c:v>218677.55424423999</c:v>
                </c:pt>
                <c:pt idx="11">
                  <c:v>211093</c:v>
                </c:pt>
                <c:pt idx="12">
                  <c:v>201302</c:v>
                </c:pt>
                <c:pt idx="13">
                  <c:v>177582</c:v>
                </c:pt>
                <c:pt idx="14">
                  <c:v>169365</c:v>
                </c:pt>
                <c:pt idx="15">
                  <c:v>186654</c:v>
                </c:pt>
                <c:pt idx="16">
                  <c:v>210342</c:v>
                </c:pt>
                <c:pt idx="17">
                  <c:v>201679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AB-4502-8ADA-16B80CF681B2}"/>
            </c:ext>
          </c:extLst>
        </c:ser>
        <c:ser>
          <c:idx val="1"/>
          <c:order val="1"/>
          <c:tx>
            <c:strRef>
              <c:f>'3.1.1_EROG PUB SNE'!$C$14</c:f>
              <c:strCache>
                <c:ptCount val="1"/>
                <c:pt idx="0">
                  <c:v>Elemental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SNE'!$D$14:$U$14</c:f>
              <c:numCache>
                <c:formatCode>_ * #,##0_ ;_ * \-#,##0_ ;_ * "-"??_ ;_ @_ </c:formatCode>
                <c:ptCount val="18"/>
                <c:pt idx="0">
                  <c:v>371932.89306293998</c:v>
                </c:pt>
                <c:pt idx="1">
                  <c:v>469579.77917920001</c:v>
                </c:pt>
                <c:pt idx="2">
                  <c:v>475707.99602212</c:v>
                </c:pt>
                <c:pt idx="3">
                  <c:v>485020.19803655002</c:v>
                </c:pt>
                <c:pt idx="4">
                  <c:v>595345.94628031005</c:v>
                </c:pt>
                <c:pt idx="5">
                  <c:v>681973.01837264001</c:v>
                </c:pt>
                <c:pt idx="6">
                  <c:v>783351.14868953999</c:v>
                </c:pt>
                <c:pt idx="7">
                  <c:v>775621.94405977998</c:v>
                </c:pt>
                <c:pt idx="8">
                  <c:v>710397.27988378995</c:v>
                </c:pt>
                <c:pt idx="9">
                  <c:v>631552.62705561996</c:v>
                </c:pt>
                <c:pt idx="10">
                  <c:v>696547.0567825</c:v>
                </c:pt>
                <c:pt idx="11">
                  <c:v>702005</c:v>
                </c:pt>
                <c:pt idx="12">
                  <c:v>678753</c:v>
                </c:pt>
                <c:pt idx="13">
                  <c:v>598504</c:v>
                </c:pt>
                <c:pt idx="14">
                  <c:v>538606</c:v>
                </c:pt>
                <c:pt idx="15">
                  <c:v>568805</c:v>
                </c:pt>
                <c:pt idx="16">
                  <c:v>640660</c:v>
                </c:pt>
                <c:pt idx="17">
                  <c:v>650778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AB-4502-8ADA-16B80CF681B2}"/>
            </c:ext>
          </c:extLst>
        </c:ser>
        <c:ser>
          <c:idx val="2"/>
          <c:order val="2"/>
          <c:tx>
            <c:strRef>
              <c:f>'3.1.1_EROG PUB SNE'!$C$15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rgbClr val="7030A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SNE'!$D$15:$U$15</c:f>
              <c:numCache>
                <c:formatCode>_ * #,##0_ ;_ * \-#,##0_ ;_ * "-"??_ ;_ @_ </c:formatCode>
                <c:ptCount val="18"/>
                <c:pt idx="0">
                  <c:v>314003.10693706002</c:v>
                </c:pt>
                <c:pt idx="1">
                  <c:v>398161.22082079999</c:v>
                </c:pt>
                <c:pt idx="2">
                  <c:v>417933.00397788</c:v>
                </c:pt>
                <c:pt idx="3">
                  <c:v>452090.80196344998</c:v>
                </c:pt>
                <c:pt idx="4">
                  <c:v>581940.05371968995</c:v>
                </c:pt>
                <c:pt idx="5">
                  <c:v>683018.98162735999</c:v>
                </c:pt>
                <c:pt idx="6">
                  <c:v>788339.85131046001</c:v>
                </c:pt>
                <c:pt idx="7">
                  <c:v>780942.05594022002</c:v>
                </c:pt>
                <c:pt idx="8">
                  <c:v>729493.72011621005</c:v>
                </c:pt>
                <c:pt idx="9">
                  <c:v>665982.37294438004</c:v>
                </c:pt>
                <c:pt idx="10">
                  <c:v>725347.9432175</c:v>
                </c:pt>
                <c:pt idx="11">
                  <c:v>709481</c:v>
                </c:pt>
                <c:pt idx="12">
                  <c:v>681782</c:v>
                </c:pt>
                <c:pt idx="13">
                  <c:v>616453</c:v>
                </c:pt>
                <c:pt idx="14">
                  <c:v>582496</c:v>
                </c:pt>
                <c:pt idx="15">
                  <c:v>625972</c:v>
                </c:pt>
                <c:pt idx="16">
                  <c:v>689188</c:v>
                </c:pt>
                <c:pt idx="17">
                  <c:v>662666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DAB-4502-8ADA-16B80CF681B2}"/>
            </c:ext>
          </c:extLst>
        </c:ser>
        <c:ser>
          <c:idx val="3"/>
          <c:order val="3"/>
          <c:tx>
            <c:strRef>
              <c:f>'3.1.1_EROG PUB SNE'!$C$16</c:f>
              <c:strCache>
                <c:ptCount val="1"/>
                <c:pt idx="0">
                  <c:v>Superior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SNE'!$D$16:$U$16</c:f>
              <c:numCache>
                <c:formatCode>_ * #,##0_ ;_ * \-#,##0_ ;_ * "-"??_ ;_ @_ </c:formatCode>
                <c:ptCount val="18"/>
                <c:pt idx="0">
                  <c:v>266780</c:v>
                </c:pt>
                <c:pt idx="1">
                  <c:v>312427</c:v>
                </c:pt>
                <c:pt idx="2">
                  <c:v>371160</c:v>
                </c:pt>
                <c:pt idx="3">
                  <c:v>390902</c:v>
                </c:pt>
                <c:pt idx="4">
                  <c:v>467543</c:v>
                </c:pt>
                <c:pt idx="5">
                  <c:v>430420</c:v>
                </c:pt>
                <c:pt idx="6">
                  <c:v>544235</c:v>
                </c:pt>
                <c:pt idx="7">
                  <c:v>535192</c:v>
                </c:pt>
                <c:pt idx="8">
                  <c:v>495456</c:v>
                </c:pt>
                <c:pt idx="9">
                  <c:v>522962</c:v>
                </c:pt>
                <c:pt idx="10">
                  <c:v>696372</c:v>
                </c:pt>
                <c:pt idx="11">
                  <c:v>726917</c:v>
                </c:pt>
                <c:pt idx="12">
                  <c:v>717288</c:v>
                </c:pt>
                <c:pt idx="13">
                  <c:v>650872</c:v>
                </c:pt>
                <c:pt idx="14">
                  <c:v>601586</c:v>
                </c:pt>
                <c:pt idx="15">
                  <c:v>636403</c:v>
                </c:pt>
                <c:pt idx="16">
                  <c:v>725326</c:v>
                </c:pt>
                <c:pt idx="17">
                  <c:v>734261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DAB-4502-8ADA-16B80CF681B2}"/>
            </c:ext>
          </c:extLst>
        </c:ser>
        <c:ser>
          <c:idx val="4"/>
          <c:order val="4"/>
          <c:tx>
            <c:strRef>
              <c:f>'3.1.1_EROG PUB SNE'!$C$17</c:f>
              <c:strCache>
                <c:ptCount val="1"/>
                <c:pt idx="0">
                  <c:v>Bachillerato en ciencias y técnico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SNE'!$D$17:$U$17</c:f>
              <c:numCache>
                <c:formatCode>_ * #,##0_ ;_ * \-#,##0_ ;_ * "-"??_ ;_ @_ </c:formatCode>
                <c:ptCount val="18"/>
                <c:pt idx="0">
                  <c:v>250465</c:v>
                </c:pt>
                <c:pt idx="1">
                  <c:v>297673</c:v>
                </c:pt>
                <c:pt idx="2">
                  <c:v>346572</c:v>
                </c:pt>
                <c:pt idx="3">
                  <c:v>358634</c:v>
                </c:pt>
                <c:pt idx="4">
                  <c:v>413212</c:v>
                </c:pt>
                <c:pt idx="5">
                  <c:v>400294</c:v>
                </c:pt>
                <c:pt idx="6">
                  <c:v>470503</c:v>
                </c:pt>
                <c:pt idx="7">
                  <c:v>461827</c:v>
                </c:pt>
                <c:pt idx="8">
                  <c:v>431866</c:v>
                </c:pt>
                <c:pt idx="9">
                  <c:v>441512</c:v>
                </c:pt>
                <c:pt idx="10">
                  <c:v>566811</c:v>
                </c:pt>
                <c:pt idx="11">
                  <c:v>608007</c:v>
                </c:pt>
                <c:pt idx="12">
                  <c:v>598483</c:v>
                </c:pt>
                <c:pt idx="13">
                  <c:v>568717</c:v>
                </c:pt>
                <c:pt idx="14">
                  <c:v>531239</c:v>
                </c:pt>
                <c:pt idx="15">
                  <c:v>570660</c:v>
                </c:pt>
                <c:pt idx="16">
                  <c:v>643518</c:v>
                </c:pt>
                <c:pt idx="17">
                  <c:v>634361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DAB-4502-8ADA-16B80CF681B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-2013736688"/>
        <c:axId val="-2013736144"/>
      </c:barChart>
      <c:catAx>
        <c:axId val="-201373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36144"/>
        <c:crosses val="autoZero"/>
        <c:auto val="1"/>
        <c:lblAlgn val="ctr"/>
        <c:lblOffset val="100"/>
        <c:noMultiLvlLbl val="0"/>
      </c:catAx>
      <c:valAx>
        <c:axId val="-201373614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201373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SNE'!$C$18</c:f>
              <c:strCache>
                <c:ptCount val="1"/>
                <c:pt idx="0">
                  <c:v>Nivel técnico o tecnológico superior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rgbClr val="00B0F0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C7B-4D93-94CC-59E1C35BD0CC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C7B-4D93-94CC-59E1C35BD0C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SNE'!$D$18:$U$18</c:f>
              <c:numCache>
                <c:formatCode>_ * #,##0_ ;_ * \-#,##0_ ;_ * "-"??_ ;_ @_ </c:formatCode>
                <c:ptCount val="18"/>
                <c:pt idx="0">
                  <c:v>9355</c:v>
                </c:pt>
                <c:pt idx="1">
                  <c:v>10944</c:v>
                </c:pt>
                <c:pt idx="2">
                  <c:v>12408</c:v>
                </c:pt>
                <c:pt idx="3">
                  <c:v>13721</c:v>
                </c:pt>
                <c:pt idx="4">
                  <c:v>16730</c:v>
                </c:pt>
                <c:pt idx="5">
                  <c:v>17075</c:v>
                </c:pt>
                <c:pt idx="6">
                  <c:v>20242</c:v>
                </c:pt>
                <c:pt idx="7">
                  <c:v>18626</c:v>
                </c:pt>
                <c:pt idx="8">
                  <c:v>25895</c:v>
                </c:pt>
                <c:pt idx="9">
                  <c:v>33259</c:v>
                </c:pt>
                <c:pt idx="10">
                  <c:v>43451</c:v>
                </c:pt>
                <c:pt idx="11">
                  <c:v>57947</c:v>
                </c:pt>
                <c:pt idx="12">
                  <c:v>65080</c:v>
                </c:pt>
                <c:pt idx="13">
                  <c:v>59121</c:v>
                </c:pt>
                <c:pt idx="14">
                  <c:v>54993</c:v>
                </c:pt>
                <c:pt idx="15">
                  <c:v>57496</c:v>
                </c:pt>
                <c:pt idx="16">
                  <c:v>61002</c:v>
                </c:pt>
                <c:pt idx="17">
                  <c:v>60748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C7B-4D93-94CC-59E1C35BD0CC}"/>
            </c:ext>
          </c:extLst>
        </c:ser>
        <c:ser>
          <c:idx val="1"/>
          <c:order val="1"/>
          <c:tx>
            <c:strRef>
              <c:f>'3.1.1_EROG PUB SNE'!$C$19</c:f>
              <c:strCache>
                <c:ptCount val="1"/>
                <c:pt idx="0">
                  <c:v>Educación de tercer nivel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C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SNE'!$D$19:$U$19</c:f>
              <c:numCache>
                <c:formatCode>_ * #,##0_ ;_ * \-#,##0_ ;_ * "-"??_ ;_ @_ </c:formatCode>
                <c:ptCount val="18"/>
                <c:pt idx="0">
                  <c:v>473441</c:v>
                </c:pt>
                <c:pt idx="1">
                  <c:v>639816</c:v>
                </c:pt>
                <c:pt idx="2">
                  <c:v>682914</c:v>
                </c:pt>
                <c:pt idx="3">
                  <c:v>784060</c:v>
                </c:pt>
                <c:pt idx="4">
                  <c:v>799837</c:v>
                </c:pt>
                <c:pt idx="5">
                  <c:v>816685</c:v>
                </c:pt>
                <c:pt idx="6">
                  <c:v>905186</c:v>
                </c:pt>
                <c:pt idx="7">
                  <c:v>1003142</c:v>
                </c:pt>
                <c:pt idx="8">
                  <c:v>1111742</c:v>
                </c:pt>
                <c:pt idx="9">
                  <c:v>1051537</c:v>
                </c:pt>
                <c:pt idx="10">
                  <c:v>1118552</c:v>
                </c:pt>
                <c:pt idx="11">
                  <c:v>1130156</c:v>
                </c:pt>
                <c:pt idx="12">
                  <c:v>1127718</c:v>
                </c:pt>
                <c:pt idx="13">
                  <c:v>1017232</c:v>
                </c:pt>
                <c:pt idx="14">
                  <c:v>1044513</c:v>
                </c:pt>
                <c:pt idx="15">
                  <c:v>1068216</c:v>
                </c:pt>
                <c:pt idx="16">
                  <c:v>1148075</c:v>
                </c:pt>
                <c:pt idx="17">
                  <c:v>1184562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C7B-4D93-94CC-59E1C35BD0CC}"/>
            </c:ext>
          </c:extLst>
        </c:ser>
        <c:ser>
          <c:idx val="2"/>
          <c:order val="2"/>
          <c:tx>
            <c:strRef>
              <c:f>'3.1.1_EROG PUB SNE'!$C$20</c:f>
              <c:strCache>
                <c:ptCount val="1"/>
                <c:pt idx="0">
                  <c:v>Educación de cuarto nivel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SNE'!$D$20:$U$20</c:f>
              <c:numCache>
                <c:formatCode>_ * #,##0_ ;_ * \-#,##0_ ;_ * "-"??_ ;_ @_ </c:formatCode>
                <c:ptCount val="18"/>
                <c:pt idx="0">
                  <c:v>37657</c:v>
                </c:pt>
                <c:pt idx="1">
                  <c:v>48730</c:v>
                </c:pt>
                <c:pt idx="2">
                  <c:v>52209</c:v>
                </c:pt>
                <c:pt idx="3">
                  <c:v>66793</c:v>
                </c:pt>
                <c:pt idx="4">
                  <c:v>72316</c:v>
                </c:pt>
                <c:pt idx="5">
                  <c:v>76649</c:v>
                </c:pt>
                <c:pt idx="6">
                  <c:v>82588</c:v>
                </c:pt>
                <c:pt idx="7">
                  <c:v>99107</c:v>
                </c:pt>
                <c:pt idx="8">
                  <c:v>72770</c:v>
                </c:pt>
                <c:pt idx="9">
                  <c:v>64466</c:v>
                </c:pt>
                <c:pt idx="10">
                  <c:v>67143</c:v>
                </c:pt>
                <c:pt idx="11">
                  <c:v>69928</c:v>
                </c:pt>
                <c:pt idx="12">
                  <c:v>69636</c:v>
                </c:pt>
                <c:pt idx="13">
                  <c:v>42951</c:v>
                </c:pt>
                <c:pt idx="14">
                  <c:v>46704</c:v>
                </c:pt>
                <c:pt idx="15">
                  <c:v>47513</c:v>
                </c:pt>
                <c:pt idx="16">
                  <c:v>57533</c:v>
                </c:pt>
                <c:pt idx="17">
                  <c:v>59247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C7B-4D93-94CC-59E1C35BD0CC}"/>
            </c:ext>
          </c:extLst>
        </c:ser>
        <c:ser>
          <c:idx val="3"/>
          <c:order val="3"/>
          <c:tx>
            <c:strRef>
              <c:f>'3.1.1_EROG PUB SNE'!$C$21</c:f>
              <c:strCache>
                <c:ptCount val="1"/>
                <c:pt idx="0">
                  <c:v>Centros de capacitación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rgbClr val="7030A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'3.1.1_EROG PUB SNE'!$D$21:$U$21</c:f>
              <c:numCache>
                <c:formatCode>_ * #,##0_ ;_ * \-#,##0_ ;_ * "-"??_ ;_ @_ </c:formatCode>
                <c:ptCount val="18"/>
                <c:pt idx="0">
                  <c:v>34800</c:v>
                </c:pt>
                <c:pt idx="1">
                  <c:v>47540</c:v>
                </c:pt>
                <c:pt idx="2">
                  <c:v>44588</c:v>
                </c:pt>
                <c:pt idx="3">
                  <c:v>36936</c:v>
                </c:pt>
                <c:pt idx="4">
                  <c:v>39461</c:v>
                </c:pt>
                <c:pt idx="5">
                  <c:v>59440</c:v>
                </c:pt>
                <c:pt idx="6">
                  <c:v>77911</c:v>
                </c:pt>
                <c:pt idx="7">
                  <c:v>55703</c:v>
                </c:pt>
                <c:pt idx="8">
                  <c:v>46859</c:v>
                </c:pt>
                <c:pt idx="9">
                  <c:v>41572</c:v>
                </c:pt>
                <c:pt idx="10">
                  <c:v>57301</c:v>
                </c:pt>
                <c:pt idx="11">
                  <c:v>83256</c:v>
                </c:pt>
                <c:pt idx="12">
                  <c:v>91788</c:v>
                </c:pt>
                <c:pt idx="13">
                  <c:v>62980</c:v>
                </c:pt>
                <c:pt idx="14">
                  <c:v>67601</c:v>
                </c:pt>
                <c:pt idx="15">
                  <c:v>62549</c:v>
                </c:pt>
                <c:pt idx="16">
                  <c:v>65886</c:v>
                </c:pt>
                <c:pt idx="17">
                  <c:v>64721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C7B-4D93-94CC-59E1C35BD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-2013742672"/>
        <c:axId val="-2013742128"/>
      </c:barChart>
      <c:catAx>
        <c:axId val="-201374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13742128"/>
        <c:crosses val="autoZero"/>
        <c:auto val="1"/>
        <c:lblAlgn val="ctr"/>
        <c:lblOffset val="100"/>
        <c:noMultiLvlLbl val="0"/>
      </c:catAx>
      <c:valAx>
        <c:axId val="-201374212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201374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811636237757614E-2"/>
          <c:y val="4.0710817004682508E-2"/>
          <c:w val="0.98042854370992372"/>
          <c:h val="0.828238615625301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'1.2_GNE_ESTRUC'!$B$26</c:f>
              <c:strCache>
                <c:ptCount val="1"/>
                <c:pt idx="0">
                  <c:v>Gasto de consumo final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'1.2_GNE_ESTRUC'!$C$25:$T$25</c:f>
              <c:numCache>
                <c:formatCode>#,##0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'1.2_GNE_ESTRUC'!$C$26:$T$26</c:f>
              <c:numCache>
                <c:formatCode>0.0%</c:formatCode>
                <c:ptCount val="18"/>
                <c:pt idx="0">
                  <c:v>0.92183427619129599</c:v>
                </c:pt>
                <c:pt idx="1">
                  <c:v>0.91150100239645304</c:v>
                </c:pt>
                <c:pt idx="2">
                  <c:v>0.90923111078539987</c:v>
                </c:pt>
                <c:pt idx="3">
                  <c:v>0.9104965488386656</c:v>
                </c:pt>
                <c:pt idx="4">
                  <c:v>0.91739646707846689</c:v>
                </c:pt>
                <c:pt idx="5">
                  <c:v>0.8930171831380298</c:v>
                </c:pt>
                <c:pt idx="6">
                  <c:v>0.89101112884334044</c:v>
                </c:pt>
                <c:pt idx="7">
                  <c:v>0.8615828580463325</c:v>
                </c:pt>
                <c:pt idx="8">
                  <c:v>0.89713938603874921</c:v>
                </c:pt>
                <c:pt idx="9">
                  <c:v>0.90372400940453224</c:v>
                </c:pt>
                <c:pt idx="10">
                  <c:v>0.89131177621952185</c:v>
                </c:pt>
                <c:pt idx="11">
                  <c:v>0.88824736886225697</c:v>
                </c:pt>
                <c:pt idx="12">
                  <c:v>0.9073905100641726</c:v>
                </c:pt>
                <c:pt idx="13">
                  <c:v>0.95819880991333839</c:v>
                </c:pt>
                <c:pt idx="14">
                  <c:v>0.92975102374848884</c:v>
                </c:pt>
                <c:pt idx="15">
                  <c:v>0.9227530595686656</c:v>
                </c:pt>
                <c:pt idx="16">
                  <c:v>0.91455479855146948</c:v>
                </c:pt>
                <c:pt idx="17">
                  <c:v>0.91925886679059665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D2-4EF4-B6E2-2A1C3DC74A7B}"/>
            </c:ext>
          </c:extLst>
        </c:ser>
        <c:ser>
          <c:idx val="1"/>
          <c:order val="1"/>
          <c:tx>
            <c:strRef>
              <c:f>'1.2_GNE_ESTRUC'!$B$27</c:f>
              <c:strCache>
                <c:ptCount val="1"/>
                <c:pt idx="0">
                  <c:v>Formación Bruta de Capital + NP*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'1.2_GNE_ESTRUC'!$C$25:$T$25</c:f>
              <c:numCache>
                <c:formatCode>#,##0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'1.2_GNE_ESTRUC'!$C$27:$T$27</c:f>
              <c:numCache>
                <c:formatCode>0.0%</c:formatCode>
                <c:ptCount val="18"/>
                <c:pt idx="0">
                  <c:v>6.6266663468146261E-2</c:v>
                </c:pt>
                <c:pt idx="1">
                  <c:v>7.6524246065905049E-2</c:v>
                </c:pt>
                <c:pt idx="2">
                  <c:v>7.4056886421147466E-2</c:v>
                </c:pt>
                <c:pt idx="3">
                  <c:v>6.9357590537054634E-2</c:v>
                </c:pt>
                <c:pt idx="4">
                  <c:v>6.3084807451761496E-2</c:v>
                </c:pt>
                <c:pt idx="5">
                  <c:v>8.2798131876771014E-2</c:v>
                </c:pt>
                <c:pt idx="6">
                  <c:v>8.0839631620451782E-2</c:v>
                </c:pt>
                <c:pt idx="7">
                  <c:v>0.10992926019575412</c:v>
                </c:pt>
                <c:pt idx="8">
                  <c:v>6.4288724917216461E-2</c:v>
                </c:pt>
                <c:pt idx="9">
                  <c:v>5.7267974300219217E-2</c:v>
                </c:pt>
                <c:pt idx="10">
                  <c:v>7.9874618791216573E-2</c:v>
                </c:pt>
                <c:pt idx="11">
                  <c:v>8.0357756036592384E-2</c:v>
                </c:pt>
                <c:pt idx="12">
                  <c:v>6.3712568434240099E-2</c:v>
                </c:pt>
                <c:pt idx="13">
                  <c:v>2.0916333057369087E-2</c:v>
                </c:pt>
                <c:pt idx="14">
                  <c:v>5.182917092656994E-2</c:v>
                </c:pt>
                <c:pt idx="15">
                  <c:v>6.0227625112039045E-2</c:v>
                </c:pt>
                <c:pt idx="16">
                  <c:v>6.7090045668729087E-2</c:v>
                </c:pt>
                <c:pt idx="17">
                  <c:v>5.9314414636622056E-2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D2-4EF4-B6E2-2A1C3DC74A7B}"/>
            </c:ext>
          </c:extLst>
        </c:ser>
        <c:ser>
          <c:idx val="2"/>
          <c:order val="2"/>
          <c:tx>
            <c:strRef>
              <c:f>'1.2_GNE_ESTRUC'!$B$28</c:f>
              <c:strCache>
                <c:ptCount val="1"/>
                <c:pt idx="0">
                  <c:v>Transferencias educativas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12700">
              <a:solidFill>
                <a:schemeClr val="accent5">
                  <a:lumMod val="75000"/>
                </a:schemeClr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'1.2_GNE_ESTRUC'!$C$25:$T$25</c:f>
              <c:numCache>
                <c:formatCode>#,##0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'1.2_GNE_ESTRUC'!$C$28:$T$28</c:f>
              <c:numCache>
                <c:formatCode>0.0%</c:formatCode>
                <c:ptCount val="18"/>
                <c:pt idx="0">
                  <c:v>1.1899060340557757E-2</c:v>
                </c:pt>
                <c:pt idx="1">
                  <c:v>1.1974751537641878E-2</c:v>
                </c:pt>
                <c:pt idx="2">
                  <c:v>1.671200279345263E-2</c:v>
                </c:pt>
                <c:pt idx="3">
                  <c:v>2.014586062427973E-2</c:v>
                </c:pt>
                <c:pt idx="4">
                  <c:v>1.951872546977159E-2</c:v>
                </c:pt>
                <c:pt idx="5">
                  <c:v>2.4184684985199153E-2</c:v>
                </c:pt>
                <c:pt idx="6">
                  <c:v>2.8149239536207769E-2</c:v>
                </c:pt>
                <c:pt idx="7">
                  <c:v>2.8487881757913409E-2</c:v>
                </c:pt>
                <c:pt idx="8">
                  <c:v>3.8571889044034344E-2</c:v>
                </c:pt>
                <c:pt idx="9">
                  <c:v>3.900801629524852E-2</c:v>
                </c:pt>
                <c:pt idx="10">
                  <c:v>2.8813604989261565E-2</c:v>
                </c:pt>
                <c:pt idx="11">
                  <c:v>3.1394875101150604E-2</c:v>
                </c:pt>
                <c:pt idx="12">
                  <c:v>2.8896921501587344E-2</c:v>
                </c:pt>
                <c:pt idx="13">
                  <c:v>2.0884857029292471E-2</c:v>
                </c:pt>
                <c:pt idx="14">
                  <c:v>1.8419805324941224E-2</c:v>
                </c:pt>
                <c:pt idx="15">
                  <c:v>1.7019315319295354E-2</c:v>
                </c:pt>
                <c:pt idx="16">
                  <c:v>1.8355155779801395E-2</c:v>
                </c:pt>
                <c:pt idx="17">
                  <c:v>2.1426718572781261E-2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2D2-4EF4-B6E2-2A1C3DC74A7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9116000"/>
        <c:axId val="-9112192"/>
      </c:barChart>
      <c:catAx>
        <c:axId val="-911600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-9112192"/>
        <c:crosses val="autoZero"/>
        <c:auto val="1"/>
        <c:lblAlgn val="ctr"/>
        <c:lblOffset val="100"/>
        <c:noMultiLvlLbl val="0"/>
      </c:catAx>
      <c:valAx>
        <c:axId val="-9112192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S"/>
          </a:p>
        </c:txPr>
        <c:crossAx val="-9116000"/>
        <c:crosses val="autoZero"/>
        <c:crossBetween val="between"/>
        <c:majorUnit val="2.0000000000000004E-2"/>
        <c:minorUnit val="4.000000000000001E-3"/>
      </c:valAx>
    </c:plotArea>
    <c:legend>
      <c:legendPos val="r"/>
      <c:layout>
        <c:manualLayout>
          <c:xMode val="edge"/>
          <c:yMode val="edge"/>
          <c:x val="0.32721719893276513"/>
          <c:y val="0.93625771203953323"/>
          <c:w val="0.34279842267357369"/>
          <c:h val="3.252591544581338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39070826974"/>
          <c:y val="3.3676108885064351E-2"/>
          <c:w val="0.64694505441277883"/>
          <c:h val="0.93168707439341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'3.1.2_EROG PRIV SNE'!$H$26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'3.1.2_EROG PRIV SNE'!$F$29:$F$39</c:f>
              <c:strCache>
                <c:ptCount val="11"/>
                <c:pt idx="0">
                  <c:v>Inicial 1</c:v>
                </c:pt>
                <c:pt idx="1">
                  <c:v>Inicial 2</c:v>
                </c:pt>
                <c:pt idx="2">
                  <c:v>Preparatoria</c:v>
                </c:pt>
                <c:pt idx="3">
                  <c:v>Elemental</c:v>
                </c:pt>
                <c:pt idx="4">
                  <c:v>Media</c:v>
                </c:pt>
                <c:pt idx="5">
                  <c:v>Superior</c:v>
                </c:pt>
                <c:pt idx="6">
                  <c:v>Bachillerato en ciencias y técnico</c:v>
                </c:pt>
                <c:pt idx="7">
                  <c:v>Nivel técnico o tecnológico superior</c:v>
                </c:pt>
                <c:pt idx="8">
                  <c:v>Educación de tercer nivel</c:v>
                </c:pt>
                <c:pt idx="9">
                  <c:v>Educación de cuarto nivel</c:v>
                </c:pt>
                <c:pt idx="10">
                  <c:v>Centros de capacitación</c:v>
                </c:pt>
              </c:strCache>
            </c:strRef>
          </c:cat>
          <c:val>
            <c:numRef>
              <c:f>'3.1.2_EROG PRIV SNE'!$I$29:$I$39</c:f>
              <c:numCache>
                <c:formatCode>0.0%</c:formatCode>
                <c:ptCount val="11"/>
                <c:pt idx="0">
                  <c:v>1.5614202980422938E-2</c:v>
                </c:pt>
                <c:pt idx="1">
                  <c:v>3.1206943665691027E-2</c:v>
                </c:pt>
                <c:pt idx="2">
                  <c:v>2.3666396216197365E-2</c:v>
                </c:pt>
                <c:pt idx="3">
                  <c:v>9.3746538725837186E-2</c:v>
                </c:pt>
                <c:pt idx="4">
                  <c:v>9.2828642352696791E-2</c:v>
                </c:pt>
                <c:pt idx="5">
                  <c:v>7.8733280009750009E-2</c:v>
                </c:pt>
                <c:pt idx="6">
                  <c:v>7.8522106355637125E-2</c:v>
                </c:pt>
                <c:pt idx="7">
                  <c:v>5.1475015397280499E-2</c:v>
                </c:pt>
                <c:pt idx="8">
                  <c:v>0.39596286563031885</c:v>
                </c:pt>
                <c:pt idx="9">
                  <c:v>4.8534680961066244E-2</c:v>
                </c:pt>
                <c:pt idx="10">
                  <c:v>8.9709327705101927E-2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49-4900-A3F8-0BF9B29A649B}"/>
            </c:ext>
          </c:extLst>
        </c:ser>
        <c:ser>
          <c:idx val="1"/>
          <c:order val="1"/>
          <c:tx>
            <c:strRef>
              <c:f>'3.1.2_EROG PRIV SNE'!$J$26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chemeClr val="accent2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'3.1.2_EROG PRIV SNE'!$F$29:$F$39</c:f>
              <c:strCache>
                <c:ptCount val="11"/>
                <c:pt idx="0">
                  <c:v>Inicial 1</c:v>
                </c:pt>
                <c:pt idx="1">
                  <c:v>Inicial 2</c:v>
                </c:pt>
                <c:pt idx="2">
                  <c:v>Preparatoria</c:v>
                </c:pt>
                <c:pt idx="3">
                  <c:v>Elemental</c:v>
                </c:pt>
                <c:pt idx="4">
                  <c:v>Media</c:v>
                </c:pt>
                <c:pt idx="5">
                  <c:v>Superior</c:v>
                </c:pt>
                <c:pt idx="6">
                  <c:v>Bachillerato en ciencias y técnico</c:v>
                </c:pt>
                <c:pt idx="7">
                  <c:v>Nivel técnico o tecnológico superior</c:v>
                </c:pt>
                <c:pt idx="8">
                  <c:v>Educación de tercer nivel</c:v>
                </c:pt>
                <c:pt idx="9">
                  <c:v>Educación de cuarto nivel</c:v>
                </c:pt>
                <c:pt idx="10">
                  <c:v>Centros de capacitación</c:v>
                </c:pt>
              </c:strCache>
            </c:strRef>
          </c:cat>
          <c:val>
            <c:numRef>
              <c:f>'3.1.2_EROG PRIV SNE'!$K$29:$K$39</c:f>
              <c:numCache>
                <c:formatCode>0.0%</c:formatCode>
                <c:ptCount val="11"/>
                <c:pt idx="0">
                  <c:v>1.4442272309107636E-2</c:v>
                </c:pt>
                <c:pt idx="1">
                  <c:v>2.9047071450475314E-2</c:v>
                </c:pt>
                <c:pt idx="2">
                  <c:v>2.2416053357865687E-2</c:v>
                </c:pt>
                <c:pt idx="3">
                  <c:v>9.0614075436982522E-2</c:v>
                </c:pt>
                <c:pt idx="4">
                  <c:v>8.9022155780435444E-2</c:v>
                </c:pt>
                <c:pt idx="5">
                  <c:v>8.1532888684452617E-2</c:v>
                </c:pt>
                <c:pt idx="6">
                  <c:v>7.7380404783808643E-2</c:v>
                </c:pt>
                <c:pt idx="7">
                  <c:v>5.6479990800367988E-2</c:v>
                </c:pt>
                <c:pt idx="8">
                  <c:v>0.40614612082183377</c:v>
                </c:pt>
                <c:pt idx="9">
                  <c:v>5.0895814167433301E-2</c:v>
                </c:pt>
                <c:pt idx="10">
                  <c:v>8.2023152407237038E-2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49-4900-A3F8-0BF9B29A64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-1988965968"/>
        <c:axId val="-1988968144"/>
      </c:barChart>
      <c:catAx>
        <c:axId val="-19889659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-1988968144"/>
        <c:crosses val="autoZero"/>
        <c:auto val="1"/>
        <c:lblAlgn val="ctr"/>
        <c:lblOffset val="100"/>
        <c:noMultiLvlLbl val="0"/>
      </c:catAx>
      <c:valAx>
        <c:axId val="-198896814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-1988965968"/>
        <c:crosses val="autoZero"/>
        <c:crossBetween val="between"/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SNE'!$C$10</c:f>
              <c:strCache>
                <c:ptCount val="1"/>
                <c:pt idx="0">
                  <c:v>Inicial 1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8855218055400505E-3"/>
                  <c:y val="2.58326293772322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88F-406A-A04A-270A667E44C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885521805540049E-3"/>
                  <c:y val="1.0333051750892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88F-406A-A04A-270A667E44C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570145370266995E-3"/>
                  <c:y val="2.58326293772332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88F-406A-A04A-270A667E44C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SNE'!$D$10:$U$10</c:f>
              <c:numCache>
                <c:formatCode>_ * #,##0_ ;_ * \-#,##0_ ;_ * "-"??_ ;_ @_ </c:formatCode>
                <c:ptCount val="18"/>
                <c:pt idx="0">
                  <c:v>16333</c:v>
                </c:pt>
                <c:pt idx="1">
                  <c:v>16733</c:v>
                </c:pt>
                <c:pt idx="2">
                  <c:v>17140</c:v>
                </c:pt>
                <c:pt idx="3">
                  <c:v>17389</c:v>
                </c:pt>
                <c:pt idx="4">
                  <c:v>18686</c:v>
                </c:pt>
                <c:pt idx="5">
                  <c:v>22682</c:v>
                </c:pt>
                <c:pt idx="6">
                  <c:v>21757</c:v>
                </c:pt>
                <c:pt idx="7">
                  <c:v>24313</c:v>
                </c:pt>
                <c:pt idx="8">
                  <c:v>30990</c:v>
                </c:pt>
                <c:pt idx="9">
                  <c:v>36245</c:v>
                </c:pt>
                <c:pt idx="10">
                  <c:v>33443</c:v>
                </c:pt>
                <c:pt idx="11">
                  <c:v>37149</c:v>
                </c:pt>
                <c:pt idx="12">
                  <c:v>35044</c:v>
                </c:pt>
                <c:pt idx="13">
                  <c:v>10476</c:v>
                </c:pt>
                <c:pt idx="14">
                  <c:v>20985</c:v>
                </c:pt>
                <c:pt idx="15">
                  <c:v>37197</c:v>
                </c:pt>
                <c:pt idx="16">
                  <c:v>40741</c:v>
                </c:pt>
                <c:pt idx="17">
                  <c:v>37677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88F-406A-A04A-270A667E44C8}"/>
            </c:ext>
          </c:extLst>
        </c:ser>
        <c:ser>
          <c:idx val="1"/>
          <c:order val="1"/>
          <c:tx>
            <c:strRef>
              <c:f>'3.1.2_EROG PRIV SNE'!$C$11</c:f>
              <c:strCache>
                <c:ptCount val="1"/>
                <c:pt idx="0">
                  <c:v>Inicial 2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E1748D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SNE'!$D$11:$U$11</c:f>
              <c:numCache>
                <c:formatCode>_ * #,##0_ ;_ * \-#,##0_ ;_ * "-"??_ ;_ @_ </c:formatCode>
                <c:ptCount val="18"/>
                <c:pt idx="0">
                  <c:v>19523.37475798</c:v>
                </c:pt>
                <c:pt idx="1">
                  <c:v>20596.443008490001</c:v>
                </c:pt>
                <c:pt idx="2">
                  <c:v>23841.17137941</c:v>
                </c:pt>
                <c:pt idx="3">
                  <c:v>27442.140652589998</c:v>
                </c:pt>
                <c:pt idx="4">
                  <c:v>32118.7446724</c:v>
                </c:pt>
                <c:pt idx="5">
                  <c:v>41732.327047320003</c:v>
                </c:pt>
                <c:pt idx="6">
                  <c:v>48385.5381471</c:v>
                </c:pt>
                <c:pt idx="7">
                  <c:v>56129.787015499998</c:v>
                </c:pt>
                <c:pt idx="8">
                  <c:v>72514.436396000005</c:v>
                </c:pt>
                <c:pt idx="9">
                  <c:v>75425.82446412</c:v>
                </c:pt>
                <c:pt idx="10">
                  <c:v>89969.88887748</c:v>
                </c:pt>
                <c:pt idx="11">
                  <c:v>99520</c:v>
                </c:pt>
                <c:pt idx="12">
                  <c:v>91218</c:v>
                </c:pt>
                <c:pt idx="13">
                  <c:v>43437</c:v>
                </c:pt>
                <c:pt idx="14">
                  <c:v>54438</c:v>
                </c:pt>
                <c:pt idx="15">
                  <c:v>77563</c:v>
                </c:pt>
                <c:pt idx="16">
                  <c:v>81426</c:v>
                </c:pt>
                <c:pt idx="17">
                  <c:v>75778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88F-406A-A04A-270A667E44C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-1988972496"/>
        <c:axId val="-1988976848"/>
      </c:barChart>
      <c:catAx>
        <c:axId val="-19889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976848"/>
        <c:crosses val="autoZero"/>
        <c:auto val="1"/>
        <c:lblAlgn val="ctr"/>
        <c:lblOffset val="100"/>
        <c:noMultiLvlLbl val="0"/>
      </c:catAx>
      <c:valAx>
        <c:axId val="-198897684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97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SNE'!$C$12</c:f>
              <c:strCache>
                <c:ptCount val="1"/>
                <c:pt idx="0">
                  <c:v>Preparatoria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>
                  <a:lumMod val="75000"/>
                </a:schemeClr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SNE'!$D$12:$U$12</c:f>
              <c:numCache>
                <c:formatCode>_ * #,##0_ ;_ * \-#,##0_ ;_ * "-"??_ ;_ @_ </c:formatCode>
                <c:ptCount val="18"/>
                <c:pt idx="0">
                  <c:v>33002.625242020003</c:v>
                </c:pt>
                <c:pt idx="1">
                  <c:v>34816.556991509999</c:v>
                </c:pt>
                <c:pt idx="2">
                  <c:v>34601.82862059</c:v>
                </c:pt>
                <c:pt idx="3">
                  <c:v>36690.859347409998</c:v>
                </c:pt>
                <c:pt idx="4">
                  <c:v>40861.255327600004</c:v>
                </c:pt>
                <c:pt idx="5">
                  <c:v>50268.672952679997</c:v>
                </c:pt>
                <c:pt idx="6">
                  <c:v>46899.4618529</c:v>
                </c:pt>
                <c:pt idx="7">
                  <c:v>47900.212984500002</c:v>
                </c:pt>
                <c:pt idx="8">
                  <c:v>51149.563604000003</c:v>
                </c:pt>
                <c:pt idx="9">
                  <c:v>51298.17553588</c:v>
                </c:pt>
                <c:pt idx="10">
                  <c:v>62874.11112252</c:v>
                </c:pt>
                <c:pt idx="11">
                  <c:v>68316</c:v>
                </c:pt>
                <c:pt idx="12">
                  <c:v>65831</c:v>
                </c:pt>
                <c:pt idx="13">
                  <c:v>55319</c:v>
                </c:pt>
                <c:pt idx="14">
                  <c:v>57011</c:v>
                </c:pt>
                <c:pt idx="15">
                  <c:v>61632</c:v>
                </c:pt>
                <c:pt idx="16">
                  <c:v>61751</c:v>
                </c:pt>
                <c:pt idx="17">
                  <c:v>58479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E1-4665-B60A-C84538A8C6E5}"/>
            </c:ext>
          </c:extLst>
        </c:ser>
        <c:ser>
          <c:idx val="1"/>
          <c:order val="1"/>
          <c:tx>
            <c:strRef>
              <c:f>'3.1.2_EROG PRIV SNE'!$C$13</c:f>
              <c:strCache>
                <c:ptCount val="1"/>
                <c:pt idx="0">
                  <c:v>Elemental</c:v>
                </c:pt>
              </c:strCache>
            </c:strRef>
          </c:tx>
          <c:spPr>
            <a:solidFill>
              <a:srgbClr val="FF9FB1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SNE'!$D$13:$U$13</c:f>
              <c:numCache>
                <c:formatCode>_ * #,##0_ ;_ * \-#,##0_ ;_ * "-"??_ ;_ @_ </c:formatCode>
                <c:ptCount val="18"/>
                <c:pt idx="0">
                  <c:v>140388.62434094999</c:v>
                </c:pt>
                <c:pt idx="1">
                  <c:v>143216.85792586001</c:v>
                </c:pt>
                <c:pt idx="2">
                  <c:v>148172.49516155999</c:v>
                </c:pt>
                <c:pt idx="3">
                  <c:v>144132.92545618999</c:v>
                </c:pt>
                <c:pt idx="4">
                  <c:v>157439.23195212</c:v>
                </c:pt>
                <c:pt idx="5">
                  <c:v>192368.90769853001</c:v>
                </c:pt>
                <c:pt idx="6">
                  <c:v>190908.16004176001</c:v>
                </c:pt>
                <c:pt idx="7">
                  <c:v>195107.6046963</c:v>
                </c:pt>
                <c:pt idx="8">
                  <c:v>192349.15843608</c:v>
                </c:pt>
                <c:pt idx="9">
                  <c:v>194382.66817006</c:v>
                </c:pt>
                <c:pt idx="10">
                  <c:v>215951.07926992999</c:v>
                </c:pt>
                <c:pt idx="11">
                  <c:v>252898</c:v>
                </c:pt>
                <c:pt idx="12">
                  <c:v>245829</c:v>
                </c:pt>
                <c:pt idx="13">
                  <c:v>202805</c:v>
                </c:pt>
                <c:pt idx="14">
                  <c:v>225927</c:v>
                </c:pt>
                <c:pt idx="15">
                  <c:v>243509</c:v>
                </c:pt>
                <c:pt idx="16">
                  <c:v>244606</c:v>
                </c:pt>
                <c:pt idx="17">
                  <c:v>236394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E1-4665-B60A-C84538A8C6E5}"/>
            </c:ext>
          </c:extLst>
        </c:ser>
        <c:ser>
          <c:idx val="2"/>
          <c:order val="2"/>
          <c:tx>
            <c:strRef>
              <c:f>'3.1.2_EROG PRIV SNE'!$C$14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SNE'!$D$14:$U$14</c:f>
              <c:numCache>
                <c:formatCode>_ * #,##0_ ;_ * \-#,##0_ ;_ * "-"??_ ;_ @_ </c:formatCode>
                <c:ptCount val="18"/>
                <c:pt idx="0">
                  <c:v>115775.37565905</c:v>
                </c:pt>
                <c:pt idx="1">
                  <c:v>118138.14207414001</c:v>
                </c:pt>
                <c:pt idx="2">
                  <c:v>127909.50483844</c:v>
                </c:pt>
                <c:pt idx="3">
                  <c:v>130294.07454381</c:v>
                </c:pt>
                <c:pt idx="4">
                  <c:v>145809.76804788</c:v>
                </c:pt>
                <c:pt idx="5">
                  <c:v>176233.09230146999</c:v>
                </c:pt>
                <c:pt idx="6">
                  <c:v>170285.83995823999</c:v>
                </c:pt>
                <c:pt idx="7">
                  <c:v>170471.3953037</c:v>
                </c:pt>
                <c:pt idx="8">
                  <c:v>170384.84156392</c:v>
                </c:pt>
                <c:pt idx="9">
                  <c:v>175706.33182994</c:v>
                </c:pt>
                <c:pt idx="10">
                  <c:v>196115.92073007001</c:v>
                </c:pt>
                <c:pt idx="11">
                  <c:v>219768</c:v>
                </c:pt>
                <c:pt idx="12">
                  <c:v>211941</c:v>
                </c:pt>
                <c:pt idx="13">
                  <c:v>186932</c:v>
                </c:pt>
                <c:pt idx="14">
                  <c:v>219700</c:v>
                </c:pt>
                <c:pt idx="15">
                  <c:v>233767</c:v>
                </c:pt>
                <c:pt idx="16">
                  <c:v>242211</c:v>
                </c:pt>
                <c:pt idx="17">
                  <c:v>232241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6E1-4665-B60A-C84538A8C6E5}"/>
            </c:ext>
          </c:extLst>
        </c:ser>
        <c:ser>
          <c:idx val="3"/>
          <c:order val="3"/>
          <c:tx>
            <c:strRef>
              <c:f>'3.1.2_EROG PRIV SNE'!$C$15</c:f>
              <c:strCache>
                <c:ptCount val="1"/>
                <c:pt idx="0">
                  <c:v>Superior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SNE'!$D$15:$U$15</c:f>
              <c:numCache>
                <c:formatCode>_ * #,##0_ ;_ * \-#,##0_ ;_ * "-"??_ ;_ @_ </c:formatCode>
                <c:ptCount val="18"/>
                <c:pt idx="0">
                  <c:v>96021</c:v>
                </c:pt>
                <c:pt idx="1">
                  <c:v>102808</c:v>
                </c:pt>
                <c:pt idx="2">
                  <c:v>107588</c:v>
                </c:pt>
                <c:pt idx="3">
                  <c:v>112173</c:v>
                </c:pt>
                <c:pt idx="4">
                  <c:v>125727</c:v>
                </c:pt>
                <c:pt idx="5">
                  <c:v>159164</c:v>
                </c:pt>
                <c:pt idx="6">
                  <c:v>157788</c:v>
                </c:pt>
                <c:pt idx="7">
                  <c:v>166520</c:v>
                </c:pt>
                <c:pt idx="8">
                  <c:v>158551</c:v>
                </c:pt>
                <c:pt idx="9">
                  <c:v>155760</c:v>
                </c:pt>
                <c:pt idx="10">
                  <c:v>168465</c:v>
                </c:pt>
                <c:pt idx="11">
                  <c:v>189254</c:v>
                </c:pt>
                <c:pt idx="12">
                  <c:v>183929</c:v>
                </c:pt>
                <c:pt idx="13">
                  <c:v>162385</c:v>
                </c:pt>
                <c:pt idx="14">
                  <c:v>179580</c:v>
                </c:pt>
                <c:pt idx="15">
                  <c:v>198726</c:v>
                </c:pt>
                <c:pt idx="16">
                  <c:v>205433</c:v>
                </c:pt>
                <c:pt idx="17">
                  <c:v>212703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6E1-4665-B60A-C84538A8C6E5}"/>
            </c:ext>
          </c:extLst>
        </c:ser>
        <c:ser>
          <c:idx val="4"/>
          <c:order val="4"/>
          <c:tx>
            <c:strRef>
              <c:f>'3.1.2_EROG PRIV SNE'!$C$16</c:f>
              <c:strCache>
                <c:ptCount val="1"/>
                <c:pt idx="0">
                  <c:v>Bachillerato en ciencias y técnico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E1748D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SNE'!$D$16:$U$16</c:f>
              <c:numCache>
                <c:formatCode>_ * #,##0_ ;_ * \-#,##0_ ;_ * "-"??_ ;_ @_ </c:formatCode>
                <c:ptCount val="18"/>
                <c:pt idx="0">
                  <c:v>86493</c:v>
                </c:pt>
                <c:pt idx="1">
                  <c:v>93285</c:v>
                </c:pt>
                <c:pt idx="2">
                  <c:v>99166</c:v>
                </c:pt>
                <c:pt idx="3">
                  <c:v>107755</c:v>
                </c:pt>
                <c:pt idx="4">
                  <c:v>125871</c:v>
                </c:pt>
                <c:pt idx="5">
                  <c:v>159916</c:v>
                </c:pt>
                <c:pt idx="6">
                  <c:v>165000</c:v>
                </c:pt>
                <c:pt idx="7">
                  <c:v>178964</c:v>
                </c:pt>
                <c:pt idx="8">
                  <c:v>169183</c:v>
                </c:pt>
                <c:pt idx="9">
                  <c:v>166942</c:v>
                </c:pt>
                <c:pt idx="10">
                  <c:v>180295</c:v>
                </c:pt>
                <c:pt idx="11">
                  <c:v>196469</c:v>
                </c:pt>
                <c:pt idx="12">
                  <c:v>182269</c:v>
                </c:pt>
                <c:pt idx="13">
                  <c:v>167149</c:v>
                </c:pt>
                <c:pt idx="14">
                  <c:v>189191</c:v>
                </c:pt>
                <c:pt idx="15">
                  <c:v>195192</c:v>
                </c:pt>
                <c:pt idx="16">
                  <c:v>204882</c:v>
                </c:pt>
                <c:pt idx="17">
                  <c:v>201870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6E1-4665-B60A-C84538A8C6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-1988963792"/>
        <c:axId val="-1988966512"/>
      </c:barChart>
      <c:catAx>
        <c:axId val="-198896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966512"/>
        <c:crosses val="autoZero"/>
        <c:auto val="1"/>
        <c:lblAlgn val="ctr"/>
        <c:lblOffset val="100"/>
        <c:noMultiLvlLbl val="0"/>
      </c:catAx>
      <c:valAx>
        <c:axId val="-1988966512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96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SNE'!$C$17</c:f>
              <c:strCache>
                <c:ptCount val="1"/>
                <c:pt idx="0">
                  <c:v>Nivel técnico o tecnológico superior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46C-443A-AF49-EDF6C347372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46C-443A-AF49-EDF6C347372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46C-443A-AF49-EDF6C347372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46C-443A-AF49-EDF6C347372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346C-443A-AF49-EDF6C347372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SNE'!$D$17:$U$17</c:f>
              <c:numCache>
                <c:formatCode>_ * #,##0_ ;_ * \-#,##0_ ;_ * "-"??_ ;_ @_ </c:formatCode>
                <c:ptCount val="18"/>
                <c:pt idx="0">
                  <c:v>14876</c:v>
                </c:pt>
                <c:pt idx="1">
                  <c:v>16195</c:v>
                </c:pt>
                <c:pt idx="2">
                  <c:v>22252</c:v>
                </c:pt>
                <c:pt idx="3">
                  <c:v>31956</c:v>
                </c:pt>
                <c:pt idx="4">
                  <c:v>36514</c:v>
                </c:pt>
                <c:pt idx="5">
                  <c:v>48075</c:v>
                </c:pt>
                <c:pt idx="6">
                  <c:v>54204</c:v>
                </c:pt>
                <c:pt idx="7">
                  <c:v>79032</c:v>
                </c:pt>
                <c:pt idx="8">
                  <c:v>69160</c:v>
                </c:pt>
                <c:pt idx="9">
                  <c:v>72917</c:v>
                </c:pt>
                <c:pt idx="10">
                  <c:v>72404</c:v>
                </c:pt>
                <c:pt idx="11">
                  <c:v>89439</c:v>
                </c:pt>
                <c:pt idx="12">
                  <c:v>95375</c:v>
                </c:pt>
                <c:pt idx="13">
                  <c:v>82988</c:v>
                </c:pt>
                <c:pt idx="14">
                  <c:v>116342</c:v>
                </c:pt>
                <c:pt idx="15">
                  <c:v>133613</c:v>
                </c:pt>
                <c:pt idx="16">
                  <c:v>134310</c:v>
                </c:pt>
                <c:pt idx="17">
                  <c:v>147345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46C-443A-AF49-EDF6C3473727}"/>
            </c:ext>
          </c:extLst>
        </c:ser>
        <c:ser>
          <c:idx val="1"/>
          <c:order val="1"/>
          <c:tx>
            <c:strRef>
              <c:f>'3.1.2_EROG PRIV SNE'!$C$18</c:f>
              <c:strCache>
                <c:ptCount val="1"/>
                <c:pt idx="0">
                  <c:v>Educación de tercer nivel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SNE'!$D$18:$U$18</c:f>
              <c:numCache>
                <c:formatCode>_ * #,##0_ ;_ * \-#,##0_ ;_ * "-"??_ ;_ @_ </c:formatCode>
                <c:ptCount val="18"/>
                <c:pt idx="0">
                  <c:v>312903</c:v>
                </c:pt>
                <c:pt idx="1">
                  <c:v>374892</c:v>
                </c:pt>
                <c:pt idx="2">
                  <c:v>412530</c:v>
                </c:pt>
                <c:pt idx="3">
                  <c:v>416768</c:v>
                </c:pt>
                <c:pt idx="4">
                  <c:v>484267</c:v>
                </c:pt>
                <c:pt idx="5">
                  <c:v>609556</c:v>
                </c:pt>
                <c:pt idx="6">
                  <c:v>565115</c:v>
                </c:pt>
                <c:pt idx="7">
                  <c:v>742919</c:v>
                </c:pt>
                <c:pt idx="8">
                  <c:v>731259</c:v>
                </c:pt>
                <c:pt idx="9">
                  <c:v>738283</c:v>
                </c:pt>
                <c:pt idx="10">
                  <c:v>787193</c:v>
                </c:pt>
                <c:pt idx="11">
                  <c:v>848340</c:v>
                </c:pt>
                <c:pt idx="12">
                  <c:v>1032226</c:v>
                </c:pt>
                <c:pt idx="13">
                  <c:v>715325</c:v>
                </c:pt>
                <c:pt idx="14">
                  <c:v>1003753</c:v>
                </c:pt>
                <c:pt idx="15">
                  <c:v>1069628</c:v>
                </c:pt>
                <c:pt idx="16">
                  <c:v>1033157</c:v>
                </c:pt>
                <c:pt idx="17">
                  <c:v>1059554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46C-443A-AF49-EDF6C3473727}"/>
            </c:ext>
          </c:extLst>
        </c:ser>
        <c:ser>
          <c:idx val="2"/>
          <c:order val="2"/>
          <c:tx>
            <c:strRef>
              <c:f>'3.1.2_EROG PRIV SNE'!$C$19</c:f>
              <c:strCache>
                <c:ptCount val="1"/>
                <c:pt idx="0">
                  <c:v>Educación de cuarto nivel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SNE'!$D$19:$U$19</c:f>
              <c:numCache>
                <c:formatCode>_ * #,##0_ ;_ * \-#,##0_ ;_ * "-"??_ ;_ @_ </c:formatCode>
                <c:ptCount val="18"/>
                <c:pt idx="0">
                  <c:v>39327</c:v>
                </c:pt>
                <c:pt idx="1">
                  <c:v>47863</c:v>
                </c:pt>
                <c:pt idx="2">
                  <c:v>50775</c:v>
                </c:pt>
                <c:pt idx="3">
                  <c:v>52746</c:v>
                </c:pt>
                <c:pt idx="4">
                  <c:v>60997</c:v>
                </c:pt>
                <c:pt idx="5">
                  <c:v>75513</c:v>
                </c:pt>
                <c:pt idx="6">
                  <c:v>68968</c:v>
                </c:pt>
                <c:pt idx="7">
                  <c:v>90293</c:v>
                </c:pt>
                <c:pt idx="8">
                  <c:v>136019</c:v>
                </c:pt>
                <c:pt idx="9">
                  <c:v>113690</c:v>
                </c:pt>
                <c:pt idx="10">
                  <c:v>112443</c:v>
                </c:pt>
                <c:pt idx="11">
                  <c:v>116734</c:v>
                </c:pt>
                <c:pt idx="12">
                  <c:v>135998</c:v>
                </c:pt>
                <c:pt idx="13">
                  <c:v>114995</c:v>
                </c:pt>
                <c:pt idx="14">
                  <c:v>114053</c:v>
                </c:pt>
                <c:pt idx="15">
                  <c:v>140955</c:v>
                </c:pt>
                <c:pt idx="16">
                  <c:v>126638</c:v>
                </c:pt>
                <c:pt idx="17">
                  <c:v>132777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46C-443A-AF49-EDF6C3473727}"/>
            </c:ext>
          </c:extLst>
        </c:ser>
        <c:ser>
          <c:idx val="3"/>
          <c:order val="3"/>
          <c:tx>
            <c:strRef>
              <c:f>'3.1.2_EROG PRIV SNE'!$C$20</c:f>
              <c:strCache>
                <c:ptCount val="1"/>
                <c:pt idx="0">
                  <c:v>Centros de capacitación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SNE'!$D$8:$U$8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'3.1.2_EROG PRIV SNE'!$D$20:$U$20</c:f>
              <c:numCache>
                <c:formatCode>_ * #,##0_ ;_ * \-#,##0_ ;_ * "-"??_ ;_ @_ </c:formatCode>
                <c:ptCount val="18"/>
                <c:pt idx="0">
                  <c:v>106495</c:v>
                </c:pt>
                <c:pt idx="1">
                  <c:v>97460</c:v>
                </c:pt>
                <c:pt idx="2">
                  <c:v>100249</c:v>
                </c:pt>
                <c:pt idx="3">
                  <c:v>113428</c:v>
                </c:pt>
                <c:pt idx="4">
                  <c:v>127877</c:v>
                </c:pt>
                <c:pt idx="5">
                  <c:v>140622</c:v>
                </c:pt>
                <c:pt idx="6">
                  <c:v>164042</c:v>
                </c:pt>
                <c:pt idx="7">
                  <c:v>230310</c:v>
                </c:pt>
                <c:pt idx="8">
                  <c:v>181201</c:v>
                </c:pt>
                <c:pt idx="9">
                  <c:v>186581</c:v>
                </c:pt>
                <c:pt idx="10">
                  <c:v>209766</c:v>
                </c:pt>
                <c:pt idx="11">
                  <c:v>230748</c:v>
                </c:pt>
                <c:pt idx="12">
                  <c:v>214663</c:v>
                </c:pt>
                <c:pt idx="13">
                  <c:v>130743</c:v>
                </c:pt>
                <c:pt idx="14">
                  <c:v>213391</c:v>
                </c:pt>
                <c:pt idx="15">
                  <c:v>235648</c:v>
                </c:pt>
                <c:pt idx="16">
                  <c:v>234072</c:v>
                </c:pt>
                <c:pt idx="17">
                  <c:v>213982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46C-443A-AF49-EDF6C34737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-1988965424"/>
        <c:axId val="-1988963248"/>
      </c:barChart>
      <c:catAx>
        <c:axId val="-198896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963248"/>
        <c:crosses val="autoZero"/>
        <c:auto val="1"/>
        <c:lblAlgn val="ctr"/>
        <c:lblOffset val="100"/>
        <c:noMultiLvlLbl val="0"/>
      </c:catAx>
      <c:valAx>
        <c:axId val="-198896324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96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'3.1.3_EROG TIPO PUB SNE'!$C$29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F75-454B-922F-B4DCFCC78CC7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F75-454B-922F-B4DCFCC78CC7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F75-454B-922F-B4DCFCC78CC7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F75-454B-922F-B4DCFCC78CC7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F75-454B-922F-B4DCFCC78CC7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'3.1.3_EROG TIPO PUB SNE'!$D$28:$H$28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'3.1.3_EROG TIPO PUB SNE'!$D$30:$H$30</c:f>
              <c:numCache>
                <c:formatCode>0.0%</c:formatCode>
                <c:ptCount val="5"/>
                <c:pt idx="0">
                  <c:v>0.72501167380745635</c:v>
                </c:pt>
                <c:pt idx="1">
                  <c:v>0.1675081795153561</c:v>
                </c:pt>
                <c:pt idx="2">
                  <c:v>6.3304156555799629E-2</c:v>
                </c:pt>
                <c:pt idx="3">
                  <c:v>3.494946278243647E-2</c:v>
                </c:pt>
                <c:pt idx="4">
                  <c:v>9.2265273389515023E-3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F75-454B-922F-B4DCFCC78CC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Sector público</a:t>
            </a:r>
          </a:p>
        </c:rich>
      </c:tx>
      <c:layout>
        <c:manualLayout>
          <c:xMode val="edge"/>
          <c:yMode val="edge"/>
          <c:x val="0.67105753507430277"/>
          <c:y val="0.2187265917602996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'3.1.3_EROG TIPO PUB SNE'!$C$65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025-4538-A12E-E7D2876AE42F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025-4538-A12E-E7D2876AE42F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025-4538-A12E-E7D2876AE42F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025-4538-A12E-E7D2876AE42F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025-4538-A12E-E7D2876AE42F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'3.1.3_EROG TIPO PUB SNE'!$D$63:$H$63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'3.1.3_EROG TIPO PUB SNE'!$D$65:$H$65</c:f>
              <c:numCache>
                <c:formatCode>0.0%</c:formatCode>
                <c:ptCount val="5"/>
                <c:pt idx="0">
                  <c:v>0.81397725518877306</c:v>
                </c:pt>
                <c:pt idx="1">
                  <c:v>0.10589170978188174</c:v>
                </c:pt>
                <c:pt idx="2">
                  <c:v>3.0895965520275688E-2</c:v>
                </c:pt>
                <c:pt idx="3">
                  <c:v>4.8308838091053533E-2</c:v>
                </c:pt>
                <c:pt idx="4">
                  <c:v>9.2623141801600551E-4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025-4538-A12E-E7D2876AE4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'3.1.4_EROG TIPO PRIV SNE'!$C$28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049-4BE6-A1FC-04B3D65C2870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049-4BE6-A1FC-04B3D65C2870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049-4BE6-A1FC-04B3D65C2870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049-4BE6-A1FC-04B3D65C2870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049-4BE6-A1FC-04B3D65C287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'3.1.3_EROG TIPO PUB SNE'!$D$28:$H$28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'3.1.4_EROG TIPO PRIV SNE'!$D$29:$H$29</c:f>
              <c:numCache>
                <c:formatCode>0.0%</c:formatCode>
                <c:ptCount val="5"/>
                <c:pt idx="0">
                  <c:v>0.72501167380745635</c:v>
                </c:pt>
                <c:pt idx="1">
                  <c:v>0.1675081795153561</c:v>
                </c:pt>
                <c:pt idx="2">
                  <c:v>6.3304156555799629E-2</c:v>
                </c:pt>
                <c:pt idx="3">
                  <c:v>3.494946278243647E-2</c:v>
                </c:pt>
                <c:pt idx="4">
                  <c:v>9.2265273389515023E-3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049-4BE6-A1FC-04B3D65C28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Sector privado</a:t>
            </a:r>
          </a:p>
        </c:rich>
      </c:tx>
      <c:layout>
        <c:manualLayout>
          <c:xMode val="edge"/>
          <c:yMode val="edge"/>
          <c:x val="0.67105753507430277"/>
          <c:y val="0.2187265917602996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'3.1.4_EROG TIPO PRIV SNE'!$C$63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9EC-4F7A-9CFE-AB336F903A29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9EC-4F7A-9CFE-AB336F903A29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9EC-4F7A-9CFE-AB336F903A29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9EC-4F7A-9CFE-AB336F903A29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9EC-4F7A-9CFE-AB336F903A2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'3.1.4_EROG TIPO PRIV SNE'!$D$61:$H$61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'3.1.4_EROG TIPO PRIV SNE'!$D$63:$H$63</c:f>
              <c:numCache>
                <c:formatCode>0.0%</c:formatCode>
                <c:ptCount val="5"/>
                <c:pt idx="0">
                  <c:v>0.55332873351732592</c:v>
                </c:pt>
                <c:pt idx="1">
                  <c:v>0.28641367678626189</c:v>
                </c:pt>
                <c:pt idx="2">
                  <c:v>0.12584444955535112</c:v>
                </c:pt>
                <c:pt idx="3">
                  <c:v>9.1689665746703466E-3</c:v>
                </c:pt>
                <c:pt idx="4">
                  <c:v>2.5244173566390679E-2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9EC-4F7A-9CFE-AB336F903A2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294338207724"/>
          <c:y val="4.3426088878308317E-2"/>
          <c:w val="0.69631092988376453"/>
          <c:h val="0.82635033962902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'3.1.5_FINANC_PCC SNE'!$C$30:$D$30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tx>
          <c:spPr>
            <a:solidFill>
              <a:srgbClr val="FFC1CD"/>
            </a:solidFill>
            <a:ln w="19050">
              <a:solidFill>
                <a:srgbClr val="D64265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1CD"/>
              </a:solidFill>
              <a:ln w="3175"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EB-40D8-A09C-15CF9D646CDC}"/>
              </c:ext>
            </c:extLst>
          </c:dPt>
          <c:dPt>
            <c:idx val="1"/>
            <c:invertIfNegative val="0"/>
            <c:bubble3D val="0"/>
            <c:spPr>
              <a:solidFill>
                <a:srgbClr val="BFBFBF"/>
              </a:solidFill>
              <a:ln w="3175">
                <a:solidFill>
                  <a:srgbClr val="6E6E7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EB-40D8-A09C-15CF9D646CDC}"/>
              </c:ext>
            </c:extLst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3EB-40D8-A09C-15CF9D646C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3EB-40D8-A09C-15CF9D646CD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'3.1.5_FINANC_PCC SNE'!$C$30:$D$30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cat>
          <c:val>
            <c:numRef>
              <c:f>'3.1.5_FINANC_PCC SNE'!$C$31:$D$31</c:f>
              <c:numCache>
                <c:formatCode>_ * #,##0_ ;_ * \-#,##0_ ;_ * "-"??_ ;_ @_ </c:formatCode>
                <c:ptCount val="2"/>
                <c:pt idx="0">
                  <c:v>4926261</c:v>
                </c:pt>
                <c:pt idx="1">
                  <c:v>2572402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3EB-40D8-A09C-15CF9D646CD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1988969776"/>
        <c:axId val="-1988975760"/>
      </c:barChart>
      <c:catAx>
        <c:axId val="-198896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975760"/>
        <c:crosses val="autoZero"/>
        <c:auto val="1"/>
        <c:lblAlgn val="ctr"/>
        <c:lblOffset val="100"/>
        <c:noMultiLvlLbl val="0"/>
      </c:catAx>
      <c:valAx>
        <c:axId val="-19889757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96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4606888742972356"/>
          <c:y val="4.906201673602377E-2"/>
          <c:w val="0.518645354962325"/>
          <c:h val="0.85046806558134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'3.1.5_FINANC_PCC SNE'!$F$35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dLbl>
              <c:idx val="8"/>
              <c:layout>
                <c:manualLayout>
                  <c:x val="2.2653721682847898E-2"/>
                  <c:y val="8.706733822868197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282-4E84-9FFE-22DB8EF83B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282-4E84-9FFE-22DB8EF83BF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'3.1.5_FINANC_PCC SNE'!$B$36:$B$47</c:f>
              <c:strCache>
                <c:ptCount val="12"/>
                <c:pt idx="0">
                  <c:v>Regulación y administración de servicios de enseñanza</c:v>
                </c:pt>
                <c:pt idx="1">
                  <c:v>Inicial 1</c:v>
                </c:pt>
                <c:pt idx="2">
                  <c:v>Inicial 2</c:v>
                </c:pt>
                <c:pt idx="3">
                  <c:v>Preparatoria</c:v>
                </c:pt>
                <c:pt idx="4">
                  <c:v>Elemental</c:v>
                </c:pt>
                <c:pt idx="5">
                  <c:v>Media</c:v>
                </c:pt>
                <c:pt idx="6">
                  <c:v>Superior</c:v>
                </c:pt>
                <c:pt idx="7">
                  <c:v>Bachillerato en ciencias y técnico</c:v>
                </c:pt>
                <c:pt idx="8">
                  <c:v>Nivel técnico o tecnológico superior</c:v>
                </c:pt>
                <c:pt idx="9">
                  <c:v>Educación de tercer nivel</c:v>
                </c:pt>
                <c:pt idx="10">
                  <c:v>Educación de cuarto nivel</c:v>
                </c:pt>
                <c:pt idx="11">
                  <c:v>Centros de capacitación</c:v>
                </c:pt>
              </c:strCache>
            </c:strRef>
          </c:cat>
          <c:val>
            <c:numRef>
              <c:f>'3.1.5_FINANC_PCC SNE'!$F$36:$F$47</c:f>
              <c:numCache>
                <c:formatCode>0.0%</c:formatCode>
                <c:ptCount val="12"/>
                <c:pt idx="0">
                  <c:v>0.98681721243808473</c:v>
                </c:pt>
                <c:pt idx="1">
                  <c:v>0.81243832757293488</c:v>
                </c:pt>
                <c:pt idx="2">
                  <c:v>0.77228358513048789</c:v>
                </c:pt>
                <c:pt idx="3">
                  <c:v>0.78997498166919056</c:v>
                </c:pt>
                <c:pt idx="4">
                  <c:v>0.75054271589026567</c:v>
                </c:pt>
                <c:pt idx="5">
                  <c:v>0.75698804321893831</c:v>
                </c:pt>
                <c:pt idx="6">
                  <c:v>0.79205748896083583</c:v>
                </c:pt>
                <c:pt idx="7">
                  <c:v>0.77575149099409602</c:v>
                </c:pt>
                <c:pt idx="8">
                  <c:v>0.31854889774288137</c:v>
                </c:pt>
                <c:pt idx="9">
                  <c:v>0.51282477799925386</c:v>
                </c:pt>
                <c:pt idx="10">
                  <c:v>2.7016231295967537E-2</c:v>
                </c:pt>
                <c:pt idx="11">
                  <c:v>0.23007274690612523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82-4E84-9FFE-22DB8EF83BF9}"/>
            </c:ext>
          </c:extLst>
        </c:ser>
        <c:ser>
          <c:idx val="1"/>
          <c:order val="1"/>
          <c:tx>
            <c:strRef>
              <c:f>'3.1.5_FINANC_PCC SNE'!$G$35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456310679611662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282-4E84-9FFE-22DB8EF83BF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'3.1.5_FINANC_PCC SNE'!$B$36:$B$47</c:f>
              <c:strCache>
                <c:ptCount val="12"/>
                <c:pt idx="0">
                  <c:v>Regulación y administración de servicios de enseñanza</c:v>
                </c:pt>
                <c:pt idx="1">
                  <c:v>Inicial 1</c:v>
                </c:pt>
                <c:pt idx="2">
                  <c:v>Inicial 2</c:v>
                </c:pt>
                <c:pt idx="3">
                  <c:v>Preparatoria</c:v>
                </c:pt>
                <c:pt idx="4">
                  <c:v>Elemental</c:v>
                </c:pt>
                <c:pt idx="5">
                  <c:v>Media</c:v>
                </c:pt>
                <c:pt idx="6">
                  <c:v>Superior</c:v>
                </c:pt>
                <c:pt idx="7">
                  <c:v>Bachillerato en ciencias y técnico</c:v>
                </c:pt>
                <c:pt idx="8">
                  <c:v>Nivel técnico o tecnológico superior</c:v>
                </c:pt>
                <c:pt idx="9">
                  <c:v>Educación de tercer nivel</c:v>
                </c:pt>
                <c:pt idx="10">
                  <c:v>Educación de cuarto nivel</c:v>
                </c:pt>
                <c:pt idx="11">
                  <c:v>Centros de capacitación</c:v>
                </c:pt>
              </c:strCache>
            </c:strRef>
          </c:cat>
          <c:val>
            <c:numRef>
              <c:f>'3.1.5_FINANC_PCC SNE'!$G$36:$G$47</c:f>
              <c:numCache>
                <c:formatCode>0.0%</c:formatCode>
                <c:ptCount val="12"/>
                <c:pt idx="0">
                  <c:v>1.3182787561915245E-2</c:v>
                </c:pt>
                <c:pt idx="1">
                  <c:v>0.18756167242706509</c:v>
                </c:pt>
                <c:pt idx="2">
                  <c:v>0.22771641486951208</c:v>
                </c:pt>
                <c:pt idx="3">
                  <c:v>0.21002501833080939</c:v>
                </c:pt>
                <c:pt idx="4">
                  <c:v>0.24945728410973439</c:v>
                </c:pt>
                <c:pt idx="5">
                  <c:v>0.24301195678106174</c:v>
                </c:pt>
                <c:pt idx="6">
                  <c:v>0.20794251103916414</c:v>
                </c:pt>
                <c:pt idx="7">
                  <c:v>0.22424850900590404</c:v>
                </c:pt>
                <c:pt idx="8">
                  <c:v>0.68145110225711869</c:v>
                </c:pt>
                <c:pt idx="9">
                  <c:v>0.4871752220007462</c:v>
                </c:pt>
                <c:pt idx="10">
                  <c:v>0.97298376870403247</c:v>
                </c:pt>
                <c:pt idx="11">
                  <c:v>0.76992725309387477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282-4E84-9FFE-22DB8EF83BF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8"/>
        <c:overlap val="100"/>
        <c:axId val="-1988969232"/>
        <c:axId val="-1988137856"/>
      </c:barChart>
      <c:catAx>
        <c:axId val="-1988969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137856"/>
        <c:crosses val="autoZero"/>
        <c:auto val="1"/>
        <c:lblAlgn val="ctr"/>
        <c:lblOffset val="100"/>
        <c:noMultiLvlLbl val="0"/>
      </c:catAx>
      <c:valAx>
        <c:axId val="-1988137856"/>
        <c:scaling>
          <c:orientation val="minMax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96923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87899357407908"/>
          <c:y val="0.95582338314030346"/>
          <c:w val="0.37014499401167089"/>
          <c:h val="4.41765581478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666779612870316E-2"/>
          <c:y val="2.5158319896342939E-2"/>
          <c:w val="0.96539646167543947"/>
          <c:h val="0.818663284244281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'1.3_FBKF PUB Y PRIV'!$B$25</c:f>
              <c:strCache>
                <c:ptCount val="1"/>
                <c:pt idx="0">
                  <c:v>FBCF de la enseñanza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'1.3_FBKF PUB Y PRIV'!$C$24:$T$24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'1.3_FBKF PUB Y PRIV'!$C$25:$T$25</c:f>
              <c:numCache>
                <c:formatCode>_ * #,##0_ ;_ * \-#,##0_ ;_ * "-"??_ ;_ @_ </c:formatCode>
                <c:ptCount val="18"/>
                <c:pt idx="0">
                  <c:v>259034</c:v>
                </c:pt>
                <c:pt idx="1">
                  <c:v>371507</c:v>
                </c:pt>
                <c:pt idx="2">
                  <c:v>346901</c:v>
                </c:pt>
                <c:pt idx="3">
                  <c:v>391678</c:v>
                </c:pt>
                <c:pt idx="4">
                  <c:v>429875</c:v>
                </c:pt>
                <c:pt idx="5">
                  <c:v>522507</c:v>
                </c:pt>
                <c:pt idx="6">
                  <c:v>576784</c:v>
                </c:pt>
                <c:pt idx="7">
                  <c:v>846849</c:v>
                </c:pt>
                <c:pt idx="8">
                  <c:v>559991</c:v>
                </c:pt>
                <c:pt idx="9">
                  <c:v>462826</c:v>
                </c:pt>
                <c:pt idx="10">
                  <c:v>717598</c:v>
                </c:pt>
                <c:pt idx="11">
                  <c:v>644580</c:v>
                </c:pt>
                <c:pt idx="12">
                  <c:v>527341</c:v>
                </c:pt>
                <c:pt idx="13">
                  <c:v>243113</c:v>
                </c:pt>
                <c:pt idx="14">
                  <c:v>387706</c:v>
                </c:pt>
                <c:pt idx="15">
                  <c:v>488780</c:v>
                </c:pt>
                <c:pt idx="16">
                  <c:v>540674</c:v>
                </c:pt>
                <c:pt idx="17">
                  <c:v>540643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D8-4A83-BEE8-5DF68B8BD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111104"/>
        <c:axId val="-9110560"/>
      </c:barChart>
      <c:lineChart>
        <c:grouping val="standard"/>
        <c:varyColors val="0"/>
        <c:ser>
          <c:idx val="0"/>
          <c:order val="0"/>
          <c:tx>
            <c:strRef>
              <c:f>'1.3_FBKF PUB Y PRIV'!$B$26</c:f>
              <c:strCache>
                <c:ptCount val="1"/>
                <c:pt idx="0">
                  <c:v>FBCF de la enseñanza / PIB</c:v>
                </c:pt>
              </c:strCache>
            </c:strRef>
          </c:tx>
          <c:spPr>
            <a:ln w="25400">
              <a:solidFill>
                <a:schemeClr val="accent6">
                  <a:lumMod val="60000"/>
                  <a:lumOff val="40000"/>
                </a:schemeClr>
              </a:solidFill>
              <a:prstDash val="dash"/>
              <a:bevel/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  <a:alpha val="93000"/>
                </a:schemeClr>
              </a:solidFill>
              <a:ln>
                <a:solidFill>
                  <a:srgbClr val="FFC000"/>
                </a:solidFill>
              </a:ln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'1.3_FBKF PUB Y PRIV'!$C$24:$T$24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'1.3_FBKF PUB Y PRIV'!$C$26:$T$26</c:f>
              <c:numCache>
                <c:formatCode>0.0%</c:formatCode>
                <c:ptCount val="18"/>
                <c:pt idx="0">
                  <c:v>5.196401581608682E-3</c:v>
                </c:pt>
                <c:pt idx="1">
                  <c:v>6.0763889516846836E-3</c:v>
                </c:pt>
                <c:pt idx="2">
                  <c:v>5.7725456881918321E-3</c:v>
                </c:pt>
                <c:pt idx="3">
                  <c:v>5.7471806394523168E-3</c:v>
                </c:pt>
                <c:pt idx="4">
                  <c:v>5.4423755376370947E-3</c:v>
                </c:pt>
                <c:pt idx="5">
                  <c:v>5.9555105223649124E-3</c:v>
                </c:pt>
                <c:pt idx="6">
                  <c:v>5.9726830355072225E-3</c:v>
                </c:pt>
                <c:pt idx="7">
                  <c:v>8.2444236026814385E-3</c:v>
                </c:pt>
                <c:pt idx="8">
                  <c:v>5.7606578683755006E-3</c:v>
                </c:pt>
                <c:pt idx="9">
                  <c:v>4.7386015272208011E-3</c:v>
                </c:pt>
                <c:pt idx="10">
                  <c:v>6.8691037703710748E-3</c:v>
                </c:pt>
                <c:pt idx="11">
                  <c:v>5.9972667580960332E-3</c:v>
                </c:pt>
                <c:pt idx="12">
                  <c:v>4.9011286032180365E-3</c:v>
                </c:pt>
                <c:pt idx="13">
                  <c:v>2.5359808113605119E-3</c:v>
                </c:pt>
                <c:pt idx="14">
                  <c:v>3.6173665766134375E-3</c:v>
                </c:pt>
                <c:pt idx="15">
                  <c:v>4.2087907032138799E-3</c:v>
                </c:pt>
                <c:pt idx="16">
                  <c:v>4.4629561244730132E-3</c:v>
                </c:pt>
                <c:pt idx="17">
                  <c:v>4.3363813099717933E-3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D8-4A83-BEE8-5DF68B8BD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04032"/>
        <c:axId val="-9110016"/>
      </c:lineChart>
      <c:catAx>
        <c:axId val="-911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110560"/>
        <c:crosses val="autoZero"/>
        <c:auto val="1"/>
        <c:lblAlgn val="ctr"/>
        <c:lblOffset val="100"/>
        <c:noMultiLvlLbl val="0"/>
      </c:catAx>
      <c:valAx>
        <c:axId val="-9110560"/>
        <c:scaling>
          <c:orientation val="minMax"/>
          <c:max val="1300000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S"/>
          </a:p>
        </c:txPr>
        <c:crossAx val="-9111104"/>
        <c:crosses val="autoZero"/>
        <c:crossBetween val="between"/>
      </c:valAx>
      <c:valAx>
        <c:axId val="-9110016"/>
        <c:scaling>
          <c:orientation val="minMax"/>
          <c:max val="9.0000000000000028E-3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S"/>
          </a:p>
        </c:txPr>
        <c:crossAx val="-9104032"/>
        <c:crosses val="max"/>
        <c:crossBetween val="between"/>
      </c:valAx>
      <c:catAx>
        <c:axId val="-91040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-9110016"/>
        <c:crosses val="max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479661745919822"/>
          <c:y val="0.91924392626092588"/>
          <c:w val="0.30113117217448493"/>
          <c:h val="6.04522422554377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266221032715739"/>
          <c:y val="7.2172341042470778E-2"/>
          <c:w val="0.64694505441277883"/>
          <c:h val="0.927074223912120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'3.2.1_EROG PUB CINE'!$K$25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'3.2.1_EROG PUB CINE'!$F$27:$F$35</c:f>
              <c:strCache>
                <c:ptCount val="9"/>
                <c:pt idx="0">
                  <c:v>Regulación y administración de servicios de enseñanza</c:v>
                </c:pt>
                <c:pt idx="1">
                  <c:v>Educación de la primera infancia</c:v>
                </c:pt>
                <c:pt idx="2">
                  <c:v>Educación primaria</c:v>
                </c:pt>
                <c:pt idx="3">
                  <c:v>Educación secundaria baja</c:v>
                </c:pt>
                <c:pt idx="4">
                  <c:v>Educación secundaria alta</c:v>
                </c:pt>
                <c:pt idx="5">
                  <c:v>Educación terciaria de ciclo corto</c:v>
                </c:pt>
                <c:pt idx="6">
                  <c:v>Grado de educación terciaria o nivel equivalente</c:v>
                </c:pt>
                <c:pt idx="7">
                  <c:v>Nivel de maestría, especialización y doctorado o equivalentes</c:v>
                </c:pt>
                <c:pt idx="8">
                  <c:v>Otros tipos de enseñanza</c:v>
                </c:pt>
              </c:strCache>
            </c:strRef>
          </c:cat>
          <c:val>
            <c:numRef>
              <c:f>'3.2.1_EROG PUB CINE'!$K$27:$K$35</c:f>
              <c:numCache>
                <c:formatCode>0.0%</c:formatCode>
                <c:ptCount val="9"/>
                <c:pt idx="0">
                  <c:v>8.1862116873682084E-2</c:v>
                </c:pt>
                <c:pt idx="1">
                  <c:v>0.11666711069244561</c:v>
                </c:pt>
                <c:pt idx="2">
                  <c:v>0.26439707197472312</c:v>
                </c:pt>
                <c:pt idx="3">
                  <c:v>0.14420751140516663</c:v>
                </c:pt>
                <c:pt idx="4">
                  <c:v>0.12794264830494154</c:v>
                </c:pt>
                <c:pt idx="5">
                  <c:v>1.2128265925581014E-2</c:v>
                </c:pt>
                <c:pt idx="6">
                  <c:v>0.22825741619145967</c:v>
                </c:pt>
                <c:pt idx="7">
                  <c:v>1.1438567973123053E-2</c:v>
                </c:pt>
                <c:pt idx="8">
                  <c:v>1.3099290658877261E-2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E9-4986-B594-5D249A761DE2}"/>
            </c:ext>
          </c:extLst>
        </c:ser>
        <c:ser>
          <c:idx val="0"/>
          <c:order val="1"/>
          <c:tx>
            <c:strRef>
              <c:f>'3.2.1_EROG PUB CINE'!$I$25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'3.2.1_EROG PUB CINE'!$F$27:$F$35</c:f>
              <c:strCache>
                <c:ptCount val="9"/>
                <c:pt idx="0">
                  <c:v>Regulación y administración de servicios de enseñanza</c:v>
                </c:pt>
                <c:pt idx="1">
                  <c:v>Educación de la primera infancia</c:v>
                </c:pt>
                <c:pt idx="2">
                  <c:v>Educación primaria</c:v>
                </c:pt>
                <c:pt idx="3">
                  <c:v>Educación secundaria baja</c:v>
                </c:pt>
                <c:pt idx="4">
                  <c:v>Educación secundaria alta</c:v>
                </c:pt>
                <c:pt idx="5">
                  <c:v>Educación terciaria de ciclo corto</c:v>
                </c:pt>
                <c:pt idx="6">
                  <c:v>Grado de educación terciaria o nivel equivalente</c:v>
                </c:pt>
                <c:pt idx="7">
                  <c:v>Nivel de maestría, especialización y doctorado o equivalentes</c:v>
                </c:pt>
                <c:pt idx="8">
                  <c:v>Otros tipos de enseñanza</c:v>
                </c:pt>
              </c:strCache>
            </c:strRef>
          </c:cat>
          <c:val>
            <c:numRef>
              <c:f>'3.2.1_EROG PUB CINE'!$I$27:$I$35</c:f>
              <c:numCache>
                <c:formatCode>0.0%</c:formatCode>
                <c:ptCount val="9"/>
                <c:pt idx="0">
                  <c:v>7.9566317911305445E-2</c:v>
                </c:pt>
                <c:pt idx="1">
                  <c:v>0.11569808312008294</c:v>
                </c:pt>
                <c:pt idx="2">
                  <c:v>0.26089493858130269</c:v>
                </c:pt>
                <c:pt idx="3">
                  <c:v>0.14584936890925376</c:v>
                </c:pt>
                <c:pt idx="4">
                  <c:v>0.1260058092567127</c:v>
                </c:pt>
                <c:pt idx="5">
                  <c:v>1.2066632249975617E-2</c:v>
                </c:pt>
                <c:pt idx="6">
                  <c:v>0.2352945616529864</c:v>
                </c:pt>
                <c:pt idx="7">
                  <c:v>1.1768482269610612E-2</c:v>
                </c:pt>
                <c:pt idx="8">
                  <c:v>1.2855806048769867E-2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E9-4986-B594-5D249A761DE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-1988141664"/>
        <c:axId val="-1988144384"/>
      </c:barChart>
      <c:catAx>
        <c:axId val="-1988141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-1988144384"/>
        <c:crosses val="autoZero"/>
        <c:auto val="1"/>
        <c:lblAlgn val="ctr"/>
        <c:lblOffset val="100"/>
        <c:noMultiLvlLbl val="0"/>
      </c:catAx>
      <c:valAx>
        <c:axId val="-198814438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-1988141664"/>
        <c:crosses val="autoZero"/>
        <c:crossBetween val="between"/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926891610014369E-3"/>
          <c:y val="3.5855005052493595E-2"/>
          <c:w val="0.98601462167799714"/>
          <c:h val="0.818720047986201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'3.2.1_EROG PUB CINE'!$B$11</c:f>
              <c:strCache>
                <c:ptCount val="1"/>
                <c:pt idx="0">
                  <c:v>Educación de la primera infancia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CINE'!$C$11:$T$11</c:f>
              <c:numCache>
                <c:formatCode>_ * #,##0_ ;_ * \-#,##0_ ;_ * "-"??_ ;_ @_ </c:formatCode>
                <c:ptCount val="18"/>
                <c:pt idx="0">
                  <c:v>229074</c:v>
                </c:pt>
                <c:pt idx="1">
                  <c:v>264401</c:v>
                </c:pt>
                <c:pt idx="2">
                  <c:v>279441</c:v>
                </c:pt>
                <c:pt idx="3">
                  <c:v>306828</c:v>
                </c:pt>
                <c:pt idx="4">
                  <c:v>363737</c:v>
                </c:pt>
                <c:pt idx="5">
                  <c:v>396103</c:v>
                </c:pt>
                <c:pt idx="6">
                  <c:v>560445</c:v>
                </c:pt>
                <c:pt idx="7">
                  <c:v>563302</c:v>
                </c:pt>
                <c:pt idx="8">
                  <c:v>531555</c:v>
                </c:pt>
                <c:pt idx="9">
                  <c:v>561393</c:v>
                </c:pt>
                <c:pt idx="10">
                  <c:v>616849</c:v>
                </c:pt>
                <c:pt idx="11">
                  <c:v>588401</c:v>
                </c:pt>
                <c:pt idx="12">
                  <c:v>582358</c:v>
                </c:pt>
                <c:pt idx="13">
                  <c:v>478236</c:v>
                </c:pt>
                <c:pt idx="14">
                  <c:v>462601</c:v>
                </c:pt>
                <c:pt idx="15">
                  <c:v>518675</c:v>
                </c:pt>
                <c:pt idx="16">
                  <c:v>586805</c:v>
                </c:pt>
                <c:pt idx="17">
                  <c:v>582468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CD-45C5-82DC-A2D894D54D4C}"/>
            </c:ext>
          </c:extLst>
        </c:ser>
        <c:ser>
          <c:idx val="1"/>
          <c:order val="1"/>
          <c:tx>
            <c:strRef>
              <c:f>'3.2.1_EROG PUB CINE'!$B$12</c:f>
              <c:strCache>
                <c:ptCount val="1"/>
                <c:pt idx="0">
                  <c:v>Educación primaria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CINE'!$C$12:$T$12</c:f>
              <c:numCache>
                <c:formatCode>_ * #,##0_ ;_ * \-#,##0_ ;_ * "-"??_ ;_ @_ </c:formatCode>
                <c:ptCount val="18"/>
                <c:pt idx="0">
                  <c:v>685936</c:v>
                </c:pt>
                <c:pt idx="1">
                  <c:v>867741</c:v>
                </c:pt>
                <c:pt idx="2">
                  <c:v>893641</c:v>
                </c:pt>
                <c:pt idx="3">
                  <c:v>937111</c:v>
                </c:pt>
                <c:pt idx="4">
                  <c:v>1177286</c:v>
                </c:pt>
                <c:pt idx="5">
                  <c:v>1364992</c:v>
                </c:pt>
                <c:pt idx="6">
                  <c:v>1571691</c:v>
                </c:pt>
                <c:pt idx="7">
                  <c:v>1556564</c:v>
                </c:pt>
                <c:pt idx="8">
                  <c:v>1439891</c:v>
                </c:pt>
                <c:pt idx="9">
                  <c:v>1297535</c:v>
                </c:pt>
                <c:pt idx="10">
                  <c:v>1421895</c:v>
                </c:pt>
                <c:pt idx="11">
                  <c:v>1411486</c:v>
                </c:pt>
                <c:pt idx="12">
                  <c:v>1360535</c:v>
                </c:pt>
                <c:pt idx="13">
                  <c:v>1214957</c:v>
                </c:pt>
                <c:pt idx="14">
                  <c:v>1121102</c:v>
                </c:pt>
                <c:pt idx="15">
                  <c:v>1194777</c:v>
                </c:pt>
                <c:pt idx="16">
                  <c:v>1329848</c:v>
                </c:pt>
                <c:pt idx="17">
                  <c:v>1313444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CD-45C5-82DC-A2D894D54D4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1988146016"/>
        <c:axId val="-1988142208"/>
      </c:barChart>
      <c:catAx>
        <c:axId val="-198814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142208"/>
        <c:crosses val="autoZero"/>
        <c:auto val="1"/>
        <c:lblAlgn val="ctr"/>
        <c:lblOffset val="100"/>
        <c:noMultiLvlLbl val="0"/>
      </c:catAx>
      <c:valAx>
        <c:axId val="-198814220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14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CINE'!$B$13</c:f>
              <c:strCache>
                <c:ptCount val="1"/>
                <c:pt idx="0">
                  <c:v>Educación secundaria baja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CINE'!$C$13:$T$13</c:f>
              <c:numCache>
                <c:formatCode>_ * #,##0_ ;_ * \-#,##0_ ;_ * "-"??_ ;_ @_ </c:formatCode>
                <c:ptCount val="18"/>
                <c:pt idx="0">
                  <c:v>266780</c:v>
                </c:pt>
                <c:pt idx="1">
                  <c:v>312427</c:v>
                </c:pt>
                <c:pt idx="2">
                  <c:v>371160</c:v>
                </c:pt>
                <c:pt idx="3">
                  <c:v>390902</c:v>
                </c:pt>
                <c:pt idx="4">
                  <c:v>467543</c:v>
                </c:pt>
                <c:pt idx="5">
                  <c:v>430420</c:v>
                </c:pt>
                <c:pt idx="6">
                  <c:v>544235</c:v>
                </c:pt>
                <c:pt idx="7">
                  <c:v>535192</c:v>
                </c:pt>
                <c:pt idx="8">
                  <c:v>495456</c:v>
                </c:pt>
                <c:pt idx="9">
                  <c:v>522962</c:v>
                </c:pt>
                <c:pt idx="10">
                  <c:v>696372</c:v>
                </c:pt>
                <c:pt idx="11">
                  <c:v>726917</c:v>
                </c:pt>
                <c:pt idx="12">
                  <c:v>717288</c:v>
                </c:pt>
                <c:pt idx="13">
                  <c:v>650872</c:v>
                </c:pt>
                <c:pt idx="14">
                  <c:v>601586</c:v>
                </c:pt>
                <c:pt idx="15">
                  <c:v>636403</c:v>
                </c:pt>
                <c:pt idx="16">
                  <c:v>725326</c:v>
                </c:pt>
                <c:pt idx="17">
                  <c:v>734261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F5-4B73-85C0-82248B05149A}"/>
            </c:ext>
          </c:extLst>
        </c:ser>
        <c:ser>
          <c:idx val="1"/>
          <c:order val="1"/>
          <c:tx>
            <c:strRef>
              <c:f>'3.2.1_EROG PUB CINE'!$B$14</c:f>
              <c:strCache>
                <c:ptCount val="1"/>
                <c:pt idx="0">
                  <c:v>Educación secundaria alta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1.0472917149638923E-2"/>
                  <c:y val="-7.25388620765885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854687862229186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2001305403767545E-3"/>
                  <c:y val="2.41796206921959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5092451840816201E-3"/>
                  <c:y val="2.41796206921959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455732185243226E-3"/>
                  <c:y val="-4.432879251236533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5455732185243226E-3"/>
                  <c:y val="2.41796206921959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5455732185243226E-3"/>
                  <c:y val="2.41796206921963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7.2001305403767545E-3"/>
                  <c:y val="-1.20898103460979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5FF5-4B73-85C0-82248B05149A}"/>
                </c:ext>
                <c:ext xmlns:c15="http://schemas.microsoft.com/office/drawing/2012/chart" uri="{CE6537A1-D6FC-4f65-9D91-7224C49458BB}">
                  <c15:layout>
                    <c:manualLayout>
                      <c:w val="3.0587463650164161E-2"/>
                      <c:h val="4.0803205113437643E-2"/>
                    </c:manualLayout>
                  </c15:layout>
                </c:ext>
              </c:extLst>
            </c:dLbl>
            <c:dLbl>
              <c:idx val="8"/>
              <c:layout>
                <c:manualLayout>
                  <c:x val="6.54557321852432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6.5455732185243226E-3"/>
                  <c:y val="-2.41796206921963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8910158966718907E-3"/>
                  <c:y val="-2.41796206921959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6.545573218524226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7.2001305403767545E-3"/>
                  <c:y val="-7.25388620765881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7.854687862229186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4.5819012529670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6.5455732185243226E-3"/>
                  <c:y val="-2.41796206921959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5FF5-4B73-85C0-82248B05149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CINE'!$C$14:$T$14</c:f>
              <c:numCache>
                <c:formatCode>_ * #,##0_ ;_ * \-#,##0_ ;_ * "-"??_ ;_ @_ </c:formatCode>
                <c:ptCount val="18"/>
                <c:pt idx="0">
                  <c:v>250465</c:v>
                </c:pt>
                <c:pt idx="1">
                  <c:v>297673</c:v>
                </c:pt>
                <c:pt idx="2">
                  <c:v>346572</c:v>
                </c:pt>
                <c:pt idx="3">
                  <c:v>358634</c:v>
                </c:pt>
                <c:pt idx="4">
                  <c:v>413212</c:v>
                </c:pt>
                <c:pt idx="5">
                  <c:v>400294</c:v>
                </c:pt>
                <c:pt idx="6">
                  <c:v>470503</c:v>
                </c:pt>
                <c:pt idx="7">
                  <c:v>461827</c:v>
                </c:pt>
                <c:pt idx="8">
                  <c:v>431866</c:v>
                </c:pt>
                <c:pt idx="9">
                  <c:v>441512</c:v>
                </c:pt>
                <c:pt idx="10">
                  <c:v>566811</c:v>
                </c:pt>
                <c:pt idx="11">
                  <c:v>608007</c:v>
                </c:pt>
                <c:pt idx="12">
                  <c:v>598483</c:v>
                </c:pt>
                <c:pt idx="13">
                  <c:v>568717</c:v>
                </c:pt>
                <c:pt idx="14">
                  <c:v>531239</c:v>
                </c:pt>
                <c:pt idx="15">
                  <c:v>570660</c:v>
                </c:pt>
                <c:pt idx="16">
                  <c:v>643518</c:v>
                </c:pt>
                <c:pt idx="17">
                  <c:v>634361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5FF5-4B73-85C0-82248B0514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1988136768"/>
        <c:axId val="-1988140576"/>
      </c:barChart>
      <c:catAx>
        <c:axId val="-198813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140576"/>
        <c:crosses val="autoZero"/>
        <c:auto val="1"/>
        <c:lblAlgn val="ctr"/>
        <c:lblOffset val="100"/>
        <c:noMultiLvlLbl val="0"/>
      </c:catAx>
      <c:valAx>
        <c:axId val="-1988140576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13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CINE'!$B$15</c:f>
              <c:strCache>
                <c:ptCount val="1"/>
                <c:pt idx="0">
                  <c:v>Educación terciaria de ciclo corto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7.2001305403767545E-3"/>
                  <c:y val="-1.6666666666666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9273439311145932E-3"/>
                  <c:y val="-9.52380952380952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272786609262209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6182292874097771E-3"/>
                  <c:y val="2.380952380952206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2727866092622094E-3"/>
                  <c:y val="-1.7460115759570276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9636719655573929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6.5455732185242263E-3"/>
                  <c:y val="2.38095238095238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4.5819012529670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9636719655574887E-3"/>
                  <c:y val="-1.666666666666666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5.2364585748194579E-3"/>
                  <c:y val="-2.1428571428571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CINE'!$C$15:$T$15</c:f>
              <c:numCache>
                <c:formatCode>_ * #,##0_ ;_ * \-#,##0_ ;_ * "-"??_ ;_ @_ </c:formatCode>
                <c:ptCount val="18"/>
                <c:pt idx="0">
                  <c:v>9355</c:v>
                </c:pt>
                <c:pt idx="1">
                  <c:v>10944</c:v>
                </c:pt>
                <c:pt idx="2">
                  <c:v>12408</c:v>
                </c:pt>
                <c:pt idx="3">
                  <c:v>13721</c:v>
                </c:pt>
                <c:pt idx="4">
                  <c:v>16730</c:v>
                </c:pt>
                <c:pt idx="5">
                  <c:v>17075</c:v>
                </c:pt>
                <c:pt idx="6">
                  <c:v>20242</c:v>
                </c:pt>
                <c:pt idx="7">
                  <c:v>18626</c:v>
                </c:pt>
                <c:pt idx="8">
                  <c:v>25895</c:v>
                </c:pt>
                <c:pt idx="9">
                  <c:v>33259</c:v>
                </c:pt>
                <c:pt idx="10">
                  <c:v>43451</c:v>
                </c:pt>
                <c:pt idx="11">
                  <c:v>57947</c:v>
                </c:pt>
                <c:pt idx="12">
                  <c:v>65080</c:v>
                </c:pt>
                <c:pt idx="13">
                  <c:v>59121</c:v>
                </c:pt>
                <c:pt idx="14">
                  <c:v>54993</c:v>
                </c:pt>
                <c:pt idx="15">
                  <c:v>57496</c:v>
                </c:pt>
                <c:pt idx="16">
                  <c:v>61002</c:v>
                </c:pt>
                <c:pt idx="17">
                  <c:v>60748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F7B-434F-80C9-66D90E59FAF4}"/>
            </c:ext>
          </c:extLst>
        </c:ser>
        <c:ser>
          <c:idx val="1"/>
          <c:order val="1"/>
          <c:tx>
            <c:strRef>
              <c:f>'3.2.1_EROG PUB CINE'!$B$16</c:f>
              <c:strCache>
                <c:ptCount val="1"/>
                <c:pt idx="0">
                  <c:v>Grado de educación terciaria o nivel equivalente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CINE'!$C$16:$T$16</c:f>
              <c:numCache>
                <c:formatCode>_ * #,##0_ ;_ * \-#,##0_ ;_ * "-"??_ ;_ @_ </c:formatCode>
                <c:ptCount val="18"/>
                <c:pt idx="0">
                  <c:v>473441</c:v>
                </c:pt>
                <c:pt idx="1">
                  <c:v>639816</c:v>
                </c:pt>
                <c:pt idx="2">
                  <c:v>682914</c:v>
                </c:pt>
                <c:pt idx="3">
                  <c:v>784060</c:v>
                </c:pt>
                <c:pt idx="4">
                  <c:v>799837</c:v>
                </c:pt>
                <c:pt idx="5">
                  <c:v>816685</c:v>
                </c:pt>
                <c:pt idx="6">
                  <c:v>905186</c:v>
                </c:pt>
                <c:pt idx="7">
                  <c:v>1003142</c:v>
                </c:pt>
                <c:pt idx="8">
                  <c:v>1111742</c:v>
                </c:pt>
                <c:pt idx="9">
                  <c:v>1051537</c:v>
                </c:pt>
                <c:pt idx="10">
                  <c:v>1118552</c:v>
                </c:pt>
                <c:pt idx="11">
                  <c:v>1130156</c:v>
                </c:pt>
                <c:pt idx="12">
                  <c:v>1127718</c:v>
                </c:pt>
                <c:pt idx="13">
                  <c:v>1017232</c:v>
                </c:pt>
                <c:pt idx="14">
                  <c:v>1044513</c:v>
                </c:pt>
                <c:pt idx="15">
                  <c:v>1068216</c:v>
                </c:pt>
                <c:pt idx="16">
                  <c:v>1148075</c:v>
                </c:pt>
                <c:pt idx="17">
                  <c:v>1184562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FF7B-434F-80C9-66D90E59FAF4}"/>
            </c:ext>
          </c:extLst>
        </c:ser>
        <c:ser>
          <c:idx val="2"/>
          <c:order val="2"/>
          <c:tx>
            <c:strRef>
              <c:f>'3.2.1_EROG PUB CINE'!$B$17</c:f>
              <c:strCache>
                <c:ptCount val="1"/>
                <c:pt idx="0">
                  <c:v>Nivel de maestría, especialización y doctorado o equivalentes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2.618229287409729E-3"/>
                  <c:y val="-1.6666666666666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2001305403767545E-3"/>
                  <c:y val="-9.52380952380952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618229287409729E-3"/>
                  <c:y val="-9.52380952380961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2364585748194102E-3"/>
                  <c:y val="-8.730057879785138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8910158966718907E-3"/>
                  <c:y val="-4.76190476190467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236458574819410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618229287409729E-3"/>
                  <c:y val="-2.3809523809524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6.5455732185243226E-3"/>
                  <c:y val="-7.14285714285714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5455732185243226E-3"/>
                  <c:y val="-7.14285714285714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7.2001305403767545E-3"/>
                  <c:y val="-9.52380952380943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6.5455732185233629E-4"/>
                  <c:y val="-2.61904761904761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1.3091146437047686E-3"/>
                  <c:y val="-1.90476190476190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3.2727866092621613E-3"/>
                  <c:y val="-1.66666666666667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3.9273439311145932E-3"/>
                  <c:y val="-7.14285714285731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3.9273439311145932E-3"/>
                  <c:y val="2.38095238095238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6.5455732185243226E-3"/>
                  <c:y val="-4.76190476190476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FF7B-434F-80C9-66D90E59FAF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'3.2.1_EROG PUB CINE'!$C$17:$T$17</c:f>
              <c:numCache>
                <c:formatCode>_ * #,##0_ ;_ * \-#,##0_ ;_ * "-"??_ ;_ @_ </c:formatCode>
                <c:ptCount val="18"/>
                <c:pt idx="0">
                  <c:v>37657</c:v>
                </c:pt>
                <c:pt idx="1">
                  <c:v>48730</c:v>
                </c:pt>
                <c:pt idx="2">
                  <c:v>52209</c:v>
                </c:pt>
                <c:pt idx="3">
                  <c:v>66793</c:v>
                </c:pt>
                <c:pt idx="4">
                  <c:v>72316</c:v>
                </c:pt>
                <c:pt idx="5">
                  <c:v>76649</c:v>
                </c:pt>
                <c:pt idx="6">
                  <c:v>82588</c:v>
                </c:pt>
                <c:pt idx="7">
                  <c:v>99107</c:v>
                </c:pt>
                <c:pt idx="8">
                  <c:v>72770</c:v>
                </c:pt>
                <c:pt idx="9">
                  <c:v>64466</c:v>
                </c:pt>
                <c:pt idx="10">
                  <c:v>67143</c:v>
                </c:pt>
                <c:pt idx="11">
                  <c:v>69928</c:v>
                </c:pt>
                <c:pt idx="12">
                  <c:v>69636</c:v>
                </c:pt>
                <c:pt idx="13">
                  <c:v>42951</c:v>
                </c:pt>
                <c:pt idx="14">
                  <c:v>46704</c:v>
                </c:pt>
                <c:pt idx="15">
                  <c:v>47513</c:v>
                </c:pt>
                <c:pt idx="16">
                  <c:v>57533</c:v>
                </c:pt>
                <c:pt idx="17">
                  <c:v>59247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FF7B-434F-80C9-66D90E59FA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6"/>
        <c:axId val="-1988151456"/>
        <c:axId val="-1988148192"/>
      </c:barChart>
      <c:catAx>
        <c:axId val="-198815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148192"/>
        <c:crosses val="autoZero"/>
        <c:auto val="1"/>
        <c:lblAlgn val="ctr"/>
        <c:lblOffset val="100"/>
        <c:noMultiLvlLbl val="0"/>
      </c:catAx>
      <c:valAx>
        <c:axId val="-1988148192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15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39070826974"/>
          <c:y val="3.8288959366356581E-2"/>
          <c:w val="0.64694505441277883"/>
          <c:h val="0.927074223912120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'3.2.2_EROG PRIV CINE'!$K$23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'3.2.2_EROG PRIV CINE'!$F$25:$F$32</c:f>
              <c:strCache>
                <c:ptCount val="8"/>
                <c:pt idx="0">
                  <c:v>Educación de la primera infancia</c:v>
                </c:pt>
                <c:pt idx="1">
                  <c:v>Educación primaria</c:v>
                </c:pt>
                <c:pt idx="2">
                  <c:v>Educación secundaria baja</c:v>
                </c:pt>
                <c:pt idx="3">
                  <c:v>Educación secundaria alta</c:v>
                </c:pt>
                <c:pt idx="4">
                  <c:v>Educación terciaria de ciclo corto</c:v>
                </c:pt>
                <c:pt idx="5">
                  <c:v>Grado de educación terciaria o nivel equivalente</c:v>
                </c:pt>
                <c:pt idx="6">
                  <c:v>Nivel de maestría, especialización y doctorado o equivalentes</c:v>
                </c:pt>
                <c:pt idx="7">
                  <c:v>Otros tipos de enseñanza</c:v>
                </c:pt>
              </c:strCache>
            </c:strRef>
          </c:cat>
          <c:val>
            <c:numRef>
              <c:f>'3.2.2_EROG PRIV CINE'!$K$25:$K$32</c:f>
              <c:numCache>
                <c:formatCode>0.0%</c:formatCode>
                <c:ptCount val="8"/>
                <c:pt idx="0">
                  <c:v>7.0487542862311334E-2</c:v>
                </c:pt>
                <c:pt idx="1">
                  <c:v>0.18657518107853399</c:v>
                </c:pt>
                <c:pt idx="2">
                  <c:v>7.8733280009750009E-2</c:v>
                </c:pt>
                <c:pt idx="3">
                  <c:v>7.8522106355637125E-2</c:v>
                </c:pt>
                <c:pt idx="4">
                  <c:v>5.1475015397280499E-2</c:v>
                </c:pt>
                <c:pt idx="5">
                  <c:v>0.39596286563031885</c:v>
                </c:pt>
                <c:pt idx="6">
                  <c:v>4.8534680961066244E-2</c:v>
                </c:pt>
                <c:pt idx="7">
                  <c:v>8.9709327705101927E-2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A9-4948-B077-FF28B2572CDB}"/>
            </c:ext>
          </c:extLst>
        </c:ser>
        <c:ser>
          <c:idx val="0"/>
          <c:order val="1"/>
          <c:tx>
            <c:strRef>
              <c:f>'3.2.2_EROG PRIV CINE'!$I$23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'3.2.2_EROG PRIV CINE'!$F$25:$F$32</c:f>
              <c:strCache>
                <c:ptCount val="8"/>
                <c:pt idx="0">
                  <c:v>Educación de la primera infancia</c:v>
                </c:pt>
                <c:pt idx="1">
                  <c:v>Educación primaria</c:v>
                </c:pt>
                <c:pt idx="2">
                  <c:v>Educación secundaria baja</c:v>
                </c:pt>
                <c:pt idx="3">
                  <c:v>Educación secundaria alta</c:v>
                </c:pt>
                <c:pt idx="4">
                  <c:v>Educación terciaria de ciclo corto</c:v>
                </c:pt>
                <c:pt idx="5">
                  <c:v>Grado de educación terciaria o nivel equivalente</c:v>
                </c:pt>
                <c:pt idx="6">
                  <c:v>Nivel de maestría, especialización y doctorado o equivalentes</c:v>
                </c:pt>
                <c:pt idx="7">
                  <c:v>Otros tipos de enseñanza</c:v>
                </c:pt>
              </c:strCache>
            </c:strRef>
          </c:cat>
          <c:val>
            <c:numRef>
              <c:f>'3.2.2_EROG PRIV CINE'!$I$25:$I$32</c:f>
              <c:numCache>
                <c:formatCode>0.0%</c:formatCode>
                <c:ptCount val="8"/>
                <c:pt idx="0">
                  <c:v>6.5905397117448639E-2</c:v>
                </c:pt>
                <c:pt idx="1">
                  <c:v>0.17963623121741798</c:v>
                </c:pt>
                <c:pt idx="2">
                  <c:v>8.1532888684452617E-2</c:v>
                </c:pt>
                <c:pt idx="3">
                  <c:v>7.7380404783808643E-2</c:v>
                </c:pt>
                <c:pt idx="4">
                  <c:v>5.6479990800367988E-2</c:v>
                </c:pt>
                <c:pt idx="5">
                  <c:v>0.40614612082183377</c:v>
                </c:pt>
                <c:pt idx="6">
                  <c:v>5.0895814167433301E-2</c:v>
                </c:pt>
                <c:pt idx="7">
                  <c:v>8.2023152407237038E-2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A9-4948-B077-FF28B2572C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-1988150912"/>
        <c:axId val="-1988149280"/>
      </c:barChart>
      <c:catAx>
        <c:axId val="-1988150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-1988149280"/>
        <c:crosses val="autoZero"/>
        <c:auto val="1"/>
        <c:lblAlgn val="ctr"/>
        <c:lblOffset val="100"/>
        <c:noMultiLvlLbl val="0"/>
      </c:catAx>
      <c:valAx>
        <c:axId val="-198814928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-1988150912"/>
        <c:crosses val="autoZero"/>
        <c:crossBetween val="between"/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6571752294708E-3"/>
          <c:y val="2.4679489048013002E-2"/>
          <c:w val="0.99326334282477058"/>
          <c:h val="0.852535724752856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'3.2.2_EROG PRIV CINE'!$B$11</c:f>
              <c:strCache>
                <c:ptCount val="1"/>
                <c:pt idx="0">
                  <c:v>Educación primaria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CINE'!$C$11:$T$11</c:f>
              <c:numCache>
                <c:formatCode>_ * #,##0_ ;_ * \-#,##0_ ;_ * "-"??_ ;_ @_ </c:formatCode>
                <c:ptCount val="18"/>
                <c:pt idx="0">
                  <c:v>256164</c:v>
                </c:pt>
                <c:pt idx="1">
                  <c:v>261355</c:v>
                </c:pt>
                <c:pt idx="2">
                  <c:v>276082</c:v>
                </c:pt>
                <c:pt idx="3">
                  <c:v>274427</c:v>
                </c:pt>
                <c:pt idx="4">
                  <c:v>303249</c:v>
                </c:pt>
                <c:pt idx="5">
                  <c:v>368602</c:v>
                </c:pt>
                <c:pt idx="6">
                  <c:v>361194</c:v>
                </c:pt>
                <c:pt idx="7">
                  <c:v>365579</c:v>
                </c:pt>
                <c:pt idx="8">
                  <c:v>362734</c:v>
                </c:pt>
                <c:pt idx="9">
                  <c:v>370089</c:v>
                </c:pt>
                <c:pt idx="10">
                  <c:v>412067</c:v>
                </c:pt>
                <c:pt idx="11">
                  <c:v>472666</c:v>
                </c:pt>
                <c:pt idx="12">
                  <c:v>457770</c:v>
                </c:pt>
                <c:pt idx="13">
                  <c:v>389737</c:v>
                </c:pt>
                <c:pt idx="14">
                  <c:v>445627</c:v>
                </c:pt>
                <c:pt idx="15">
                  <c:v>477276</c:v>
                </c:pt>
                <c:pt idx="16">
                  <c:v>486817</c:v>
                </c:pt>
                <c:pt idx="17">
                  <c:v>468635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A7-4531-9A1A-AD395F949D1A}"/>
            </c:ext>
          </c:extLst>
        </c:ser>
        <c:ser>
          <c:idx val="1"/>
          <c:order val="1"/>
          <c:tx>
            <c:strRef>
              <c:f>'3.2.2_EROG PRIV CINE'!$B$10</c:f>
              <c:strCache>
                <c:ptCount val="1"/>
                <c:pt idx="0">
                  <c:v>Educación de la primera infancia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4.899387036530479E-3"/>
                  <c:y val="-2.24358991345572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118104160968399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2869636569642083E-3"/>
                  <c:y val="-2.24358991345572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837270138698946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2869636569642083E-3"/>
                  <c:y val="2.24358991345572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4.8993870365305241E-3"/>
                  <c:y val="-2.24358991345580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5.5118104160968399E-3"/>
                  <c:y val="-2.24358991345572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4.2869636569641189E-3"/>
                  <c:y val="-4.4871798269114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5.5118104160968399E-3"/>
                  <c:y val="2.24358991345564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6.1242337956631549E-3"/>
                  <c:y val="-2.24358991345580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6.1242337956629754E-3"/>
                  <c:y val="-4.4871798269114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7A7-4531-9A1A-AD395F949D1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CINE'!$C$10:$T$10</c:f>
              <c:numCache>
                <c:formatCode>_ * #,##0_ ;_ * \-#,##0_ ;_ * "-"??_ ;_ @_ </c:formatCode>
                <c:ptCount val="18"/>
                <c:pt idx="0">
                  <c:v>68859</c:v>
                </c:pt>
                <c:pt idx="1">
                  <c:v>72146</c:v>
                </c:pt>
                <c:pt idx="2">
                  <c:v>75583</c:v>
                </c:pt>
                <c:pt idx="3">
                  <c:v>81522</c:v>
                </c:pt>
                <c:pt idx="4">
                  <c:v>91666</c:v>
                </c:pt>
                <c:pt idx="5">
                  <c:v>114683</c:v>
                </c:pt>
                <c:pt idx="6">
                  <c:v>117042</c:v>
                </c:pt>
                <c:pt idx="7">
                  <c:v>128343</c:v>
                </c:pt>
                <c:pt idx="8">
                  <c:v>154654</c:v>
                </c:pt>
                <c:pt idx="9">
                  <c:v>162969</c:v>
                </c:pt>
                <c:pt idx="10">
                  <c:v>186287</c:v>
                </c:pt>
                <c:pt idx="11">
                  <c:v>204985</c:v>
                </c:pt>
                <c:pt idx="12">
                  <c:v>192093</c:v>
                </c:pt>
                <c:pt idx="13">
                  <c:v>109232</c:v>
                </c:pt>
                <c:pt idx="14">
                  <c:v>132434</c:v>
                </c:pt>
                <c:pt idx="15">
                  <c:v>176392</c:v>
                </c:pt>
                <c:pt idx="16">
                  <c:v>183918</c:v>
                </c:pt>
                <c:pt idx="17">
                  <c:v>171934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7A7-4531-9A1A-AD395F949D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1988143840"/>
        <c:axId val="-1988147104"/>
      </c:barChart>
      <c:catAx>
        <c:axId val="-198814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147104"/>
        <c:crosses val="autoZero"/>
        <c:auto val="1"/>
        <c:lblAlgn val="ctr"/>
        <c:lblOffset val="100"/>
        <c:noMultiLvlLbl val="0"/>
      </c:catAx>
      <c:valAx>
        <c:axId val="-198814710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14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'3.2.2_EROG PRIV CINE'!$B$12</c:f>
              <c:strCache>
                <c:ptCount val="1"/>
                <c:pt idx="0">
                  <c:v>Educación secundaria baja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-6.0737525731747698E-3"/>
                  <c:y val="-2.77777777777777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301-4D09-A6A6-11D08340390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374306985097044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301-4D09-A6A6-11D08340390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374306985097094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301-4D09-A6A6-11D08340390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3497227940388378E-3"/>
                  <c:y val="2.77777777777777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301-4D09-A6A6-11D08340390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CINE'!$C$12:$T$12</c:f>
              <c:numCache>
                <c:formatCode>_ * #,##0_ ;_ * \-#,##0_ ;_ * "-"??_ ;_ @_ </c:formatCode>
                <c:ptCount val="18"/>
                <c:pt idx="0">
                  <c:v>96021</c:v>
                </c:pt>
                <c:pt idx="1">
                  <c:v>102808</c:v>
                </c:pt>
                <c:pt idx="2">
                  <c:v>107588</c:v>
                </c:pt>
                <c:pt idx="3">
                  <c:v>112173</c:v>
                </c:pt>
                <c:pt idx="4">
                  <c:v>125727</c:v>
                </c:pt>
                <c:pt idx="5">
                  <c:v>159164</c:v>
                </c:pt>
                <c:pt idx="6">
                  <c:v>157788</c:v>
                </c:pt>
                <c:pt idx="7">
                  <c:v>166520</c:v>
                </c:pt>
                <c:pt idx="8">
                  <c:v>158551</c:v>
                </c:pt>
                <c:pt idx="9">
                  <c:v>155760</c:v>
                </c:pt>
                <c:pt idx="10">
                  <c:v>168465</c:v>
                </c:pt>
                <c:pt idx="11">
                  <c:v>189254</c:v>
                </c:pt>
                <c:pt idx="12">
                  <c:v>183929</c:v>
                </c:pt>
                <c:pt idx="13">
                  <c:v>162385</c:v>
                </c:pt>
                <c:pt idx="14">
                  <c:v>179580</c:v>
                </c:pt>
                <c:pt idx="15">
                  <c:v>198726</c:v>
                </c:pt>
                <c:pt idx="16">
                  <c:v>205433</c:v>
                </c:pt>
                <c:pt idx="17">
                  <c:v>212703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301-4D09-A6A6-11D08340390A}"/>
            </c:ext>
          </c:extLst>
        </c:ser>
        <c:ser>
          <c:idx val="1"/>
          <c:order val="1"/>
          <c:tx>
            <c:strRef>
              <c:f>'3.2.2_EROG PRIV CINE'!$B$13</c:f>
              <c:strCache>
                <c:ptCount val="1"/>
                <c:pt idx="0">
                  <c:v>Educación secundaria alta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CINE'!$C$13:$T$13</c:f>
              <c:numCache>
                <c:formatCode>_ * #,##0_ ;_ * \-#,##0_ ;_ * "-"??_ ;_ @_ </c:formatCode>
                <c:ptCount val="18"/>
                <c:pt idx="0">
                  <c:v>86493</c:v>
                </c:pt>
                <c:pt idx="1">
                  <c:v>93285</c:v>
                </c:pt>
                <c:pt idx="2">
                  <c:v>99166</c:v>
                </c:pt>
                <c:pt idx="3">
                  <c:v>107755</c:v>
                </c:pt>
                <c:pt idx="4">
                  <c:v>125871</c:v>
                </c:pt>
                <c:pt idx="5">
                  <c:v>159916</c:v>
                </c:pt>
                <c:pt idx="6">
                  <c:v>165000</c:v>
                </c:pt>
                <c:pt idx="7">
                  <c:v>178964</c:v>
                </c:pt>
                <c:pt idx="8">
                  <c:v>169183</c:v>
                </c:pt>
                <c:pt idx="9">
                  <c:v>166942</c:v>
                </c:pt>
                <c:pt idx="10">
                  <c:v>180295</c:v>
                </c:pt>
                <c:pt idx="11">
                  <c:v>196469</c:v>
                </c:pt>
                <c:pt idx="12">
                  <c:v>182269</c:v>
                </c:pt>
                <c:pt idx="13">
                  <c:v>167149</c:v>
                </c:pt>
                <c:pt idx="14">
                  <c:v>189191</c:v>
                </c:pt>
                <c:pt idx="15">
                  <c:v>195192</c:v>
                </c:pt>
                <c:pt idx="16">
                  <c:v>204882</c:v>
                </c:pt>
                <c:pt idx="17">
                  <c:v>201870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301-4D09-A6A6-11D0834039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-1988143296"/>
        <c:axId val="-1988138944"/>
      </c:barChart>
      <c:catAx>
        <c:axId val="-198814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8138944"/>
        <c:crosses val="autoZero"/>
        <c:auto val="1"/>
        <c:lblAlgn val="ctr"/>
        <c:lblOffset val="100"/>
        <c:noMultiLvlLbl val="0"/>
      </c:catAx>
      <c:valAx>
        <c:axId val="-198813894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814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'3.2.2_EROG PRIV CINE'!$B$14</c:f>
              <c:strCache>
                <c:ptCount val="1"/>
                <c:pt idx="0">
                  <c:v>Educación terciaria de ciclo corto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CINE'!$C$14:$T$14</c:f>
              <c:numCache>
                <c:formatCode>_ * #,##0_ ;_ * \-#,##0_ ;_ * "-"??_ ;_ @_ </c:formatCode>
                <c:ptCount val="18"/>
                <c:pt idx="0">
                  <c:v>14876</c:v>
                </c:pt>
                <c:pt idx="1">
                  <c:v>16195</c:v>
                </c:pt>
                <c:pt idx="2">
                  <c:v>22252</c:v>
                </c:pt>
                <c:pt idx="3">
                  <c:v>31956</c:v>
                </c:pt>
                <c:pt idx="4">
                  <c:v>36514</c:v>
                </c:pt>
                <c:pt idx="5">
                  <c:v>48075</c:v>
                </c:pt>
                <c:pt idx="6">
                  <c:v>54204</c:v>
                </c:pt>
                <c:pt idx="7">
                  <c:v>79032</c:v>
                </c:pt>
                <c:pt idx="8">
                  <c:v>69160</c:v>
                </c:pt>
                <c:pt idx="9">
                  <c:v>72917</c:v>
                </c:pt>
                <c:pt idx="10">
                  <c:v>72404</c:v>
                </c:pt>
                <c:pt idx="11">
                  <c:v>89439</c:v>
                </c:pt>
                <c:pt idx="12">
                  <c:v>95375</c:v>
                </c:pt>
                <c:pt idx="13">
                  <c:v>82988</c:v>
                </c:pt>
                <c:pt idx="14">
                  <c:v>116342</c:v>
                </c:pt>
                <c:pt idx="15">
                  <c:v>133613</c:v>
                </c:pt>
                <c:pt idx="16">
                  <c:v>134310</c:v>
                </c:pt>
                <c:pt idx="17">
                  <c:v>147345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2F-4D4B-80F0-6F5246A0DB08}"/>
            </c:ext>
          </c:extLst>
        </c:ser>
        <c:ser>
          <c:idx val="1"/>
          <c:order val="1"/>
          <c:tx>
            <c:strRef>
              <c:f>'3.2.2_EROG PRIV CINE'!$B$15</c:f>
              <c:strCache>
                <c:ptCount val="1"/>
                <c:pt idx="0">
                  <c:v>Grado de educación terciaria o nivel equivalente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CINE'!$C$15:$T$15</c:f>
              <c:numCache>
                <c:formatCode>_ * #,##0_ ;_ * \-#,##0_ ;_ * "-"??_ ;_ @_ </c:formatCode>
                <c:ptCount val="18"/>
                <c:pt idx="0">
                  <c:v>312903</c:v>
                </c:pt>
                <c:pt idx="1">
                  <c:v>374892</c:v>
                </c:pt>
                <c:pt idx="2">
                  <c:v>412530</c:v>
                </c:pt>
                <c:pt idx="3">
                  <c:v>416768</c:v>
                </c:pt>
                <c:pt idx="4">
                  <c:v>484267</c:v>
                </c:pt>
                <c:pt idx="5">
                  <c:v>609556</c:v>
                </c:pt>
                <c:pt idx="6">
                  <c:v>565115</c:v>
                </c:pt>
                <c:pt idx="7">
                  <c:v>742919</c:v>
                </c:pt>
                <c:pt idx="8">
                  <c:v>731259</c:v>
                </c:pt>
                <c:pt idx="9">
                  <c:v>738283</c:v>
                </c:pt>
                <c:pt idx="10">
                  <c:v>787193</c:v>
                </c:pt>
                <c:pt idx="11">
                  <c:v>848340</c:v>
                </c:pt>
                <c:pt idx="12">
                  <c:v>1032226</c:v>
                </c:pt>
                <c:pt idx="13">
                  <c:v>715325</c:v>
                </c:pt>
                <c:pt idx="14">
                  <c:v>1003753</c:v>
                </c:pt>
                <c:pt idx="15">
                  <c:v>1069628</c:v>
                </c:pt>
                <c:pt idx="16">
                  <c:v>1033157</c:v>
                </c:pt>
                <c:pt idx="17">
                  <c:v>1059554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2F-4D4B-80F0-6F5246A0DB08}"/>
            </c:ext>
          </c:extLst>
        </c:ser>
        <c:ser>
          <c:idx val="2"/>
          <c:order val="2"/>
          <c:tx>
            <c:strRef>
              <c:f>'3.2.2_EROG PRIV CINE'!$B$16</c:f>
              <c:strCache>
                <c:ptCount val="1"/>
                <c:pt idx="0">
                  <c:v>Nivel de maestría, especialización y doctorado o equivalentes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6.513596799946824E-3"/>
                  <c:y val="-2.550091220979847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8622371199521543E-3"/>
                  <c:y val="-1.27504561048983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256798399973412E-3"/>
                  <c:y val="-5.100182441959321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5595177599627289E-3"/>
                  <c:y val="5.10018244195941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2108774399574594E-3"/>
                  <c:y val="-9.350226462311444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256798399973412E-3"/>
                  <c:y val="-9.350226462311444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559517759962777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210877439957364E-3"/>
                  <c:y val="-5.100182441959321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513596799946824E-3"/>
                  <c:y val="-2.550091220979660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5595177599627775E-3"/>
                  <c:y val="-1.02003648839186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7.1649564799415068E-3"/>
                  <c:y val="-1.27504561048983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5.210877439957364E-3"/>
                  <c:y val="-1.02003648839185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8.4676758399307769E-3"/>
                  <c:y val="-1.27504561048983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7.8163161599361895E-3"/>
                  <c:y val="-2.295082098881703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8.4676758399306815E-3"/>
                  <c:y val="-3.31511858727356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7.1649564799415068E-3"/>
                  <c:y val="-1.02003648839186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7A2F-4D4B-80F0-6F5246A0DB0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CINE'!$C$8:$T$8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'3.2.2_EROG PRIV CINE'!$C$16:$T$16</c:f>
              <c:numCache>
                <c:formatCode>_ * #,##0_ ;_ * \-#,##0_ ;_ * "-"??_ ;_ @_ </c:formatCode>
                <c:ptCount val="18"/>
                <c:pt idx="0">
                  <c:v>39327</c:v>
                </c:pt>
                <c:pt idx="1">
                  <c:v>47863</c:v>
                </c:pt>
                <c:pt idx="2">
                  <c:v>50775</c:v>
                </c:pt>
                <c:pt idx="3">
                  <c:v>52746</c:v>
                </c:pt>
                <c:pt idx="4">
                  <c:v>60997</c:v>
                </c:pt>
                <c:pt idx="5">
                  <c:v>75513</c:v>
                </c:pt>
                <c:pt idx="6">
                  <c:v>68968</c:v>
                </c:pt>
                <c:pt idx="7">
                  <c:v>90293</c:v>
                </c:pt>
                <c:pt idx="8">
                  <c:v>136019</c:v>
                </c:pt>
                <c:pt idx="9">
                  <c:v>113690</c:v>
                </c:pt>
                <c:pt idx="10">
                  <c:v>112443</c:v>
                </c:pt>
                <c:pt idx="11">
                  <c:v>116734</c:v>
                </c:pt>
                <c:pt idx="12">
                  <c:v>135998</c:v>
                </c:pt>
                <c:pt idx="13">
                  <c:v>114995</c:v>
                </c:pt>
                <c:pt idx="14">
                  <c:v>114053</c:v>
                </c:pt>
                <c:pt idx="15">
                  <c:v>140955</c:v>
                </c:pt>
                <c:pt idx="16">
                  <c:v>126638</c:v>
                </c:pt>
                <c:pt idx="17">
                  <c:v>132777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7A2F-4D4B-80F0-6F5246A0DB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1986810976"/>
        <c:axId val="-1986812064"/>
      </c:barChart>
      <c:catAx>
        <c:axId val="-198681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812064"/>
        <c:crosses val="autoZero"/>
        <c:auto val="1"/>
        <c:lblAlgn val="ctr"/>
        <c:lblOffset val="100"/>
        <c:noMultiLvlLbl val="0"/>
      </c:catAx>
      <c:valAx>
        <c:axId val="-198681206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198681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'3.2.3_EROG TIPO PUB CINE'!$C$26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156-43AD-863A-989D1CB71AF9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156-43AD-863A-989D1CB71AF9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156-43AD-863A-989D1CB71AF9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156-43AD-863A-989D1CB71AF9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156-43AD-863A-989D1CB71AF9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'3.2.3_EROG TIPO PUB CINE'!$D$25:$H$25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'3.2.3_EROG TIPO PUB CINE'!$D$27:$H$27</c:f>
              <c:numCache>
                <c:formatCode>0.0%</c:formatCode>
                <c:ptCount val="5"/>
                <c:pt idx="0">
                  <c:v>0.72501167380745635</c:v>
                </c:pt>
                <c:pt idx="1">
                  <c:v>0.1675081795153561</c:v>
                </c:pt>
                <c:pt idx="2">
                  <c:v>6.3304156555799629E-2</c:v>
                </c:pt>
                <c:pt idx="3">
                  <c:v>3.494946278243647E-2</c:v>
                </c:pt>
                <c:pt idx="4">
                  <c:v>9.2265273389515023E-3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156-43AD-863A-989D1CB71AF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67641075911925808"/>
          <c:y val="0.230711556056137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'3.2.3_EROG TIPO PUB CINE'!$C$61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CC8-4414-8146-BBD3D65EC223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CC8-4414-8146-BBD3D65EC223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CC8-4414-8146-BBD3D65EC223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CC8-4414-8146-BBD3D65EC223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CC8-4414-8146-BBD3D65EC223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'3.2.3_EROG TIPO PUB CINE'!$D$59:$H$59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'3.2.3_EROG TIPO PUB CINE'!$D$61:$H$61</c:f>
              <c:numCache>
                <c:formatCode>0.0%</c:formatCode>
                <c:ptCount val="5"/>
                <c:pt idx="0">
                  <c:v>0.81397725518877306</c:v>
                </c:pt>
                <c:pt idx="1">
                  <c:v>0.10589170978188174</c:v>
                </c:pt>
                <c:pt idx="2">
                  <c:v>3.0895965520275688E-2</c:v>
                </c:pt>
                <c:pt idx="3">
                  <c:v>4.8308838091053533E-2</c:v>
                </c:pt>
                <c:pt idx="4">
                  <c:v>9.2623141801600551E-4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CC8-4414-8146-BBD3D65EC2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13953215058E-2"/>
          <c:y val="2.1538759330741498E-2"/>
          <c:w val="0.97900477209356984"/>
          <c:h val="0.82019631906091106"/>
        </c:manualLayout>
      </c:layout>
      <c:lineChart>
        <c:grouping val="standard"/>
        <c:varyColors val="0"/>
        <c:ser>
          <c:idx val="0"/>
          <c:order val="0"/>
          <c:tx>
            <c:strRef>
              <c:f>'1.3_FBKF PUB Y PRIV'!$B$53</c:f>
              <c:strCache>
                <c:ptCount val="1"/>
                <c:pt idx="0">
                  <c:v> Formación bruta de capital fijo público</c:v>
                </c:pt>
              </c:strCache>
            </c:strRef>
          </c:tx>
          <c:spPr>
            <a:ln w="22225" cap="rnd">
              <a:solidFill>
                <a:srgbClr val="7F7F7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F7F7F"/>
              </a:solidFill>
              <a:ln w="9525">
                <a:solidFill>
                  <a:srgbClr val="7F7F7F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708638931007792E-2"/>
                  <c:y val="-5.16521797733337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923-462C-8392-01003844D15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275384577044202E-2"/>
                  <c:y val="3.27728759694382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923-462C-8392-01003844D15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8548523595961892E-2"/>
                  <c:y val="2.69504583320057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923-462C-8392-01003844D15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584923029182692E-2"/>
                  <c:y val="2.64850440926071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33C-4BF4-ACA0-B4598CE7173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PRIV'!$C$52:$T$52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'1.3_FBKF PUB Y PRIV'!$C$53:$T$53</c:f>
              <c:numCache>
                <c:formatCode>_ * #,##0_ ;_ * \-#,##0_ ;_ * "-"??_ ;_ @_ </c:formatCode>
                <c:ptCount val="18"/>
                <c:pt idx="0">
                  <c:v>162549</c:v>
                </c:pt>
                <c:pt idx="1">
                  <c:v>232158</c:v>
                </c:pt>
                <c:pt idx="2">
                  <c:v>241923</c:v>
                </c:pt>
                <c:pt idx="3">
                  <c:v>260844</c:v>
                </c:pt>
                <c:pt idx="4">
                  <c:v>245209</c:v>
                </c:pt>
                <c:pt idx="5">
                  <c:v>241690</c:v>
                </c:pt>
                <c:pt idx="6">
                  <c:v>402331</c:v>
                </c:pt>
                <c:pt idx="7">
                  <c:v>544642</c:v>
                </c:pt>
                <c:pt idx="8">
                  <c:v>313948</c:v>
                </c:pt>
                <c:pt idx="9">
                  <c:v>255600</c:v>
                </c:pt>
                <c:pt idx="10">
                  <c:v>411742</c:v>
                </c:pt>
                <c:pt idx="11">
                  <c:v>376004</c:v>
                </c:pt>
                <c:pt idx="12">
                  <c:v>158022</c:v>
                </c:pt>
                <c:pt idx="13">
                  <c:v>73419</c:v>
                </c:pt>
                <c:pt idx="14">
                  <c:v>104571</c:v>
                </c:pt>
                <c:pt idx="15">
                  <c:v>177782</c:v>
                </c:pt>
                <c:pt idx="16">
                  <c:v>186274</c:v>
                </c:pt>
                <c:pt idx="17">
                  <c:v>155542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923-462C-8392-01003844D154}"/>
            </c:ext>
          </c:extLst>
        </c:ser>
        <c:ser>
          <c:idx val="1"/>
          <c:order val="1"/>
          <c:tx>
            <c:strRef>
              <c:f>'1.3_FBKF PUB Y PRIV'!$B$54</c:f>
              <c:strCache>
                <c:ptCount val="1"/>
                <c:pt idx="0">
                  <c:v> Formación bruta de capital fijo privado</c:v>
                </c:pt>
              </c:strCache>
            </c:strRef>
          </c:tx>
          <c:spPr>
            <a:ln w="2222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6BAB8"/>
              </a:solidFill>
              <a:ln w="9525">
                <a:solidFill>
                  <a:srgbClr val="E6BAB8"/>
                </a:solidFill>
              </a:ln>
              <a:effectLst/>
            </c:spPr>
          </c:marker>
          <c:dLbls>
            <c:dLbl>
              <c:idx val="12"/>
              <c:layout>
                <c:manualLayout>
                  <c:x val="-1.8484486860698944E-2"/>
                  <c:y val="-1.274422502996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923-462C-8392-01003844D15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6653576880230191E-2"/>
                  <c:y val="-3.27728759694382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D923-462C-8392-01003844D15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6683100505519865E-2"/>
                  <c:y val="-3.27728759694382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923-462C-8392-01003844D15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1.5813758793729617E-2"/>
                  <c:y val="-3.16490889222089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3C-4BF4-ACA0-B4598CE7173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1.1042594558276546E-2"/>
                  <c:y val="-1.09929096038018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33C-4BF4-ACA0-B4598CE7173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PRIV'!$C$52:$T$52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'1.3_FBKF PUB Y PRIV'!$C$54:$T$54</c:f>
              <c:numCache>
                <c:formatCode>_ * #,##0_ ;_ * \-#,##0_ ;_ * "-"??_ ;_ @_ </c:formatCode>
                <c:ptCount val="18"/>
                <c:pt idx="0">
                  <c:v>54647</c:v>
                </c:pt>
                <c:pt idx="1">
                  <c:v>96561</c:v>
                </c:pt>
                <c:pt idx="2">
                  <c:v>75870</c:v>
                </c:pt>
                <c:pt idx="3">
                  <c:v>84435</c:v>
                </c:pt>
                <c:pt idx="4">
                  <c:v>113182</c:v>
                </c:pt>
                <c:pt idx="5">
                  <c:v>188186</c:v>
                </c:pt>
                <c:pt idx="6">
                  <c:v>118663</c:v>
                </c:pt>
                <c:pt idx="7">
                  <c:v>205784</c:v>
                </c:pt>
                <c:pt idx="8">
                  <c:v>137698</c:v>
                </c:pt>
                <c:pt idx="9">
                  <c:v>97412</c:v>
                </c:pt>
                <c:pt idx="10">
                  <c:v>169003</c:v>
                </c:pt>
                <c:pt idx="11">
                  <c:v>140485</c:v>
                </c:pt>
                <c:pt idx="12">
                  <c:v>245565</c:v>
                </c:pt>
                <c:pt idx="13">
                  <c:v>81810</c:v>
                </c:pt>
                <c:pt idx="14">
                  <c:v>194801</c:v>
                </c:pt>
                <c:pt idx="15">
                  <c:v>180293</c:v>
                </c:pt>
                <c:pt idx="16">
                  <c:v>220529</c:v>
                </c:pt>
                <c:pt idx="17">
                  <c:v>225331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D923-462C-8392-01003844D154}"/>
            </c:ext>
          </c:extLst>
        </c:ser>
        <c:ser>
          <c:idx val="2"/>
          <c:order val="2"/>
          <c:tx>
            <c:strRef>
              <c:f>'1.3_FBKF PUB Y PRIV'!$B$55</c:f>
              <c:strCache>
                <c:ptCount val="1"/>
                <c:pt idx="0">
                  <c:v> Formación bruta de capital fijo total</c:v>
                </c:pt>
              </c:strCache>
            </c:strRef>
          </c:tx>
          <c:spPr>
            <a:ln w="22225" cap="rnd">
              <a:solidFill>
                <a:srgbClr val="E1748D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E1748D"/>
              </a:solidFill>
              <a:ln w="9525">
                <a:solidFill>
                  <a:srgbClr val="E1748D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PRIV'!$C$52:$T$52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'1.3_FBKF PUB Y PRIV'!$C$55:$T$55</c:f>
              <c:numCache>
                <c:formatCode>_ * #,##0_ ;_ * \-#,##0_ ;_ * "-"??_ ;_ @_ </c:formatCode>
                <c:ptCount val="18"/>
                <c:pt idx="0">
                  <c:v>217196</c:v>
                </c:pt>
                <c:pt idx="1">
                  <c:v>328719</c:v>
                </c:pt>
                <c:pt idx="2">
                  <c:v>317793</c:v>
                </c:pt>
                <c:pt idx="3">
                  <c:v>345279</c:v>
                </c:pt>
                <c:pt idx="4">
                  <c:v>358391</c:v>
                </c:pt>
                <c:pt idx="5">
                  <c:v>429876</c:v>
                </c:pt>
                <c:pt idx="6">
                  <c:v>520994</c:v>
                </c:pt>
                <c:pt idx="7">
                  <c:v>750426</c:v>
                </c:pt>
                <c:pt idx="8">
                  <c:v>451646</c:v>
                </c:pt>
                <c:pt idx="9">
                  <c:v>353012</c:v>
                </c:pt>
                <c:pt idx="10">
                  <c:v>580745</c:v>
                </c:pt>
                <c:pt idx="11">
                  <c:v>516489</c:v>
                </c:pt>
                <c:pt idx="12">
                  <c:v>403587</c:v>
                </c:pt>
                <c:pt idx="13">
                  <c:v>155229</c:v>
                </c:pt>
                <c:pt idx="14">
                  <c:v>299372</c:v>
                </c:pt>
                <c:pt idx="15">
                  <c:v>358075</c:v>
                </c:pt>
                <c:pt idx="16">
                  <c:v>406803</c:v>
                </c:pt>
                <c:pt idx="17">
                  <c:v>380873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D923-462C-8392-01003844D1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2025841728"/>
        <c:axId val="-2025846624"/>
      </c:lineChart>
      <c:catAx>
        <c:axId val="-202584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6E6E7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A5A7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25846624"/>
        <c:crosses val="autoZero"/>
        <c:auto val="1"/>
        <c:lblAlgn val="ctr"/>
        <c:lblOffset val="100"/>
        <c:noMultiLvlLbl val="0"/>
      </c:catAx>
      <c:valAx>
        <c:axId val="-2025846624"/>
        <c:scaling>
          <c:orientation val="minMax"/>
        </c:scaling>
        <c:delete val="1"/>
        <c:axPos val="l"/>
        <c:numFmt formatCode="_ * #,##0_ ;_ * \-#,##0_ ;_ * &quot;-&quot;??_ ;_ @_ " sourceLinked="1"/>
        <c:majorTickMark val="out"/>
        <c:minorTickMark val="none"/>
        <c:tickLblPos val="nextTo"/>
        <c:crossAx val="-202584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566322442006227"/>
          <c:y val="0.93076512981944981"/>
          <c:w val="0.56020873248659109"/>
          <c:h val="5.0597175978409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A5A7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'3.2.4_EROG TIPO PRIV CINE'!$C$24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AA-49F7-BCBE-1BDEEEA0BDAA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7AA-49F7-BCBE-1BDEEEA0BDAA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7AA-49F7-BCBE-1BDEEEA0BDAA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7AA-49F7-BCBE-1BDEEEA0BDAA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7AA-49F7-BCBE-1BDEEEA0BDAA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'3.2.4_EROG TIPO PRIV CINE'!$D$23:$H$23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'3.2.4_EROG TIPO PRIV CINE'!$D$25:$H$25</c:f>
              <c:numCache>
                <c:formatCode>0.0%</c:formatCode>
                <c:ptCount val="5"/>
                <c:pt idx="0">
                  <c:v>0.72501167380745635</c:v>
                </c:pt>
                <c:pt idx="1">
                  <c:v>0.1675081795153561</c:v>
                </c:pt>
                <c:pt idx="2">
                  <c:v>6.3304156555799629E-2</c:v>
                </c:pt>
                <c:pt idx="3">
                  <c:v>3.494946278243647E-2</c:v>
                </c:pt>
                <c:pt idx="4">
                  <c:v>9.2265273389515023E-3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7AA-49F7-BCBE-1BDEEEA0BD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67641075911925808"/>
          <c:y val="0.230711556056137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'3.2.4_EROG TIPO PRIV CINE'!$C$59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F9FB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3E7-4018-8299-B87E18A837CC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7F7F7F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3E7-4018-8299-B87E18A837CC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3E7-4018-8299-B87E18A837CC}"/>
              </c:ext>
            </c:extLst>
          </c:dPt>
          <c:dPt>
            <c:idx val="3"/>
            <c:bubble3D val="0"/>
            <c:spPr>
              <a:solidFill>
                <a:srgbClr val="FF9FB1"/>
              </a:solidFill>
              <a:ln>
                <a:solidFill>
                  <a:srgbClr val="DC5E7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3E7-4018-8299-B87E18A837CC}"/>
              </c:ext>
            </c:extLst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3E7-4018-8299-B87E18A837CC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'3.2.4_EROG TIPO PRIV CINE'!$D$57:$H$57</c:f>
              <c:strCache>
                <c:ptCount val="5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Transferencias</c:v>
                </c:pt>
                <c:pt idx="4">
                  <c:v>Otras erogaciones</c:v>
                </c:pt>
              </c:strCache>
            </c:strRef>
          </c:cat>
          <c:val>
            <c:numRef>
              <c:f>'3.2.4_EROG TIPO PRIV CINE'!$D$59:$H$59</c:f>
              <c:numCache>
                <c:formatCode>0.0%</c:formatCode>
                <c:ptCount val="5"/>
                <c:pt idx="0">
                  <c:v>0.55332873351732592</c:v>
                </c:pt>
                <c:pt idx="1">
                  <c:v>0.28641367678626189</c:v>
                </c:pt>
                <c:pt idx="2">
                  <c:v>0.12584444955535112</c:v>
                </c:pt>
                <c:pt idx="3">
                  <c:v>9.1689665746703466E-3</c:v>
                </c:pt>
                <c:pt idx="4">
                  <c:v>2.5244173566390679E-2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3E7-4018-8299-B87E18A837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18953276265195096"/>
          <c:h val="0.31680064600110674"/>
        </c:manualLayout>
      </c:layout>
      <c:overlay val="0"/>
      <c:txPr>
        <a:bodyPr rot="0" vert="horz"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294338207724"/>
          <c:y val="4.3426088878308317E-2"/>
          <c:w val="0.69631092988376453"/>
          <c:h val="0.873387407407407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'3.2.5_FINANC_PCC CINE'!$C$27:$D$27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tx>
          <c:spPr>
            <a:solidFill>
              <a:srgbClr val="FFC1CD"/>
            </a:solidFill>
            <a:ln w="19050">
              <a:solidFill>
                <a:srgbClr val="D64265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1CD"/>
              </a:solidFill>
              <a:ln w="3175"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BDC-4FE6-A683-1F9505949AA6}"/>
              </c:ext>
            </c:extLst>
          </c:dPt>
          <c:dPt>
            <c:idx val="1"/>
            <c:invertIfNegative val="0"/>
            <c:bubble3D val="0"/>
            <c:spPr>
              <a:solidFill>
                <a:srgbClr val="BFBFBF"/>
              </a:solidFill>
              <a:ln w="3175">
                <a:solidFill>
                  <a:srgbClr val="6E6E7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BDC-4FE6-A683-1F9505949AA6}"/>
              </c:ext>
            </c:extLst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BDC-4FE6-A683-1F9505949AA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BDC-4FE6-A683-1F9505949AA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'3.2.5_FINANC_PCC CINE'!$C$27:$D$27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cat>
          <c:val>
            <c:numRef>
              <c:f>'3.2.5_FINANC_PCC CINE'!$C$28:$D$28</c:f>
              <c:numCache>
                <c:formatCode>_ * #,##0_ ;_ * \-#,##0_ ;_ * "-"??_ ;_ @_ </c:formatCode>
                <c:ptCount val="2"/>
                <c:pt idx="0">
                  <c:v>4926261</c:v>
                </c:pt>
                <c:pt idx="1">
                  <c:v>2572402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BDC-4FE6-A683-1F9505949A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1986574864"/>
        <c:axId val="-1986570512"/>
      </c:barChart>
      <c:catAx>
        <c:axId val="-198657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570512"/>
        <c:crosses val="autoZero"/>
        <c:auto val="1"/>
        <c:lblAlgn val="ctr"/>
        <c:lblOffset val="100"/>
        <c:noMultiLvlLbl val="0"/>
      </c:catAx>
      <c:valAx>
        <c:axId val="-19865705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57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7225326809876933"/>
          <c:y val="4.906201673602377E-2"/>
          <c:w val="0.47141299085187166"/>
          <c:h val="0.85046806558134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'3.2.5_FINANC_PCC CINE'!$F$32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96E-4B32-98C0-E860FFEA328D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2.2653721682847898E-2"/>
                  <c:y val="8.706733822868197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96E-4B32-98C0-E860FFEA328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'3.2.5_FINANC_PCC CINE'!$B$33:$B$41</c:f>
              <c:strCache>
                <c:ptCount val="9"/>
                <c:pt idx="0">
                  <c:v>Regulación y administración de servicios de enseñanza</c:v>
                </c:pt>
                <c:pt idx="1">
                  <c:v>Educación de la primera infancia</c:v>
                </c:pt>
                <c:pt idx="2">
                  <c:v>Educación primaria</c:v>
                </c:pt>
                <c:pt idx="3">
                  <c:v>Educación secundaria baja</c:v>
                </c:pt>
                <c:pt idx="4">
                  <c:v>Educación secundaria alta</c:v>
                </c:pt>
                <c:pt idx="5">
                  <c:v>Educación terciaria de ciclo corto</c:v>
                </c:pt>
                <c:pt idx="6">
                  <c:v>Grado de educación terciaria o nivel equivalente</c:v>
                </c:pt>
                <c:pt idx="7">
                  <c:v>Nivel de maestría, especialización y doctorado o equivalentes</c:v>
                </c:pt>
                <c:pt idx="8">
                  <c:v>Otros tipos de enseñanza</c:v>
                </c:pt>
              </c:strCache>
            </c:strRef>
          </c:cat>
          <c:val>
            <c:numRef>
              <c:f>'3.2.5_FINANC_PCC CINE'!$F$33:$F$41</c:f>
              <c:numCache>
                <c:formatCode>0.0%</c:formatCode>
                <c:ptCount val="9"/>
                <c:pt idx="0">
                  <c:v>0.98681721243808473</c:v>
                </c:pt>
                <c:pt idx="1">
                  <c:v>0.78822211123815122</c:v>
                </c:pt>
                <c:pt idx="2">
                  <c:v>0.753780629292366</c:v>
                </c:pt>
                <c:pt idx="3">
                  <c:v>0.79205748896083583</c:v>
                </c:pt>
                <c:pt idx="4">
                  <c:v>0.77575149099409602</c:v>
                </c:pt>
                <c:pt idx="5">
                  <c:v>0.31854889774288137</c:v>
                </c:pt>
                <c:pt idx="6">
                  <c:v>0.51282477799925386</c:v>
                </c:pt>
                <c:pt idx="7">
                  <c:v>2.7016231295967537E-2</c:v>
                </c:pt>
                <c:pt idx="8">
                  <c:v>0.23007274690612523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96E-4B32-98C0-E860FFEA328D}"/>
            </c:ext>
          </c:extLst>
        </c:ser>
        <c:ser>
          <c:idx val="1"/>
          <c:order val="1"/>
          <c:tx>
            <c:strRef>
              <c:f>'3.2.5_FINANC_PCC CINE'!$G$32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6608943263676345E-2"/>
                  <c:y val="-4.945597261822633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96E-4B32-98C0-E860FFEA328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'3.2.5_FINANC_PCC CINE'!$B$33:$B$41</c:f>
              <c:strCache>
                <c:ptCount val="9"/>
                <c:pt idx="0">
                  <c:v>Regulación y administración de servicios de enseñanza</c:v>
                </c:pt>
                <c:pt idx="1">
                  <c:v>Educación de la primera infancia</c:v>
                </c:pt>
                <c:pt idx="2">
                  <c:v>Educación primaria</c:v>
                </c:pt>
                <c:pt idx="3">
                  <c:v>Educación secundaria baja</c:v>
                </c:pt>
                <c:pt idx="4">
                  <c:v>Educación secundaria alta</c:v>
                </c:pt>
                <c:pt idx="5">
                  <c:v>Educación terciaria de ciclo corto</c:v>
                </c:pt>
                <c:pt idx="6">
                  <c:v>Grado de educación terciaria o nivel equivalente</c:v>
                </c:pt>
                <c:pt idx="7">
                  <c:v>Nivel de maestría, especialización y doctorado o equivalentes</c:v>
                </c:pt>
                <c:pt idx="8">
                  <c:v>Otros tipos de enseñanza</c:v>
                </c:pt>
              </c:strCache>
            </c:strRef>
          </c:cat>
          <c:val>
            <c:numRef>
              <c:f>'3.2.5_FINANC_PCC CINE'!$G$33:$G$41</c:f>
              <c:numCache>
                <c:formatCode>0.0%</c:formatCode>
                <c:ptCount val="9"/>
                <c:pt idx="0">
                  <c:v>1.3182787561915245E-2</c:v>
                </c:pt>
                <c:pt idx="1">
                  <c:v>0.21177788876184875</c:v>
                </c:pt>
                <c:pt idx="2">
                  <c:v>0.24621937070763403</c:v>
                </c:pt>
                <c:pt idx="3">
                  <c:v>0.20794251103916414</c:v>
                </c:pt>
                <c:pt idx="4">
                  <c:v>0.22424850900590404</c:v>
                </c:pt>
                <c:pt idx="5">
                  <c:v>0.68145110225711869</c:v>
                </c:pt>
                <c:pt idx="6">
                  <c:v>0.4871752220007462</c:v>
                </c:pt>
                <c:pt idx="7">
                  <c:v>0.97298376870403247</c:v>
                </c:pt>
                <c:pt idx="8">
                  <c:v>0.76992725309387477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96E-4B32-98C0-E860FFEA328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8"/>
        <c:overlap val="100"/>
        <c:axId val="-1986585200"/>
        <c:axId val="-1986577584"/>
      </c:barChart>
      <c:catAx>
        <c:axId val="-1986585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577584"/>
        <c:crosses val="autoZero"/>
        <c:auto val="1"/>
        <c:lblAlgn val="ctr"/>
        <c:lblOffset val="100"/>
        <c:noMultiLvlLbl val="0"/>
      </c:catAx>
      <c:valAx>
        <c:axId val="-1986577584"/>
        <c:scaling>
          <c:orientation val="minMax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58520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87899357407908"/>
          <c:y val="0.95582338314030346"/>
          <c:w val="0.5221918312842474"/>
          <c:h val="4.41765581478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0F-4F54-9127-3C77589992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0F-4F54-9127-3C77589992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986582480"/>
        <c:axId val="-1986584656"/>
      </c:barChart>
      <c:catAx>
        <c:axId val="-198658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86584656"/>
        <c:crosses val="autoZero"/>
        <c:auto val="1"/>
        <c:lblAlgn val="ctr"/>
        <c:lblOffset val="100"/>
        <c:noMultiLvlLbl val="0"/>
      </c:catAx>
      <c:valAx>
        <c:axId val="-1986584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986582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3E-2"/>
          <c:y val="0.82719724766006564"/>
          <c:w val="0.88388287401574794"/>
          <c:h val="0.1584392028783990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0F-4F54-9127-3C77589992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0F-4F54-9127-3C77589992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986577040"/>
        <c:axId val="-1986572688"/>
      </c:barChart>
      <c:catAx>
        <c:axId val="-198657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86572688"/>
        <c:crosses val="autoZero"/>
        <c:auto val="1"/>
        <c:lblAlgn val="ctr"/>
        <c:lblOffset val="100"/>
        <c:noMultiLvlLbl val="0"/>
      </c:catAx>
      <c:valAx>
        <c:axId val="-1986572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986577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3E-2"/>
          <c:y val="0.82719724766006564"/>
          <c:w val="0.88388287401574794"/>
          <c:h val="0.1584392028783990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413615592362341"/>
          <c:y val="4.0884951643759743E-2"/>
          <c:w val="0.59074576023391812"/>
          <c:h val="0.8576409027085558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'4.1_REMUN_GEN'!$D$26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-1.111707899152399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3FA-433B-912D-20AB5A084B0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;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'4.1_REMUN_GEN'!$C$27:$C$30</c:f>
              <c:strCache>
                <c:ptCount val="4"/>
                <c:pt idx="0">
                  <c:v>Enseñanza de primera infancia</c:v>
                </c:pt>
                <c:pt idx="1">
                  <c:v>Enseñanza primaria</c:v>
                </c:pt>
                <c:pt idx="2">
                  <c:v>Enseñanza secundaria</c:v>
                </c:pt>
                <c:pt idx="3">
                  <c:v>Enseñanza superior</c:v>
                </c:pt>
              </c:strCache>
            </c:strRef>
          </c:cat>
          <c:val>
            <c:numRef>
              <c:f>'4.1_REMUN_GEN'!$D$27:$D$30</c:f>
              <c:numCache>
                <c:formatCode>0.0%</c:formatCode>
                <c:ptCount val="4"/>
                <c:pt idx="0">
                  <c:v>-3.4668040374929807E-2</c:v>
                </c:pt>
                <c:pt idx="1">
                  <c:v>-0.20345607068119237</c:v>
                </c:pt>
                <c:pt idx="2">
                  <c:v>-0.39793099132667686</c:v>
                </c:pt>
                <c:pt idx="3">
                  <c:v>-0.57604718754481754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FA-433B-912D-20AB5A084B09}"/>
            </c:ext>
          </c:extLst>
        </c:ser>
        <c:ser>
          <c:idx val="1"/>
          <c:order val="1"/>
          <c:tx>
            <c:strRef>
              <c:f>'4.1_REMUN_GEN'!$E$26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'4.1_REMUN_GEN'!$C$27:$C$30</c:f>
              <c:strCache>
                <c:ptCount val="4"/>
                <c:pt idx="0">
                  <c:v>Enseñanza de primera infancia</c:v>
                </c:pt>
                <c:pt idx="1">
                  <c:v>Enseñanza primaria</c:v>
                </c:pt>
                <c:pt idx="2">
                  <c:v>Enseñanza secundaria</c:v>
                </c:pt>
                <c:pt idx="3">
                  <c:v>Enseñanza superior</c:v>
                </c:pt>
              </c:strCache>
            </c:strRef>
          </c:cat>
          <c:val>
            <c:numRef>
              <c:f>'4.1_REMUN_GEN'!$E$27:$E$30</c:f>
              <c:numCache>
                <c:formatCode>0.00%</c:formatCode>
                <c:ptCount val="4"/>
                <c:pt idx="0">
                  <c:v>0.96533195962507079</c:v>
                </c:pt>
                <c:pt idx="1">
                  <c:v>0.79654392931880769</c:v>
                </c:pt>
                <c:pt idx="2">
                  <c:v>0.60206900867332314</c:v>
                </c:pt>
                <c:pt idx="3">
                  <c:v>0.42395281245518246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FA-433B-912D-20AB5A084B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-1986571056"/>
        <c:axId val="-1986580848"/>
      </c:barChart>
      <c:catAx>
        <c:axId val="-1986571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A5A7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580848"/>
        <c:crosses val="autoZero"/>
        <c:auto val="1"/>
        <c:lblAlgn val="ctr"/>
        <c:lblOffset val="100"/>
        <c:noMultiLvlLbl val="0"/>
      </c:catAx>
      <c:valAx>
        <c:axId val="-19865808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-198657105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A5A7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413615592362341"/>
          <c:y val="4.0884951643759743E-2"/>
          <c:w val="0.59074576023391812"/>
          <c:h val="0.8576409027085558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'4.1_REMUN_GEN'!$D$52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7F7F7F"/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-1.0853759011813109E-2"/>
                  <c:y val="7.46777414029096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1DC-44D0-9341-A24DC59CB9A0}"/>
                </c:ext>
                <c:ext xmlns:c15="http://schemas.microsoft.com/office/drawing/2012/chart" uri="{CE6537A1-D6FC-4f65-9D91-7224C49458BB}">
                  <c15:layout>
                    <c:manualLayout>
                      <c:w val="6.3357598531195616E-2"/>
                      <c:h val="6.1547217557772531E-2"/>
                    </c:manualLayout>
                  </c15:layout>
                </c:ext>
              </c:extLst>
            </c:dLbl>
            <c:numFmt formatCode="0%;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'4.1_REMUN_GEN'!$C$53:$C$56</c:f>
              <c:strCache>
                <c:ptCount val="4"/>
                <c:pt idx="0">
                  <c:v>Enseñanza de primera infancia</c:v>
                </c:pt>
                <c:pt idx="1">
                  <c:v>Enseñanza primaria</c:v>
                </c:pt>
                <c:pt idx="2">
                  <c:v>Enseñanza secundaria</c:v>
                </c:pt>
                <c:pt idx="3">
                  <c:v>Enseñanza superior</c:v>
                </c:pt>
              </c:strCache>
            </c:strRef>
          </c:cat>
          <c:val>
            <c:numRef>
              <c:f>'4.1_REMUN_GEN'!$D$53:$D$56</c:f>
              <c:numCache>
                <c:formatCode>0.0%</c:formatCode>
                <c:ptCount val="4"/>
                <c:pt idx="0">
                  <c:v>-0.18789036141938986</c:v>
                </c:pt>
                <c:pt idx="1">
                  <c:v>-0.30325585069447814</c:v>
                </c:pt>
                <c:pt idx="2">
                  <c:v>-0.33036920920861201</c:v>
                </c:pt>
                <c:pt idx="3">
                  <c:v>-0.51284756942783583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DC-44D0-9341-A24DC59CB9A0}"/>
            </c:ext>
          </c:extLst>
        </c:ser>
        <c:ser>
          <c:idx val="1"/>
          <c:order val="1"/>
          <c:tx>
            <c:strRef>
              <c:f>'4.1_REMUN_GEN'!$E$52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C5E7C"/>
              </a:solidFill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5A5A7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'4.1_REMUN_GEN'!$C$53:$C$56</c:f>
              <c:strCache>
                <c:ptCount val="4"/>
                <c:pt idx="0">
                  <c:v>Enseñanza de primera infancia</c:v>
                </c:pt>
                <c:pt idx="1">
                  <c:v>Enseñanza primaria</c:v>
                </c:pt>
                <c:pt idx="2">
                  <c:v>Enseñanza secundaria</c:v>
                </c:pt>
                <c:pt idx="3">
                  <c:v>Enseñanza superior</c:v>
                </c:pt>
              </c:strCache>
            </c:strRef>
          </c:cat>
          <c:val>
            <c:numRef>
              <c:f>'4.1_REMUN_GEN'!$E$53:$E$56</c:f>
              <c:numCache>
                <c:formatCode>0.00%</c:formatCode>
                <c:ptCount val="4"/>
                <c:pt idx="0">
                  <c:v>0.81210963858061003</c:v>
                </c:pt>
                <c:pt idx="1">
                  <c:v>0.69674414930552153</c:v>
                </c:pt>
                <c:pt idx="2">
                  <c:v>0.66963079079138954</c:v>
                </c:pt>
                <c:pt idx="3">
                  <c:v>0.48715243057216279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DC-44D0-9341-A24DC59CB9A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-1986572144"/>
        <c:axId val="-1986574320"/>
      </c:barChart>
      <c:catAx>
        <c:axId val="-1986572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A5A7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1986574320"/>
        <c:crosses val="autoZero"/>
        <c:auto val="1"/>
        <c:lblAlgn val="ctr"/>
        <c:lblOffset val="100"/>
        <c:noMultiLvlLbl val="0"/>
      </c:catAx>
      <c:valAx>
        <c:axId val="-19865743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-198657214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A5A7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0F-4F54-9127-3C77589992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0F-4F54-9127-3C77589992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986579760"/>
        <c:axId val="-1986579216"/>
      </c:barChart>
      <c:catAx>
        <c:axId val="-198657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86579216"/>
        <c:crosses val="autoZero"/>
        <c:auto val="1"/>
        <c:lblAlgn val="ctr"/>
        <c:lblOffset val="100"/>
        <c:noMultiLvlLbl val="0"/>
      </c:catAx>
      <c:valAx>
        <c:axId val="-1986579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986579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3E-2"/>
          <c:y val="0.82719724766006564"/>
          <c:w val="0.88388287401574794"/>
          <c:h val="0.1584392028783990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052628251338716"/>
          <c:y val="3.5409552715761482E-2"/>
          <c:w val="0.58539193618951313"/>
          <c:h val="0.934571058723013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'4.2_CI PROG SOC'!$D$19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'4.2_CI PROG SOC'!$B$20:$B$24</c:f>
              <c:strCache>
                <c:ptCount val="5"/>
                <c:pt idx="0">
                  <c:v>Textos escolares</c:v>
                </c:pt>
                <c:pt idx="1">
                  <c:v>Uniformes</c:v>
                </c:pt>
                <c:pt idx="2">
                  <c:v>Alimentación escolar</c:v>
                </c:pt>
                <c:pt idx="3">
                  <c:v>Otros gastos</c:v>
                </c:pt>
                <c:pt idx="4">
                  <c:v>Total consumo intermedio EGB</c:v>
                </c:pt>
              </c:strCache>
            </c:strRef>
          </c:cat>
          <c:val>
            <c:numRef>
              <c:f>'4.2_CI PROG SOC'!$D$20:$D$24</c:f>
              <c:numCache>
                <c:formatCode>_ * #,##0_ ;_ * \-#,##0_ ;_ * "-"??_ ;_ @_ </c:formatCode>
                <c:ptCount val="5"/>
                <c:pt idx="0">
                  <c:v>28648.283087325999</c:v>
                </c:pt>
                <c:pt idx="1">
                  <c:v>44173.652800000003</c:v>
                </c:pt>
                <c:pt idx="2">
                  <c:v>117694.983830923</c:v>
                </c:pt>
                <c:pt idx="3">
                  <c:v>353961</c:v>
                </c:pt>
                <c:pt idx="4">
                  <c:v>544477.919718249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F4-4A4C-AC12-6A6126265292}"/>
            </c:ext>
          </c:extLst>
        </c:ser>
        <c:ser>
          <c:idx val="0"/>
          <c:order val="1"/>
          <c:tx>
            <c:strRef>
              <c:f>'4.2_CI PROG SOC'!$C$19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'4.2_CI PROG SOC'!$B$20:$B$24</c:f>
              <c:strCache>
                <c:ptCount val="5"/>
                <c:pt idx="0">
                  <c:v>Textos escolares</c:v>
                </c:pt>
                <c:pt idx="1">
                  <c:v>Uniformes</c:v>
                </c:pt>
                <c:pt idx="2">
                  <c:v>Alimentación escolar</c:v>
                </c:pt>
                <c:pt idx="3">
                  <c:v>Otros gastos</c:v>
                </c:pt>
                <c:pt idx="4">
                  <c:v>Total consumo intermedio EGB</c:v>
                </c:pt>
              </c:strCache>
            </c:strRef>
          </c:cat>
          <c:val>
            <c:numRef>
              <c:f>'4.2_CI PROG SOC'!$C$20:$C$24</c:f>
              <c:numCache>
                <c:formatCode>_ * #,##0_ ;_ * \-#,##0_ ;_ * "-"??_ ;_ @_ </c:formatCode>
                <c:ptCount val="5"/>
                <c:pt idx="0">
                  <c:v>28027.752759999999</c:v>
                </c:pt>
                <c:pt idx="1">
                  <c:v>41819.695760000002</c:v>
                </c:pt>
                <c:pt idx="2">
                  <c:v>135538.62841452201</c:v>
                </c:pt>
                <c:pt idx="3">
                  <c:v>352306</c:v>
                </c:pt>
                <c:pt idx="4">
                  <c:v>557692.07693452202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F4-4A4C-AC12-6A6126265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1986576496"/>
        <c:axId val="-1985036848"/>
      </c:barChart>
      <c:catAx>
        <c:axId val="-198657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rgbClr val="595959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-1985036848"/>
        <c:crosses val="autoZero"/>
        <c:auto val="1"/>
        <c:lblAlgn val="ctr"/>
        <c:lblOffset val="100"/>
        <c:noMultiLvlLbl val="0"/>
      </c:catAx>
      <c:valAx>
        <c:axId val="-1985036848"/>
        <c:scaling>
          <c:orientation val="minMax"/>
        </c:scaling>
        <c:delete val="0"/>
        <c:axPos val="b"/>
        <c:numFmt formatCode="_ * #,##0_ ;_ * \-#,##0_ ;_ * &quot;-&quot;??_ ;_ @_ " sourceLinked="1"/>
        <c:majorTickMark val="none"/>
        <c:minorTickMark val="none"/>
        <c:tickLblPos val="none"/>
        <c:spPr>
          <a:ln>
            <a:noFill/>
          </a:ln>
        </c:spPr>
        <c:crossAx val="-198657649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89710095119188016"/>
          <c:y val="0.31574281170996282"/>
          <c:w val="4.6704935026493713E-2"/>
          <c:h val="0.1758828944622671"/>
        </c:manualLayout>
      </c:layout>
      <c:overlay val="0"/>
      <c:txPr>
        <a:bodyPr/>
        <a:lstStyle/>
        <a:p>
          <a:pPr>
            <a:defRPr sz="110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0656440933408E-3"/>
          <c:y val="2.3902279378290852E-2"/>
          <c:w val="0.97900477209356984"/>
          <c:h val="0.79544861474965056"/>
        </c:manualLayout>
      </c:layout>
      <c:areaChart>
        <c:grouping val="stacked"/>
        <c:varyColors val="0"/>
        <c:ser>
          <c:idx val="1"/>
          <c:order val="0"/>
          <c:tx>
            <c:strRef>
              <c:f>'2.1_FINANC ENSEÑ SECT'!$B$12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 w="22225">
              <a:solidFill>
                <a:srgbClr val="6E6E7C"/>
              </a:solidFill>
            </a:ln>
          </c:spPr>
          <c:dLbls>
            <c:dLbl>
              <c:idx val="5"/>
              <c:layout>
                <c:manualLayout>
                  <c:x val="-1.5601150624980002E-3"/>
                  <c:y val="-2.5915220422095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1DC-4C6A-AC18-E6BB12B9128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'2.1_FINANC ENSEÑ SECT'!$C$8:$T$8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'2.1_FINANC ENSEÑ SECT'!$C$12:$T$12</c:f>
              <c:numCache>
                <c:formatCode>_ * #,##0_ ;_ * \-#,##0_ ;_ * "-"??_ ;_ @_ </c:formatCode>
                <c:ptCount val="18"/>
                <c:pt idx="0">
                  <c:v>1211191</c:v>
                </c:pt>
                <c:pt idx="1">
                  <c:v>1343898</c:v>
                </c:pt>
                <c:pt idx="2">
                  <c:v>1407983</c:v>
                </c:pt>
                <c:pt idx="3">
                  <c:v>1638403</c:v>
                </c:pt>
                <c:pt idx="4">
                  <c:v>1755376</c:v>
                </c:pt>
                <c:pt idx="5">
                  <c:v>1886622</c:v>
                </c:pt>
                <c:pt idx="6">
                  <c:v>2065375</c:v>
                </c:pt>
                <c:pt idx="7">
                  <c:v>2170216</c:v>
                </c:pt>
                <c:pt idx="8">
                  <c:v>2218867</c:v>
                </c:pt>
                <c:pt idx="9">
                  <c:v>2275577</c:v>
                </c:pt>
                <c:pt idx="10">
                  <c:v>2411285</c:v>
                </c:pt>
                <c:pt idx="11">
                  <c:v>2552607</c:v>
                </c:pt>
                <c:pt idx="12">
                  <c:v>2642118</c:v>
                </c:pt>
                <c:pt idx="13">
                  <c:v>2191497</c:v>
                </c:pt>
                <c:pt idx="14">
                  <c:v>2423443</c:v>
                </c:pt>
                <c:pt idx="15">
                  <c:v>2573533</c:v>
                </c:pt>
                <c:pt idx="16">
                  <c:v>2693774</c:v>
                </c:pt>
                <c:pt idx="17">
                  <c:v>2717918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DC-4C6A-AC18-E6BB12B9128E}"/>
            </c:ext>
          </c:extLst>
        </c:ser>
        <c:ser>
          <c:idx val="0"/>
          <c:order val="1"/>
          <c:tx>
            <c:strRef>
              <c:f>'2.1_FINANC ENSEÑ SECT'!$B$9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 w="22225" cap="rnd">
              <a:solidFill>
                <a:srgbClr val="E1748D"/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'2.1_FINANC ENSEÑ SECT'!$C$8:$T$8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'2.1_FINANC ENSEÑ SECT'!$C$9:$T$9</c:f>
              <c:numCache>
                <c:formatCode>_ * #,##0_ ;_ * \-#,##0_ ;_ * "-"??_ ;_ @_ </c:formatCode>
                <c:ptCount val="18"/>
                <c:pt idx="0">
                  <c:v>2305761</c:v>
                </c:pt>
                <c:pt idx="1">
                  <c:v>2870450</c:v>
                </c:pt>
                <c:pt idx="2">
                  <c:v>3027324</c:v>
                </c:pt>
                <c:pt idx="3">
                  <c:v>3288529</c:v>
                </c:pt>
                <c:pt idx="4">
                  <c:v>3822804</c:v>
                </c:pt>
                <c:pt idx="5">
                  <c:v>4107724</c:v>
                </c:pt>
                <c:pt idx="6">
                  <c:v>4973232</c:v>
                </c:pt>
                <c:pt idx="7">
                  <c:v>5140604</c:v>
                </c:pt>
                <c:pt idx="8">
                  <c:v>4823813</c:v>
                </c:pt>
                <c:pt idx="9">
                  <c:v>4695656</c:v>
                </c:pt>
                <c:pt idx="10">
                  <c:v>5124026</c:v>
                </c:pt>
                <c:pt idx="11">
                  <c:v>5230780</c:v>
                </c:pt>
                <c:pt idx="12">
                  <c:v>5123061</c:v>
                </c:pt>
                <c:pt idx="13">
                  <c:v>4447858</c:v>
                </c:pt>
                <c:pt idx="14">
                  <c:v>4300669</c:v>
                </c:pt>
                <c:pt idx="15">
                  <c:v>4552850</c:v>
                </c:pt>
                <c:pt idx="16">
                  <c:v>5029213</c:v>
                </c:pt>
                <c:pt idx="17">
                  <c:v>5034058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DC-4C6A-AC18-E6BB12B912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-2025848800"/>
        <c:axId val="-2025853696"/>
      </c:areaChart>
      <c:catAx>
        <c:axId val="-202584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-2025853696"/>
        <c:crosses val="autoZero"/>
        <c:auto val="1"/>
        <c:lblAlgn val="ctr"/>
        <c:lblOffset val="100"/>
        <c:noMultiLvlLbl val="0"/>
      </c:catAx>
      <c:valAx>
        <c:axId val="-2025853696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-2025848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14628935319899816"/>
          <c:h val="5.171647825997376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6D-4F59-85CD-E750B8D91FC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'2PROD-CARACT'!#REF!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76D-4F59-85CD-E750B8D91FC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'2PROD-CARACT'!#REF!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985045008"/>
        <c:axId val="-1985041744"/>
      </c:barChart>
      <c:catAx>
        <c:axId val="-198504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85041744"/>
        <c:crosses val="autoZero"/>
        <c:auto val="1"/>
        <c:lblAlgn val="ctr"/>
        <c:lblOffset val="100"/>
        <c:noMultiLvlLbl val="0"/>
      </c:catAx>
      <c:valAx>
        <c:axId val="-1985041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1985045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3E-2"/>
          <c:y val="0.82719724766006564"/>
          <c:w val="0.88388287401574794"/>
          <c:h val="0.1584392028783990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264385511328048E-2"/>
          <c:y val="2.390230797140586E-2"/>
          <c:w val="0.98004496772026717"/>
          <c:h val="0.80116154399618966"/>
        </c:manualLayout>
      </c:layout>
      <c:lineChart>
        <c:grouping val="standard"/>
        <c:varyColors val="0"/>
        <c:ser>
          <c:idx val="1"/>
          <c:order val="0"/>
          <c:tx>
            <c:strRef>
              <c:f>'4.3_FINANC UNIV Y BECAS'!$B$9</c:f>
              <c:strCache>
                <c:ptCount val="1"/>
                <c:pt idx="0">
                  <c:v>Becas de instituciones de enseñanza superior pública</c:v>
                </c:pt>
              </c:strCache>
            </c:strRef>
          </c:tx>
          <c:spPr>
            <a:ln w="2222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7"/>
            <c:spPr>
              <a:solidFill>
                <a:srgbClr val="BFBFBF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887-496C-8F13-B3DAFF2CECE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4980701825218297E-2"/>
                  <c:y val="3.1249153129281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887-496C-8F13-B3DAFF2CECE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'4.3_FINANC UNIV Y BECAS'!$C$8:$T$8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'4.3_FINANC UNIV Y BECAS'!$C$9:$T$9</c:f>
              <c:numCache>
                <c:formatCode>_ * #,##0_ ;_ * \-#,##0_ ;_ * "-"??_ ;_ @_ </c:formatCode>
                <c:ptCount val="18"/>
                <c:pt idx="0">
                  <c:v>1153</c:v>
                </c:pt>
                <c:pt idx="1">
                  <c:v>2353</c:v>
                </c:pt>
                <c:pt idx="2">
                  <c:v>4473</c:v>
                </c:pt>
                <c:pt idx="3">
                  <c:v>5150</c:v>
                </c:pt>
                <c:pt idx="4">
                  <c:v>12286</c:v>
                </c:pt>
                <c:pt idx="5">
                  <c:v>45868</c:v>
                </c:pt>
                <c:pt idx="6">
                  <c:v>85521</c:v>
                </c:pt>
                <c:pt idx="7">
                  <c:v>92916</c:v>
                </c:pt>
                <c:pt idx="8">
                  <c:v>161658</c:v>
                </c:pt>
                <c:pt idx="9">
                  <c:v>171212</c:v>
                </c:pt>
                <c:pt idx="10">
                  <c:v>126861</c:v>
                </c:pt>
                <c:pt idx="11">
                  <c:v>151361</c:v>
                </c:pt>
                <c:pt idx="12">
                  <c:v>133110</c:v>
                </c:pt>
                <c:pt idx="13">
                  <c:v>69165</c:v>
                </c:pt>
                <c:pt idx="14">
                  <c:v>68417</c:v>
                </c:pt>
                <c:pt idx="15">
                  <c:v>50441</c:v>
                </c:pt>
                <c:pt idx="16">
                  <c:v>53778</c:v>
                </c:pt>
                <c:pt idx="17">
                  <c:v>76487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887-496C-8F13-B3DAFF2CECE4}"/>
            </c:ext>
          </c:extLst>
        </c:ser>
        <c:ser>
          <c:idx val="0"/>
          <c:order val="1"/>
          <c:tx>
            <c:strRef>
              <c:f>'4.3_FINANC UNIV Y BECAS'!$B$10</c:f>
              <c:strCache>
                <c:ptCount val="1"/>
                <c:pt idx="0">
                  <c:v>Cofinanciamiento a las universidades privadas</c:v>
                </c:pt>
              </c:strCache>
            </c:strRef>
          </c:tx>
          <c:spPr>
            <a:ln w="22225" cap="rnd">
              <a:solidFill>
                <a:srgbClr val="FFC1CD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F2DCDB"/>
              </a:solidFill>
              <a:ln w="9525">
                <a:solidFill>
                  <a:srgbClr val="D64265"/>
                </a:solidFill>
              </a:ln>
              <a:effectLst/>
            </c:spPr>
          </c:marker>
          <c:dLbls>
            <c:dLbl>
              <c:idx val="13"/>
              <c:layout>
                <c:manualLayout>
                  <c:x val="-7.9867571873836057E-3"/>
                  <c:y val="-2.6112223543758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887-496C-8F13-B3DAFF2CECE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8173947477413716E-2"/>
                  <c:y val="2.74250613510787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887-496C-8F13-B3DAFF2CECE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'4.3_FINANC UNIV Y BECAS'!$C$8:$T$8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'4.3_FINANC UNIV Y BECAS'!$C$10:$T$10</c:f>
              <c:numCache>
                <c:formatCode>_ * #,##0_ ;_ * \-#,##0_ ;_ * "-"??_ ;_ @_ </c:formatCode>
                <c:ptCount val="18"/>
                <c:pt idx="0">
                  <c:v>40690</c:v>
                </c:pt>
                <c:pt idx="1">
                  <c:v>48645</c:v>
                </c:pt>
                <c:pt idx="2">
                  <c:v>73061</c:v>
                </c:pt>
                <c:pt idx="3">
                  <c:v>85023</c:v>
                </c:pt>
                <c:pt idx="4">
                  <c:v>94209</c:v>
                </c:pt>
                <c:pt idx="5">
                  <c:v>106415</c:v>
                </c:pt>
                <c:pt idx="6">
                  <c:v>116207</c:v>
                </c:pt>
                <c:pt idx="7">
                  <c:v>111865</c:v>
                </c:pt>
                <c:pt idx="8">
                  <c:v>119637</c:v>
                </c:pt>
                <c:pt idx="9">
                  <c:v>112539</c:v>
                </c:pt>
                <c:pt idx="10">
                  <c:v>102055</c:v>
                </c:pt>
                <c:pt idx="11">
                  <c:v>105653</c:v>
                </c:pt>
                <c:pt idx="12">
                  <c:v>105296</c:v>
                </c:pt>
                <c:pt idx="13">
                  <c:v>73490</c:v>
                </c:pt>
                <c:pt idx="14">
                  <c:v>62540</c:v>
                </c:pt>
                <c:pt idx="15">
                  <c:v>78013</c:v>
                </c:pt>
                <c:pt idx="16">
                  <c:v>96179</c:v>
                </c:pt>
                <c:pt idx="17">
                  <c:v>98388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887-496C-8F13-B3DAFF2CECE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985044464"/>
        <c:axId val="-1985043920"/>
      </c:lineChart>
      <c:catAx>
        <c:axId val="-198504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-1985043920"/>
        <c:crosses val="autoZero"/>
        <c:auto val="1"/>
        <c:lblAlgn val="ctr"/>
        <c:lblOffset val="100"/>
        <c:noMultiLvlLbl val="0"/>
      </c:catAx>
      <c:valAx>
        <c:axId val="-1985043920"/>
        <c:scaling>
          <c:orientation val="minMax"/>
          <c:max val="190000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-1985044464"/>
        <c:crosses val="autoZero"/>
        <c:crossBetween val="between"/>
        <c:minorUnit val="1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512099299835939"/>
          <c:y val="0.92211904093601804"/>
          <c:w val="0.68073539111233861"/>
          <c:h val="6.231906752744086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0656440933408E-3"/>
          <c:y val="2.3902279378290852E-2"/>
          <c:w val="0.97900477209356984"/>
          <c:h val="0.79544861474965056"/>
        </c:manualLayout>
      </c:layout>
      <c:areaChart>
        <c:grouping val="stacked"/>
        <c:varyColors val="0"/>
        <c:ser>
          <c:idx val="1"/>
          <c:order val="0"/>
          <c:tx>
            <c:strRef>
              <c:f>'4.4_GASTO DESARR INFAN'!$B$19</c:f>
              <c:strCache>
                <c:ptCount val="1"/>
                <c:pt idx="0">
                  <c:v>Gestión bajo convenios*</c:v>
                </c:pt>
              </c:strCache>
            </c:strRef>
          </c:tx>
          <c:spPr>
            <a:solidFill>
              <a:srgbClr val="BFBFBF"/>
            </a:solidFill>
            <a:ln w="22225">
              <a:noFill/>
            </a:ln>
          </c:spPr>
          <c:dLbls>
            <c:dLbl>
              <c:idx val="5"/>
              <c:layout>
                <c:manualLayout>
                  <c:x val="-1.5601150624980002E-3"/>
                  <c:y val="-2.5915220422095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E25-4A04-81E1-2D7A30D218D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'4.4_GASTO DESARR INFAN'!$C$17:$M$17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'4.4_GASTO DESARR INFAN'!$C$19:$M$19</c:f>
              <c:numCache>
                <c:formatCode>#,##0</c:formatCode>
                <c:ptCount val="11"/>
                <c:pt idx="0">
                  <c:v>107793.789380152</c:v>
                </c:pt>
                <c:pt idx="1">
                  <c:v>105914.237436061</c:v>
                </c:pt>
                <c:pt idx="2">
                  <c:v>102117.502773895</c:v>
                </c:pt>
                <c:pt idx="3">
                  <c:v>95065.565585035598</c:v>
                </c:pt>
                <c:pt idx="4">
                  <c:v>97384.500680674799</c:v>
                </c:pt>
                <c:pt idx="5">
                  <c:v>91723.893979085406</c:v>
                </c:pt>
                <c:pt idx="6">
                  <c:v>73021.513929096895</c:v>
                </c:pt>
                <c:pt idx="7">
                  <c:v>57497.442281904601</c:v>
                </c:pt>
                <c:pt idx="8">
                  <c:v>76751.947896597805</c:v>
                </c:pt>
                <c:pt idx="9">
                  <c:v>86102.782774734893</c:v>
                </c:pt>
                <c:pt idx="10">
                  <c:v>91950.278300201695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25-4A04-81E1-2D7A30D218D6}"/>
            </c:ext>
          </c:extLst>
        </c:ser>
        <c:ser>
          <c:idx val="0"/>
          <c:order val="1"/>
          <c:tx>
            <c:strRef>
              <c:f>'4.4_GASTO DESARR INFAN'!$B$18</c:f>
              <c:strCache>
                <c:ptCount val="1"/>
                <c:pt idx="0">
                  <c:v>Gestión directa MIES</c:v>
                </c:pt>
              </c:strCache>
            </c:strRef>
          </c:tx>
          <c:spPr>
            <a:solidFill>
              <a:srgbClr val="FCD8DF"/>
            </a:solidFill>
            <a:ln w="19050" cap="rnd">
              <a:solidFill>
                <a:srgbClr val="FAB0BE"/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'4.4_GASTO DESARR INFAN'!$C$17:$M$17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'4.4_GASTO DESARR INFAN'!$C$18:$M$18</c:f>
              <c:numCache>
                <c:formatCode>#,##0</c:formatCode>
                <c:ptCount val="11"/>
                <c:pt idx="0">
                  <c:v>47106.210619848003</c:v>
                </c:pt>
                <c:pt idx="1">
                  <c:v>49058.762563938697</c:v>
                </c:pt>
                <c:pt idx="2">
                  <c:v>78385.497226104504</c:v>
                </c:pt>
                <c:pt idx="3">
                  <c:v>72332.434414964402</c:v>
                </c:pt>
                <c:pt idx="4">
                  <c:v>44097.499319325201</c:v>
                </c:pt>
                <c:pt idx="5">
                  <c:v>63477.106020914602</c:v>
                </c:pt>
                <c:pt idx="6">
                  <c:v>41106.486070903098</c:v>
                </c:pt>
                <c:pt idx="7">
                  <c:v>47887.557718095399</c:v>
                </c:pt>
                <c:pt idx="8">
                  <c:v>46721.052103402202</c:v>
                </c:pt>
                <c:pt idx="9">
                  <c:v>43246.2172252651</c:v>
                </c:pt>
                <c:pt idx="10">
                  <c:v>45211.721699798298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25-4A04-81E1-2D7A30D21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85042832"/>
        <c:axId val="-1985045552"/>
      </c:areaChart>
      <c:lineChart>
        <c:grouping val="standard"/>
        <c:varyColors val="0"/>
        <c:ser>
          <c:idx val="2"/>
          <c:order val="2"/>
          <c:tx>
            <c:strRef>
              <c:f>'4.4_GASTO DESARR INFAN'!$B$20</c:f>
              <c:strCache>
                <c:ptCount val="1"/>
                <c:pt idx="0">
                  <c:v>Gestión total</c:v>
                </c:pt>
              </c:strCache>
            </c:strRef>
          </c:tx>
          <c:spPr>
            <a:ln w="25400">
              <a:solidFill>
                <a:srgbClr val="FFC000"/>
              </a:solidFill>
              <a:prstDash val="dash"/>
            </a:ln>
          </c:spPr>
          <c:marker>
            <c:symbol val="diamond"/>
            <c:size val="7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rgbClr val="FFC000"/>
                </a:solidFill>
                <a:prstDash val="dash"/>
              </a:ln>
            </c:spPr>
          </c:marker>
          <c:dPt>
            <c:idx val="8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1E25-4A04-81E1-2D7A30D218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'4.4_GASTO DESARR INFAN'!$C$17:$M$17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'4.4_GASTO DESARR INFAN'!$C$20:$M$20</c:f>
              <c:numCache>
                <c:formatCode>#,##0</c:formatCode>
                <c:ptCount val="11"/>
                <c:pt idx="0">
                  <c:v>154900</c:v>
                </c:pt>
                <c:pt idx="1">
                  <c:v>154973</c:v>
                </c:pt>
                <c:pt idx="2">
                  <c:v>180503</c:v>
                </c:pt>
                <c:pt idx="3">
                  <c:v>167398</c:v>
                </c:pt>
                <c:pt idx="4">
                  <c:v>141482</c:v>
                </c:pt>
                <c:pt idx="5">
                  <c:v>155201</c:v>
                </c:pt>
                <c:pt idx="6">
                  <c:v>114128</c:v>
                </c:pt>
                <c:pt idx="7">
                  <c:v>105385</c:v>
                </c:pt>
                <c:pt idx="8">
                  <c:v>123473</c:v>
                </c:pt>
                <c:pt idx="9">
                  <c:v>129349</c:v>
                </c:pt>
                <c:pt idx="10">
                  <c:v>137162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E25-4A04-81E1-2D7A30D218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985041200"/>
        <c:axId val="-1985042288"/>
      </c:lineChart>
      <c:catAx>
        <c:axId val="-198504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-1985045552"/>
        <c:crosses val="autoZero"/>
        <c:auto val="1"/>
        <c:lblAlgn val="ctr"/>
        <c:lblOffset val="100"/>
        <c:noMultiLvlLbl val="0"/>
      </c:catAx>
      <c:valAx>
        <c:axId val="-1985045552"/>
        <c:scaling>
          <c:orientation val="minMax"/>
          <c:max val="3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-1985042832"/>
        <c:crosses val="autoZero"/>
        <c:crossBetween val="between"/>
      </c:valAx>
      <c:valAx>
        <c:axId val="-1985042288"/>
        <c:scaling>
          <c:orientation val="minMax"/>
          <c:max val="250000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S"/>
          </a:p>
        </c:txPr>
        <c:crossAx val="-1985041200"/>
        <c:crosses val="max"/>
        <c:crossBetween val="between"/>
      </c:valAx>
      <c:catAx>
        <c:axId val="-19850412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-198504228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433152148114918E-2"/>
          <c:y val="0.93297189142254977"/>
          <c:w val="0.85094423619251669"/>
          <c:h val="5.43429798893831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43216375102577"/>
          <c:y val="0.16117271958502008"/>
          <c:w val="0.45609067074160548"/>
          <c:h val="0.80125042742537989"/>
        </c:manualLayout>
      </c:layout>
      <c:doughnutChart>
        <c:varyColors val="1"/>
        <c:ser>
          <c:idx val="0"/>
          <c:order val="0"/>
          <c:tx>
            <c:strRef>
              <c:f>'2.2_FINANC ENSEÑ TIPO INGR'!$B$34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EBA3BE"/>
              </a:solidFill>
            </a:ln>
            <a:effectLst/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681-4B12-8640-CB561C56931B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>
                <a:solidFill>
                  <a:srgbClr val="6E6E7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681-4B12-8640-CB561C56931B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681-4B12-8640-CB561C5693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681-4B12-8640-CB561C5693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681-4B12-8640-CB561C56931B}"/>
              </c:ext>
            </c:extLst>
          </c:dPt>
          <c:dLbls>
            <c:dLbl>
              <c:idx val="0"/>
              <c:layout>
                <c:manualLayout>
                  <c:x val="0.10494998401954343"/>
                  <c:y val="5.8895384411093037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681-4B12-8640-CB561C56931B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1117145525503226"/>
                      <c:h val="8.7623129234449551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0.15701000639205337"/>
                  <c:y val="8.1451304094234594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681-4B12-8640-CB561C56931B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8655730682559341"/>
                      <c:h val="0.12642545115965445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0.1926197771703396"/>
                  <c:y val="-8.7869397037020525E-4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1681-4B12-8640-CB561C56931B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5964524503487235"/>
                      <c:h val="9.4612832146135001E-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0.16867935454424618"/>
                  <c:y val="-9.8936829746576221E-2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1681-4B12-8640-CB561C56931B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6499081068541507"/>
                      <c:h val="7.9236581103380513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4.6176184864360141E-2"/>
                  <c:y val="-0.18356363667101999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1681-4B12-8640-CB561C56931B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4173310918074342"/>
                      <c:h val="9.0058452838322728E-2"/>
                    </c:manualLayout>
                  </c15:layout>
                </c:ext>
              </c:extLst>
            </c:dLbl>
            <c:numFmt formatCode="0.0%" sourceLinked="0"/>
            <c:spPr>
              <a:noFill/>
              <a:ln w="3175">
                <a:solidFill>
                  <a:sysClr val="windowText" lastClr="000000"/>
                </a:solidFill>
                <a:prstDash val="lgDash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6350">
                  <a:solidFill>
                    <a:schemeClr val="dk1">
                      <a:lumMod val="50000"/>
                      <a:lumOff val="50000"/>
                    </a:schemeClr>
                  </a:solidFill>
                  <a:prstDash val="sysDash"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'2.2_FINANC ENSEÑ TIPO INGR'!$C$25:$G$25</c15:sqref>
                  </c15:fullRef>
                </c:ext>
              </c:extLst>
              <c:f>'2.2_FINANC ENSEÑ TIPO INGR'!$C$25:$G$25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'2.2_FINANC ENSEÑ TIPO INGR'!$C$34:$H$34</c15:sqref>
                  </c15:fullRef>
                </c:ext>
              </c:extLst>
              <c:f>'2.2_FINANC ENSEÑ TIPO INGR'!$C$34:$G$34</c:f>
              <c:numCache>
                <c:formatCode>#,##0</c:formatCode>
                <c:ptCount val="5"/>
                <c:pt idx="0">
                  <c:v>3428669</c:v>
                </c:pt>
                <c:pt idx="1">
                  <c:v>4920520</c:v>
                </c:pt>
                <c:pt idx="2">
                  <c:v>100777</c:v>
                </c:pt>
                <c:pt idx="3">
                  <c:v>107234</c:v>
                </c:pt>
                <c:pt idx="4">
                  <c:v>64454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1681-4B12-8640-CB561C56931B}"/>
            </c:ext>
            <c:ext xmlns:c15="http://schemas.microsoft.com/office/drawing/2012/chart" uri="{02D57815-91ED-43cb-92C2-25804820EDAC}">
              <c15:categoryFilterExceptions>
                <c15:categoryFilterException>
                  <c15:sqref>'2.2_FINANC ENSEÑ TIPO INGR'!$H$34</c15:sqref>
                  <c15:spPr xmlns:c15="http://schemas.microsoft.com/office/drawing/2012/chart">
                    <a:solidFill>
                      <a:schemeClr val="accent6"/>
                    </a:solidFill>
                    <a:ln>
                      <a:solidFill>
                        <a:srgbClr val="EBA3BE"/>
                      </a:solidFill>
                    </a:ln>
                    <a:effectLst/>
                  </c15:spPr>
                  <c15:bubble3D val="0"/>
                  <c15:dLbl>
                    <c:idx val="4"/>
                    <c:layout>
                      <c:manualLayout>
                        <c:x val="6.4866479567583998E-2"/>
                        <c:y val="-0.15862688555417936"/>
                      </c:manualLayout>
                    </c:layout>
                    <c:numFmt formatCode="0.0%" sourceLinked="0"/>
                    <c:spPr>
                      <a:noFill/>
                      <a:ln w="3175" cap="flat" cmpd="sng" algn="ctr">
                        <a:solidFill>
                          <a:sysClr val="windowText" lastClr="000000"/>
                        </a:solidFill>
                        <a:prstDash val="lgDash"/>
                        <a:round/>
                        <a:headEnd type="none" w="med" len="med"/>
                        <a:tailEnd type="none" w="med" len="med"/>
                        <a:extLst>
                          <a:ext uri="{C807C97D-BFC1-408E-A445-0C87EB9F89A2}">
                            <ask:lineSketchStyleProps xmlns="" xmlns:r="http://schemas.openxmlformats.org/officeDocument/2006/relationships" xmlns:c16r2="http://schemas.microsoft.com/office/drawing/2015/06/chart" xmlns:ask="http://schemas.microsoft.com/office/drawing/2018/sketchyshapes" sd="0">
                              <a:custGeom>
                                <a:avLst/>
                                <a:gdLst/>
                                <a:ahLst/>
                                <a:cxnLst/>
                                <a:rect l="0" t="0" r="0" b="0"/>
                                <a:pathLst/>
                              </a:custGeom>
                              <ask:type/>
                            </ask:lineSketchStyleProps>
                          </a:ext>
                        </a:extLst>
                      </a:ln>
                      <a:effectLst>
                        <a:outerShdw blurRad="50800" dist="38100" dir="2700000" algn="tl" rotWithShape="0">
                          <a:prstClr val="black">
                            <a:alpha val="40000"/>
                          </a:prstClr>
                        </a:outerShdw>
                      </a:effectLst>
                    </c:spPr>
                    <c:txPr>
                      <a:bodyPr rot="0" spcFirstLastPara="1" vertOverflow="clip" horzOverflow="clip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rgbClr val="6E6E7C"/>
                            </a:solidFill>
                            <a:latin typeface="Century Gothic" panose="020B0502020202020204" pitchFamily="34" charset="0"/>
                            <a:ea typeface="+mn-ea"/>
                            <a:cs typeface="+mn-cs"/>
                          </a:defRPr>
                        </a:pPr>
                        <a:endParaRPr lang="es-ES"/>
                      </a:p>
                    </c:txPr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6r2="http://schemas.microsoft.com/office/drawing/2015/06/chart">
                      <c:ext xmlns:c16="http://schemas.microsoft.com/office/drawing/2014/chart" uri="{C3380CC4-5D6E-409C-BE32-E72D297353CC}">
                        <c16:uniqueId val="{0000000B-1681-4B12-8640-CB561C56931B}"/>
                      </c:ext>
                      <c:ext uri="{CE6537A1-D6FC-4f65-9D91-7224C49458BB}">
                        <c15:spPr xmlns:c15="http://schemas.microsoft.com/office/drawing/2012/chart">
                          <a:prstGeom prst="rect">
                            <a:avLst/>
                          </a:prstGeom>
                          <a:pattFill prst="pct75">
                            <a:fgClr>
                              <a:schemeClr val="dk1">
                                <a:lumMod val="75000"/>
                                <a:lumOff val="25000"/>
                              </a:schemeClr>
                            </a:fgClr>
                            <a:bgClr>
                              <a:schemeClr val="dk1">
                                <a:lumMod val="65000"/>
                                <a:lumOff val="35000"/>
                              </a:schemeClr>
                            </a:bgClr>
                          </a:pattFill>
                          <a:ln>
                            <a:noFill/>
                          </a:ln>
                        </c15:spPr>
                      </c:ext>
                    </c:extLst>
                  </c15:dLbl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641488109910652"/>
          <c:y val="0.14042524679954968"/>
          <c:w val="0.26530592941955095"/>
          <c:h val="0.668968817169458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283600837342872"/>
          <c:y val="2.8501868215075648E-2"/>
          <c:w val="0.45612933598551098"/>
          <c:h val="0.89680513475621415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'2.2_FINANC ENSEÑ TIPO INGR'!$B$68</c:f>
              <c:strCache>
                <c:ptCount val="1"/>
                <c:pt idx="0">
                  <c:v>Sociedades no financieras características</c:v>
                </c:pt>
              </c:strCache>
            </c:strRef>
          </c:tx>
          <c:spPr>
            <a:solidFill>
              <a:srgbClr val="FFC1CD"/>
            </a:solidFill>
            <a:ln w="9525" cap="flat" cmpd="sng" algn="ctr">
              <a:solidFill>
                <a:srgbClr val="C00000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720-46B8-8517-E5F496EC2184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ENSEÑ TIPO INGR'!$C$66:$G$66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ENSEÑ TIPO INGR'!$C$68:$G$68</c:f>
              <c:numCache>
                <c:formatCode>0.0%</c:formatCode>
                <c:ptCount val="5"/>
                <c:pt idx="0">
                  <c:v>0.68092166377098517</c:v>
                </c:pt>
                <c:pt idx="1">
                  <c:v>0</c:v>
                </c:pt>
                <c:pt idx="2">
                  <c:v>1</c:v>
                </c:pt>
                <c:pt idx="3">
                  <c:v>0.62176175466736294</c:v>
                </c:pt>
                <c:pt idx="4">
                  <c:v>0.96228317870108915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20-46B8-8517-E5F496EC2184}"/>
            </c:ext>
          </c:extLst>
        </c:ser>
        <c:ser>
          <c:idx val="2"/>
          <c:order val="1"/>
          <c:tx>
            <c:strRef>
              <c:f>'2.2_FINANC ENSEÑ TIPO INGR'!$B$69</c:f>
              <c:strCache>
                <c:ptCount val="1"/>
                <c:pt idx="0">
                  <c:v>Instituciones sin fines de lucro que sirven a los hogares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9525" cap="flat" cmpd="sng" algn="ctr">
              <a:solidFill>
                <a:srgbClr val="002060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1.8085550424695573E-2"/>
                  <c:y val="4.38792353611356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0941163649647588E-2"/>
                  <c:y val="6.581885304170341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ENSEÑ TIPO INGR'!$C$66:$G$66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ENSEÑ TIPO INGR'!$C$69:$G$69</c:f>
              <c:numCache>
                <c:formatCode>0.0%</c:formatCode>
                <c:ptCount val="5"/>
                <c:pt idx="0">
                  <c:v>3.495233864802931E-3</c:v>
                </c:pt>
                <c:pt idx="1">
                  <c:v>0</c:v>
                </c:pt>
                <c:pt idx="2">
                  <c:v>0</c:v>
                </c:pt>
                <c:pt idx="3">
                  <c:v>0.13759628476043045</c:v>
                </c:pt>
                <c:pt idx="4">
                  <c:v>5.585378719707078E-3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720-46B8-8517-E5F496EC2184}"/>
            </c:ext>
          </c:extLst>
        </c:ser>
        <c:ser>
          <c:idx val="3"/>
          <c:order val="2"/>
          <c:tx>
            <c:strRef>
              <c:f>'2.2_FINANC ENSEÑ TIPO INGR'!$B$70</c:f>
              <c:strCache>
                <c:ptCount val="1"/>
                <c:pt idx="0">
                  <c:v>Productores servicios conexos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2720-46B8-8517-E5F496EC2184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ENSEÑ TIPO INGR'!$C$66:$G$66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ENSEÑ TIPO INGR'!$C$70:$G$70</c:f>
              <c:numCache>
                <c:formatCode>0.0%</c:formatCode>
                <c:ptCount val="5"/>
                <c:pt idx="0">
                  <c:v>0.2536488649093861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2720-46B8-8517-E5F496EC2184}"/>
            </c:ext>
          </c:extLst>
        </c:ser>
        <c:ser>
          <c:idx val="5"/>
          <c:order val="3"/>
          <c:tx>
            <c:strRef>
              <c:f>'2.2_FINANC ENSEÑ TIPO INGR'!$B$73</c:f>
              <c:strCache>
                <c:ptCount val="1"/>
                <c:pt idx="0">
                  <c:v>Gobierno central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1.8085550424695642E-2"/>
                  <c:y val="2.193961768056780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56998565561044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ENSEÑ TIPO INGR'!$C$66:$G$66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ENSEÑ TIPO INGR'!$C$73:$G$73</c:f>
              <c:numCache>
                <c:formatCode>0.0%</c:formatCode>
                <c:ptCount val="5"/>
                <c:pt idx="0">
                  <c:v>2.4984038995890242E-2</c:v>
                </c:pt>
                <c:pt idx="1">
                  <c:v>0.98801813629453794</c:v>
                </c:pt>
                <c:pt idx="2">
                  <c:v>0</c:v>
                </c:pt>
                <c:pt idx="3">
                  <c:v>0.24064196057220658</c:v>
                </c:pt>
                <c:pt idx="4">
                  <c:v>3.2131442579203771E-2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2720-46B8-8517-E5F496EC2184}"/>
            </c:ext>
          </c:extLst>
        </c:ser>
        <c:ser>
          <c:idx val="6"/>
          <c:order val="4"/>
          <c:tx>
            <c:strRef>
              <c:f>'2.2_FINANC ENSEÑ TIPO INGR'!$B$71</c:f>
              <c:strCache>
                <c:ptCount val="1"/>
                <c:pt idx="0">
                  <c:v>Hogares productores</c:v>
                </c:pt>
              </c:strCache>
            </c:strRef>
          </c:tx>
          <c:spPr>
            <a:solidFill>
              <a:srgbClr val="9B84B6"/>
            </a:solidFill>
            <a:ln w="9525" cap="flat" cmpd="sng" algn="ctr">
              <a:solidFill>
                <a:schemeClr val="accent4">
                  <a:lumMod val="50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1.2134482444087131E-4"/>
                  <c:y val="2.19396176805678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2720-46B8-8517-E5F496EC2184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ENSEÑ TIPO INGR'!$C$66:$G$66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ENSEÑ TIPO INGR'!$C$71:$G$71</c:f>
              <c:numCache>
                <c:formatCode>0.0%</c:formatCode>
                <c:ptCount val="5"/>
                <c:pt idx="0">
                  <c:v>3.6950198458935525E-2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2720-46B8-8517-E5F496EC2184}"/>
            </c:ext>
          </c:extLst>
        </c:ser>
        <c:ser>
          <c:idx val="0"/>
          <c:order val="5"/>
          <c:tx>
            <c:strRef>
              <c:f>'2.2_FINANC ENSEÑ TIPO INGR'!$B$72</c:f>
              <c:strCache>
                <c:ptCount val="1"/>
                <c:pt idx="0">
                  <c:v>Gobierno local</c:v>
                </c:pt>
              </c:strCache>
            </c:strRef>
          </c:tx>
          <c:spPr>
            <a:solidFill>
              <a:srgbClr val="92D050"/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113417905849424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2720-46B8-8517-E5F496EC21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2720-46B8-8517-E5F496EC218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2720-46B8-8517-E5F496EC218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ENSEÑ TIPO INGR'!$C$66:$G$66</c:f>
              <c:strCache>
                <c:ptCount val="5"/>
                <c:pt idx="0">
                  <c:v>  Financiamiento de los hogares </c:v>
                </c:pt>
                <c:pt idx="1">
                  <c:v>  Transferencia corriente del gobierno general </c:v>
                </c:pt>
                <c:pt idx="2">
                  <c:v>  Cofinanciamiento del gobierno general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ENSEÑ TIPO INGR'!$C$72:$G$72</c:f>
              <c:numCache>
                <c:formatCode>0.0%</c:formatCode>
                <c:ptCount val="5"/>
                <c:pt idx="0">
                  <c:v>0</c:v>
                </c:pt>
                <c:pt idx="1">
                  <c:v>1.1981863705462024E-2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2720-46B8-8517-E5F496EC2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-2025853152"/>
        <c:axId val="-2025846080"/>
      </c:barChart>
      <c:valAx>
        <c:axId val="-20258460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-2025853152"/>
        <c:crosses val="autoZero"/>
        <c:crossBetween val="between"/>
      </c:valAx>
      <c:catAx>
        <c:axId val="-2025853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B6B6B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-202584608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063585221729797"/>
          <c:y val="0.20246947108585978"/>
          <c:w val="0.15936414778270203"/>
          <c:h val="0.636862884848030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B6B6B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prstDash val="dash"/>
      <a:round/>
    </a:ln>
    <a:effectLst/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159-BF21-0F0DDAEFF5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1A-4159-BF21-0F0DDAEFF5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25843904"/>
        <c:axId val="-2025850976"/>
      </c:barChart>
      <c:catAx>
        <c:axId val="-202584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25850976"/>
        <c:crosses val="autoZero"/>
        <c:auto val="1"/>
        <c:lblAlgn val="ctr"/>
        <c:lblOffset val="100"/>
        <c:noMultiLvlLbl val="0"/>
      </c:catAx>
      <c:valAx>
        <c:axId val="-2025850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25843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30-4EF7-B056-B26A2F5FFFA8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1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image" Target="../media/image2.png"/><Relationship Id="rId4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5" Type="http://schemas.openxmlformats.org/officeDocument/2006/relationships/image" Target="../media/image2.png"/><Relationship Id="rId4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5" Type="http://schemas.openxmlformats.org/officeDocument/2006/relationships/image" Target="../media/image2.png"/><Relationship Id="rId4" Type="http://schemas.openxmlformats.org/officeDocument/2006/relationships/chart" Target="../charts/chart3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5" Type="http://schemas.openxmlformats.org/officeDocument/2006/relationships/image" Target="../media/image2.png"/><Relationship Id="rId4" Type="http://schemas.openxmlformats.org/officeDocument/2006/relationships/chart" Target="../charts/chart37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5" Type="http://schemas.openxmlformats.org/officeDocument/2006/relationships/image" Target="../media/image2.png"/><Relationship Id="rId4" Type="http://schemas.openxmlformats.org/officeDocument/2006/relationships/chart" Target="../charts/chart47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6701116</xdr:colOff>
      <xdr:row>7</xdr:row>
      <xdr:rowOff>67235</xdr:rowOff>
    </xdr:from>
    <xdr:to>
      <xdr:col>15</xdr:col>
      <xdr:colOff>10499910</xdr:colOff>
      <xdr:row>27</xdr:row>
      <xdr:rowOff>84065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43068" t="24972" r="33589" b="33202"/>
        <a:stretch/>
      </xdr:blipFill>
      <xdr:spPr>
        <a:xfrm>
          <a:off x="23095322" y="1400735"/>
          <a:ext cx="3798794" cy="3826830"/>
        </a:xfrm>
        <a:prstGeom prst="rect">
          <a:avLst/>
        </a:prstGeom>
      </xdr:spPr>
    </xdr:pic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2060" name="Text Box 1036" hidden="1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2061" name="Text Box 1037" hidden="1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2064" name="Text Box 1040" hidden="1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2065" name="Text Box 1041" hidden="1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2066" name="Text Box 1042" hidden="1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2067" name="Text Box 1043" hidden="1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1037" name="Text Box 13" hidden="1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1036" name="Text Box 12" hidden="1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1035" name="Text Box 11" hidden="1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1034" name="Text Box 10" hidden="1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1033" name="Text Box 9" hidden="1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1032" name="Text Box 8" hidden="1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3" name="Text Box 13" hidden="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4" name="Text Box 12" hidden="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5" name="Text Box 11" hidden="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6" name="Text Box 10" hidden="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7" name="Text Box 9" hidden="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8" name="Text Box 8" hidden="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9" name="Text Box 13" hidden="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10" name="Text Box 12" hidden="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11" name="Text Box 11" hidden="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12" name="Text Box 10" hidden="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13" name="Text Box 9" hidden="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14" name="Text Box 8" hidden="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15" name="Text Box 13" hidden="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16" name="Text Box 12" hidden="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17" name="Text Box 11" hidden="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18" name="Text Box 10" hidden="1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19" name="Text Box 9" hidden="1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20" name="Text Box 8" hidden="1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21" name="Text Box 13" hidden="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22" name="Text Box 12" hidden="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23" name="Text Box 11" hidden="1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24" name="Text Box 10" hidden="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25" name="Text Box 9" hidden="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26" name="Text Box 8" hidden="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27" name="Text Box 13" hidden="1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28" name="Text Box 12" hidden="1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29" name="Text Box 11" hidden="1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30" name="Text Box 10" hidden="1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31" name="Text Box 9" hidden="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32" name="Text Box 8" hidden="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33" name="Text Box 13" hidden="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34" name="Text Box 12" hidden="1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35" name="Text Box 11" hidden="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36" name="Text Box 10" hidden="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37" name="Text Box 9" hidden="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38" name="Text Box 8" hidden="1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39" name="Text Box 13" hidden="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600700" y="18166080"/>
          <a:ext cx="1409700" cy="227076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40" name="Text Box 12" hidden="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600700" y="18752820"/>
          <a:ext cx="1409700" cy="1866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41" name="Text Box 11" hidden="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600700" y="17579340"/>
          <a:ext cx="1409700" cy="227076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42" name="Text Box 10" hidden="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600700" y="19339560"/>
          <a:ext cx="1409700" cy="146304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43" name="Text Box 9" hidden="1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600700" y="19956780"/>
          <a:ext cx="1409700" cy="10287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44" name="Text Box 8" hidden="1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600700" y="20474940"/>
          <a:ext cx="1409700" cy="69342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69850</xdr:rowOff>
    </xdr:from>
    <xdr:to>
      <xdr:col>5</xdr:col>
      <xdr:colOff>1524000</xdr:colOff>
      <xdr:row>120</xdr:row>
      <xdr:rowOff>44450</xdr:rowOff>
    </xdr:to>
    <xdr:sp macro="" textlink="">
      <xdr:nvSpPr>
        <xdr:cNvPr id="45" name="Text Box 13" hidden="1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63500</xdr:rowOff>
    </xdr:to>
    <xdr:sp macro="" textlink="">
      <xdr:nvSpPr>
        <xdr:cNvPr id="46" name="Text Box 12" hidden="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139700</xdr:rowOff>
    </xdr:from>
    <xdr:to>
      <xdr:col>5</xdr:col>
      <xdr:colOff>1524000</xdr:colOff>
      <xdr:row>116</xdr:row>
      <xdr:rowOff>114300</xdr:rowOff>
    </xdr:to>
    <xdr:sp macro="" textlink="">
      <xdr:nvSpPr>
        <xdr:cNvPr id="47" name="Text Box 11" hidden="1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95250</xdr:rowOff>
    </xdr:from>
    <xdr:to>
      <xdr:col>5</xdr:col>
      <xdr:colOff>1524000</xdr:colOff>
      <xdr:row>122</xdr:row>
      <xdr:rowOff>82550</xdr:rowOff>
    </xdr:to>
    <xdr:sp macro="" textlink="">
      <xdr:nvSpPr>
        <xdr:cNvPr id="48" name="Text Box 10" hidden="1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57150</xdr:rowOff>
    </xdr:from>
    <xdr:to>
      <xdr:col>5</xdr:col>
      <xdr:colOff>1524000</xdr:colOff>
      <xdr:row>123</xdr:row>
      <xdr:rowOff>101600</xdr:rowOff>
    </xdr:to>
    <xdr:sp macro="" textlink="">
      <xdr:nvSpPr>
        <xdr:cNvPr id="49" name="Text Box 9" hidden="1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82550</xdr:rowOff>
    </xdr:from>
    <xdr:to>
      <xdr:col>5</xdr:col>
      <xdr:colOff>1524000</xdr:colOff>
      <xdr:row>124</xdr:row>
      <xdr:rowOff>120650</xdr:rowOff>
    </xdr:to>
    <xdr:sp macro="" textlink="">
      <xdr:nvSpPr>
        <xdr:cNvPr id="50" name="Text Box 8" hidden="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106</xdr:row>
      <xdr:rowOff>57150</xdr:rowOff>
    </xdr:from>
    <xdr:to>
      <xdr:col>5</xdr:col>
      <xdr:colOff>1524000</xdr:colOff>
      <xdr:row>120</xdr:row>
      <xdr:rowOff>38100</xdr:rowOff>
    </xdr:to>
    <xdr:sp macro="" textlink="">
      <xdr:nvSpPr>
        <xdr:cNvPr id="51" name="Text Box 13" hidden="1"/>
        <xdr:cNvSpPr txBox="1">
          <a:spLocks noChangeArrowheads="1"/>
        </xdr:cNvSpPr>
      </xdr:nvSpPr>
      <xdr:spPr bwMode="auto">
        <a:xfrm>
          <a:off x="5702300" y="17741900"/>
          <a:ext cx="1409700" cy="2203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0</xdr:rowOff>
    </xdr:from>
    <xdr:to>
      <xdr:col>5</xdr:col>
      <xdr:colOff>1524000</xdr:colOff>
      <xdr:row>121</xdr:row>
      <xdr:rowOff>38100</xdr:rowOff>
    </xdr:to>
    <xdr:sp macro="" textlink="">
      <xdr:nvSpPr>
        <xdr:cNvPr id="52" name="Text Box 12" hidden="1"/>
        <xdr:cNvSpPr txBox="1">
          <a:spLocks noChangeArrowheads="1"/>
        </xdr:cNvSpPr>
      </xdr:nvSpPr>
      <xdr:spPr bwMode="auto">
        <a:xfrm>
          <a:off x="5702300" y="18319750"/>
          <a:ext cx="1409700" cy="1784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102</xdr:row>
      <xdr:rowOff>114300</xdr:rowOff>
    </xdr:from>
    <xdr:to>
      <xdr:col>5</xdr:col>
      <xdr:colOff>1524000</xdr:colOff>
      <xdr:row>116</xdr:row>
      <xdr:rowOff>114300</xdr:rowOff>
    </xdr:to>
    <xdr:sp macro="" textlink="">
      <xdr:nvSpPr>
        <xdr:cNvPr id="53" name="Text Box 11" hidden="1"/>
        <xdr:cNvSpPr txBox="1">
          <a:spLocks noChangeArrowheads="1"/>
        </xdr:cNvSpPr>
      </xdr:nvSpPr>
      <xdr:spPr bwMode="auto">
        <a:xfrm>
          <a:off x="5702300" y="17164050"/>
          <a:ext cx="1409700" cy="222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113</xdr:row>
      <xdr:rowOff>76200</xdr:rowOff>
    </xdr:from>
    <xdr:to>
      <xdr:col>5</xdr:col>
      <xdr:colOff>1524000</xdr:colOff>
      <xdr:row>122</xdr:row>
      <xdr:rowOff>76200</xdr:rowOff>
    </xdr:to>
    <xdr:sp macro="" textlink="">
      <xdr:nvSpPr>
        <xdr:cNvPr id="54" name="Text Box 10" hidden="1"/>
        <xdr:cNvSpPr txBox="1">
          <a:spLocks noChangeArrowheads="1"/>
        </xdr:cNvSpPr>
      </xdr:nvSpPr>
      <xdr:spPr bwMode="auto">
        <a:xfrm>
          <a:off x="5702300" y="18872200"/>
          <a:ext cx="1409700" cy="1428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117</xdr:row>
      <xdr:rowOff>38100</xdr:rowOff>
    </xdr:from>
    <xdr:to>
      <xdr:col>5</xdr:col>
      <xdr:colOff>1524000</xdr:colOff>
      <xdr:row>123</xdr:row>
      <xdr:rowOff>95250</xdr:rowOff>
    </xdr:to>
    <xdr:sp macro="" textlink="">
      <xdr:nvSpPr>
        <xdr:cNvPr id="55" name="Text Box 9" hidden="1"/>
        <xdr:cNvSpPr txBox="1">
          <a:spLocks noChangeArrowheads="1"/>
        </xdr:cNvSpPr>
      </xdr:nvSpPr>
      <xdr:spPr bwMode="auto">
        <a:xfrm>
          <a:off x="5702300" y="19469100"/>
          <a:ext cx="1409700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120</xdr:row>
      <xdr:rowOff>76200</xdr:rowOff>
    </xdr:from>
    <xdr:to>
      <xdr:col>5</xdr:col>
      <xdr:colOff>1524000</xdr:colOff>
      <xdr:row>124</xdr:row>
      <xdr:rowOff>114300</xdr:rowOff>
    </xdr:to>
    <xdr:sp macro="" textlink="">
      <xdr:nvSpPr>
        <xdr:cNvPr id="56" name="Text Box 8" hidden="1"/>
        <xdr:cNvSpPr txBox="1">
          <a:spLocks noChangeArrowheads="1"/>
        </xdr:cNvSpPr>
      </xdr:nvSpPr>
      <xdr:spPr bwMode="auto">
        <a:xfrm>
          <a:off x="5702300" y="19983450"/>
          <a:ext cx="1409700" cy="673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51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51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635000</xdr:colOff>
      <xdr:row>25</xdr:row>
      <xdr:rowOff>158750</xdr:rowOff>
    </xdr:from>
    <xdr:to>
      <xdr:col>6</xdr:col>
      <xdr:colOff>1699475</xdr:colOff>
      <xdr:row>56</xdr:row>
      <xdr:rowOff>15200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DF2E3C2A-0B4F-462A-8799-5B69A586D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3</xdr:col>
      <xdr:colOff>477100</xdr:colOff>
      <xdr:row>56</xdr:row>
      <xdr:rowOff>78700</xdr:rowOff>
    </xdr:to>
    <xdr:graphicFrame macro="">
      <xdr:nvGraphicFramePr>
        <xdr:cNvPr id="13" name="Gráfico 12">
          <a:extLst>
            <a:ext uri="{FF2B5EF4-FFF2-40B4-BE49-F238E27FC236}">
              <a16:creationId xmlns="" xmlns:a16="http://schemas.microsoft.com/office/drawing/2014/main" id="{B1FEE6F3-9D0A-43CF-8194-489145C6A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420460</xdr:colOff>
      <xdr:row>25</xdr:row>
      <xdr:rowOff>122465</xdr:rowOff>
    </xdr:from>
    <xdr:to>
      <xdr:col>3</xdr:col>
      <xdr:colOff>1116579</xdr:colOff>
      <xdr:row>55</xdr:row>
      <xdr:rowOff>67583</xdr:rowOff>
    </xdr:to>
    <xdr:sp macro="" textlink="">
      <xdr:nvSpPr>
        <xdr:cNvPr id="8" name="Cerrar llave 7">
          <a:extLst>
            <a:ext uri="{FF2B5EF4-FFF2-40B4-BE49-F238E27FC236}">
              <a16:creationId xmlns="" xmlns:a16="http://schemas.microsoft.com/office/drawing/2014/main" id="{00000000-0008-0000-0900-000008000000}"/>
            </a:ext>
          </a:extLst>
        </xdr:cNvPr>
        <xdr:cNvSpPr/>
      </xdr:nvSpPr>
      <xdr:spPr>
        <a:xfrm>
          <a:off x="6541860" y="9952265"/>
          <a:ext cx="696119" cy="5317218"/>
        </a:xfrm>
        <a:prstGeom prst="rightBrace">
          <a:avLst/>
        </a:prstGeom>
        <a:ln>
          <a:solidFill>
            <a:srgbClr val="D12D6B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>
            <a:solidFill>
              <a:srgbClr val="505A64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158750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954000" cy="1044000"/>
        </a:xfrm>
        <a:prstGeom prst="rect">
          <a:avLst/>
        </a:prstGeom>
      </xdr:spPr>
    </xdr:pic>
    <xdr:clientData/>
  </xdr:twoCellAnchor>
  <xdr:twoCellAnchor>
    <xdr:from>
      <xdr:col>1</xdr:col>
      <xdr:colOff>2199888</xdr:colOff>
      <xdr:row>0</xdr:row>
      <xdr:rowOff>37602</xdr:rowOff>
    </xdr:from>
    <xdr:to>
      <xdr:col>4</xdr:col>
      <xdr:colOff>593725</xdr:colOff>
      <xdr:row>0</xdr:row>
      <xdr:rowOff>469602</xdr:rowOff>
    </xdr:to>
    <xdr:sp macro="" textlink="">
      <xdr:nvSpPr>
        <xdr:cNvPr id="15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237451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2145478</xdr:colOff>
      <xdr:row>0</xdr:row>
      <xdr:rowOff>457200</xdr:rowOff>
    </xdr:from>
    <xdr:to>
      <xdr:col>5</xdr:col>
      <xdr:colOff>762001</xdr:colOff>
      <xdr:row>0</xdr:row>
      <xdr:rowOff>850698</xdr:rowOff>
    </xdr:to>
    <xdr:sp macro="" textlink="">
      <xdr:nvSpPr>
        <xdr:cNvPr id="16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2320103" y="457200"/>
          <a:ext cx="7808148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3381374</xdr:colOff>
      <xdr:row>26</xdr:row>
      <xdr:rowOff>0</xdr:rowOff>
    </xdr:from>
    <xdr:to>
      <xdr:col>16</xdr:col>
      <xdr:colOff>619124</xdr:colOff>
      <xdr:row>69</xdr:row>
      <xdr:rowOff>125875</xdr:rowOff>
    </xdr:to>
    <xdr:graphicFrame macro="">
      <xdr:nvGraphicFramePr>
        <xdr:cNvPr id="16" name="1 Gráfico">
          <a:extLst>
            <a:ext uri="{FF2B5EF4-FFF2-40B4-BE49-F238E27FC236}">
              <a16:creationId xmlns="" xmlns:a16="http://schemas.microsoft.com/office/drawing/2014/main" id="{FB63863C-FC68-4AD1-9E8D-7BA40510E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73</xdr:row>
      <xdr:rowOff>174624</xdr:rowOff>
    </xdr:from>
    <xdr:to>
      <xdr:col>20</xdr:col>
      <xdr:colOff>1006000</xdr:colOff>
      <xdr:row>104</xdr:row>
      <xdr:rowOff>161249</xdr:rowOff>
    </xdr:to>
    <xdr:graphicFrame macro="">
      <xdr:nvGraphicFramePr>
        <xdr:cNvPr id="19" name="Gráfico 18">
          <a:extLst>
            <a:ext uri="{FF2B5EF4-FFF2-40B4-BE49-F238E27FC236}">
              <a16:creationId xmlns="" xmlns:a16="http://schemas.microsoft.com/office/drawing/2014/main" id="{3995705B-B8E9-4B18-8DAB-A1BCEEFDE5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109</xdr:row>
      <xdr:rowOff>0</xdr:rowOff>
    </xdr:from>
    <xdr:to>
      <xdr:col>20</xdr:col>
      <xdr:colOff>1006000</xdr:colOff>
      <xdr:row>139</xdr:row>
      <xdr:rowOff>161250</xdr:rowOff>
    </xdr:to>
    <xdr:graphicFrame macro="">
      <xdr:nvGraphicFramePr>
        <xdr:cNvPr id="20" name="Gráfico 19">
          <a:extLst>
            <a:ext uri="{FF2B5EF4-FFF2-40B4-BE49-F238E27FC236}">
              <a16:creationId xmlns="" xmlns:a16="http://schemas.microsoft.com/office/drawing/2014/main" id="{9EAC4299-1826-4F56-94EC-485393729D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144</xdr:row>
      <xdr:rowOff>0</xdr:rowOff>
    </xdr:from>
    <xdr:to>
      <xdr:col>20</xdr:col>
      <xdr:colOff>1006000</xdr:colOff>
      <xdr:row>174</xdr:row>
      <xdr:rowOff>161250</xdr:rowOff>
    </xdr:to>
    <xdr:graphicFrame macro="">
      <xdr:nvGraphicFramePr>
        <xdr:cNvPr id="21" name="Gráfico 20">
          <a:extLst>
            <a:ext uri="{FF2B5EF4-FFF2-40B4-BE49-F238E27FC236}">
              <a16:creationId xmlns="" xmlns:a16="http://schemas.microsoft.com/office/drawing/2014/main" id="{6DC3ACBE-0749-4887-BA80-64F104D62C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142875</xdr:colOff>
      <xdr:row>0</xdr:row>
      <xdr:rowOff>1044000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511000" cy="1044000"/>
        </a:xfrm>
        <a:prstGeom prst="rect">
          <a:avLst/>
        </a:prstGeom>
      </xdr:spPr>
    </xdr:pic>
    <xdr:clientData/>
  </xdr:twoCellAnchor>
  <xdr:twoCellAnchor>
    <xdr:from>
      <xdr:col>2</xdr:col>
      <xdr:colOff>3073013</xdr:colOff>
      <xdr:row>0</xdr:row>
      <xdr:rowOff>37602</xdr:rowOff>
    </xdr:from>
    <xdr:to>
      <xdr:col>8</xdr:col>
      <xdr:colOff>165100</xdr:colOff>
      <xdr:row>0</xdr:row>
      <xdr:rowOff>469602</xdr:rowOff>
    </xdr:to>
    <xdr:sp macro="" textlink="">
      <xdr:nvSpPr>
        <xdr:cNvPr id="11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3066227</xdr:colOff>
      <xdr:row>0</xdr:row>
      <xdr:rowOff>457200</xdr:rowOff>
    </xdr:from>
    <xdr:to>
      <xdr:col>11</xdr:col>
      <xdr:colOff>717549</xdr:colOff>
      <xdr:row>0</xdr:row>
      <xdr:rowOff>850698</xdr:rowOff>
    </xdr:to>
    <xdr:sp macro="" textlink="">
      <xdr:nvSpPr>
        <xdr:cNvPr id="12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1635125</xdr:colOff>
      <xdr:row>24</xdr:row>
      <xdr:rowOff>95250</xdr:rowOff>
    </xdr:from>
    <xdr:to>
      <xdr:col>14</xdr:col>
      <xdr:colOff>1031250</xdr:colOff>
      <xdr:row>69</xdr:row>
      <xdr:rowOff>30625</xdr:rowOff>
    </xdr:to>
    <xdr:graphicFrame macro="">
      <xdr:nvGraphicFramePr>
        <xdr:cNvPr id="10" name="1 Gráfico">
          <a:extLst>
            <a:ext uri="{FF2B5EF4-FFF2-40B4-BE49-F238E27FC236}">
              <a16:creationId xmlns="" xmlns:a16="http://schemas.microsoft.com/office/drawing/2014/main" id="{F55A3C78-2961-45DA-8421-BF3DADD7E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20</xdr:col>
      <xdr:colOff>1006000</xdr:colOff>
      <xdr:row>105</xdr:row>
      <xdr:rowOff>161250</xdr:rowOff>
    </xdr:to>
    <xdr:graphicFrame macro="">
      <xdr:nvGraphicFramePr>
        <xdr:cNvPr id="12" name="Gráfico 11">
          <a:extLst>
            <a:ext uri="{FF2B5EF4-FFF2-40B4-BE49-F238E27FC236}">
              <a16:creationId xmlns="" xmlns:a16="http://schemas.microsoft.com/office/drawing/2014/main" id="{F7E63DBD-D4E5-4744-8967-5A9F3C865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110</xdr:row>
      <xdr:rowOff>0</xdr:rowOff>
    </xdr:from>
    <xdr:to>
      <xdr:col>20</xdr:col>
      <xdr:colOff>1006000</xdr:colOff>
      <xdr:row>140</xdr:row>
      <xdr:rowOff>161250</xdr:rowOff>
    </xdr:to>
    <xdr:graphicFrame macro="">
      <xdr:nvGraphicFramePr>
        <xdr:cNvPr id="13" name="Gráfico 12">
          <a:extLst>
            <a:ext uri="{FF2B5EF4-FFF2-40B4-BE49-F238E27FC236}">
              <a16:creationId xmlns="" xmlns:a16="http://schemas.microsoft.com/office/drawing/2014/main" id="{EE7ADACC-6FBC-41B3-BEC9-2B96FFBD55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145</xdr:row>
      <xdr:rowOff>0</xdr:rowOff>
    </xdr:from>
    <xdr:to>
      <xdr:col>20</xdr:col>
      <xdr:colOff>1006000</xdr:colOff>
      <xdr:row>175</xdr:row>
      <xdr:rowOff>161250</xdr:rowOff>
    </xdr:to>
    <xdr:graphicFrame macro="">
      <xdr:nvGraphicFramePr>
        <xdr:cNvPr id="15" name="Gráfico 14">
          <a:extLst>
            <a:ext uri="{FF2B5EF4-FFF2-40B4-BE49-F238E27FC236}">
              <a16:creationId xmlns="" xmlns:a16="http://schemas.microsoft.com/office/drawing/2014/main" id="{B9BFD077-0D06-441B-B0D9-143DA0407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142875</xdr:colOff>
      <xdr:row>0</xdr:row>
      <xdr:rowOff>1044000</xdr:rowOff>
    </xdr:to>
    <xdr:pic>
      <xdr:nvPicPr>
        <xdr:cNvPr id="16" name="Imagen 1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511000" cy="1044000"/>
        </a:xfrm>
        <a:prstGeom prst="rect">
          <a:avLst/>
        </a:prstGeom>
      </xdr:spPr>
    </xdr:pic>
    <xdr:clientData/>
  </xdr:twoCellAnchor>
  <xdr:twoCellAnchor>
    <xdr:from>
      <xdr:col>2</xdr:col>
      <xdr:colOff>3073013</xdr:colOff>
      <xdr:row>0</xdr:row>
      <xdr:rowOff>37602</xdr:rowOff>
    </xdr:from>
    <xdr:to>
      <xdr:col>8</xdr:col>
      <xdr:colOff>165100</xdr:colOff>
      <xdr:row>0</xdr:row>
      <xdr:rowOff>469602</xdr:rowOff>
    </xdr:to>
    <xdr:sp macro="" textlink="">
      <xdr:nvSpPr>
        <xdr:cNvPr id="17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3066227</xdr:colOff>
      <xdr:row>0</xdr:row>
      <xdr:rowOff>457200</xdr:rowOff>
    </xdr:from>
    <xdr:to>
      <xdr:col>11</xdr:col>
      <xdr:colOff>717549</xdr:colOff>
      <xdr:row>0</xdr:row>
      <xdr:rowOff>850698</xdr:rowOff>
    </xdr:to>
    <xdr:sp macro="" textlink="">
      <xdr:nvSpPr>
        <xdr:cNvPr id="18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27</xdr:row>
      <xdr:rowOff>0</xdr:rowOff>
    </xdr:from>
    <xdr:to>
      <xdr:col>11</xdr:col>
      <xdr:colOff>1473625</xdr:colOff>
      <xdr:row>56</xdr:row>
      <xdr:rowOff>145375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77E8B7A6-C0E9-4374-969C-1A3A82182A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62</xdr:row>
      <xdr:rowOff>0</xdr:rowOff>
    </xdr:from>
    <xdr:to>
      <xdr:col>11</xdr:col>
      <xdr:colOff>1473625</xdr:colOff>
      <xdr:row>88</xdr:row>
      <xdr:rowOff>34250</xdr:rowOff>
    </xdr:to>
    <xdr:graphicFrame macro="">
      <xdr:nvGraphicFramePr>
        <xdr:cNvPr id="11" name="Gráfico 10">
          <a:extLst>
            <a:ext uri="{FF2B5EF4-FFF2-40B4-BE49-F238E27FC236}">
              <a16:creationId xmlns="" xmlns:a16="http://schemas.microsoft.com/office/drawing/2014/main" id="{8D89C1B7-4343-48D5-92EC-BF03D9D33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158750</xdr:colOff>
      <xdr:row>0</xdr:row>
      <xdr:rowOff>1044000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77125" cy="1044000"/>
        </a:xfrm>
        <a:prstGeom prst="rect">
          <a:avLst/>
        </a:prstGeom>
      </xdr:spPr>
    </xdr:pic>
    <xdr:clientData/>
  </xdr:twoCellAnchor>
  <xdr:twoCellAnchor>
    <xdr:from>
      <xdr:col>2</xdr:col>
      <xdr:colOff>2406263</xdr:colOff>
      <xdr:row>0</xdr:row>
      <xdr:rowOff>37602</xdr:rowOff>
    </xdr:from>
    <xdr:to>
      <xdr:col>6</xdr:col>
      <xdr:colOff>371475</xdr:colOff>
      <xdr:row>0</xdr:row>
      <xdr:rowOff>469602</xdr:rowOff>
    </xdr:to>
    <xdr:sp macro="" textlink="">
      <xdr:nvSpPr>
        <xdr:cNvPr id="13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396201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2399477</xdr:colOff>
      <xdr:row>0</xdr:row>
      <xdr:rowOff>457200</xdr:rowOff>
    </xdr:from>
    <xdr:to>
      <xdr:col>8</xdr:col>
      <xdr:colOff>1146174</xdr:colOff>
      <xdr:row>0</xdr:row>
      <xdr:rowOff>850698</xdr:rowOff>
    </xdr:to>
    <xdr:sp macro="" textlink="">
      <xdr:nvSpPr>
        <xdr:cNvPr id="14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395522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26</xdr:row>
      <xdr:rowOff>0</xdr:rowOff>
    </xdr:from>
    <xdr:to>
      <xdr:col>11</xdr:col>
      <xdr:colOff>1473625</xdr:colOff>
      <xdr:row>56</xdr:row>
      <xdr:rowOff>66000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28B07D07-01FA-4B02-ABD0-54CD2722F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60</xdr:row>
      <xdr:rowOff>0</xdr:rowOff>
    </xdr:from>
    <xdr:to>
      <xdr:col>11</xdr:col>
      <xdr:colOff>1473625</xdr:colOff>
      <xdr:row>86</xdr:row>
      <xdr:rowOff>34250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9233B51C-A5E6-4EB8-9B7D-F147EA446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158750</xdr:colOff>
      <xdr:row>0</xdr:row>
      <xdr:rowOff>1044000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77125" cy="1044000"/>
        </a:xfrm>
        <a:prstGeom prst="rect">
          <a:avLst/>
        </a:prstGeom>
      </xdr:spPr>
    </xdr:pic>
    <xdr:clientData/>
  </xdr:twoCellAnchor>
  <xdr:twoCellAnchor>
    <xdr:from>
      <xdr:col>2</xdr:col>
      <xdr:colOff>2406263</xdr:colOff>
      <xdr:row>0</xdr:row>
      <xdr:rowOff>37602</xdr:rowOff>
    </xdr:from>
    <xdr:to>
      <xdr:col>6</xdr:col>
      <xdr:colOff>371475</xdr:colOff>
      <xdr:row>0</xdr:row>
      <xdr:rowOff>469602</xdr:rowOff>
    </xdr:to>
    <xdr:sp macro="" textlink="">
      <xdr:nvSpPr>
        <xdr:cNvPr id="11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396201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2399477</xdr:colOff>
      <xdr:row>0</xdr:row>
      <xdr:rowOff>457200</xdr:rowOff>
    </xdr:from>
    <xdr:to>
      <xdr:col>8</xdr:col>
      <xdr:colOff>1146174</xdr:colOff>
      <xdr:row>0</xdr:row>
      <xdr:rowOff>850698</xdr:rowOff>
    </xdr:to>
    <xdr:sp macro="" textlink="">
      <xdr:nvSpPr>
        <xdr:cNvPr id="12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395522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176892</xdr:colOff>
      <xdr:row>26</xdr:row>
      <xdr:rowOff>215899</xdr:rowOff>
    </xdr:from>
    <xdr:to>
      <xdr:col>4</xdr:col>
      <xdr:colOff>95250</xdr:colOff>
      <xdr:row>57</xdr:row>
      <xdr:rowOff>50577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EBEBD75C-198F-4E8D-AE86-AF0CDDB444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1530687</xdr:colOff>
      <xdr:row>27</xdr:row>
      <xdr:rowOff>27215</xdr:rowOff>
    </xdr:from>
    <xdr:to>
      <xdr:col>4</xdr:col>
      <xdr:colOff>416262</xdr:colOff>
      <xdr:row>57</xdr:row>
      <xdr:rowOff>93215</xdr:rowOff>
    </xdr:to>
    <xdr:sp macro="" textlink="">
      <xdr:nvSpPr>
        <xdr:cNvPr id="4" name="Cerrar llave 3">
          <a:extLst>
            <a:ext uri="{FF2B5EF4-FFF2-40B4-BE49-F238E27FC236}">
              <a16:creationId xmlns="" xmlns:a16="http://schemas.microsoft.com/office/drawing/2014/main" id="{00000000-0008-0000-0E00-000004000000}"/>
            </a:ext>
          </a:extLst>
        </xdr:cNvPr>
        <xdr:cNvSpPr/>
      </xdr:nvSpPr>
      <xdr:spPr>
        <a:xfrm>
          <a:off x="6623387" y="10339615"/>
          <a:ext cx="650875" cy="5400000"/>
        </a:xfrm>
        <a:prstGeom prst="rightBrace">
          <a:avLst/>
        </a:prstGeom>
        <a:ln>
          <a:solidFill>
            <a:srgbClr val="D12D6B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>
            <a:solidFill>
              <a:srgbClr val="505A64"/>
            </a:solidFill>
          </a:endParaRPr>
        </a:p>
      </xdr:txBody>
    </xdr:sp>
    <xdr:clientData/>
  </xdr:twoCellAnchor>
  <xdr:twoCellAnchor>
    <xdr:from>
      <xdr:col>4</xdr:col>
      <xdr:colOff>393700</xdr:colOff>
      <xdr:row>27</xdr:row>
      <xdr:rowOff>0</xdr:rowOff>
    </xdr:from>
    <xdr:to>
      <xdr:col>7</xdr:col>
      <xdr:colOff>1550200</xdr:colOff>
      <xdr:row>57</xdr:row>
      <xdr:rowOff>66000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B8C21054-5593-4901-8985-B2AF30B9E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158750</xdr:colOff>
      <xdr:row>0</xdr:row>
      <xdr:rowOff>1044000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3668375" cy="1044000"/>
        </a:xfrm>
        <a:prstGeom prst="rect">
          <a:avLst/>
        </a:prstGeom>
      </xdr:spPr>
    </xdr:pic>
    <xdr:clientData/>
  </xdr:twoCellAnchor>
  <xdr:twoCellAnchor>
    <xdr:from>
      <xdr:col>2</xdr:col>
      <xdr:colOff>1136263</xdr:colOff>
      <xdr:row>0</xdr:row>
      <xdr:rowOff>37602</xdr:rowOff>
    </xdr:from>
    <xdr:to>
      <xdr:col>4</xdr:col>
      <xdr:colOff>1552761</xdr:colOff>
      <xdr:row>0</xdr:row>
      <xdr:rowOff>469602</xdr:rowOff>
    </xdr:to>
    <xdr:sp macro="" textlink="">
      <xdr:nvSpPr>
        <xdr:cNvPr id="12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2692013" y="37602"/>
          <a:ext cx="5512373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1097728</xdr:colOff>
      <xdr:row>0</xdr:row>
      <xdr:rowOff>457200</xdr:rowOff>
    </xdr:from>
    <xdr:to>
      <xdr:col>6</xdr:col>
      <xdr:colOff>619125</xdr:colOff>
      <xdr:row>0</xdr:row>
      <xdr:rowOff>850698</xdr:rowOff>
    </xdr:to>
    <xdr:sp macro="" textlink="">
      <xdr:nvSpPr>
        <xdr:cNvPr id="13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2653478" y="457200"/>
          <a:ext cx="8046272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3381373</xdr:colOff>
      <xdr:row>23</xdr:row>
      <xdr:rowOff>0</xdr:rowOff>
    </xdr:from>
    <xdr:to>
      <xdr:col>16</xdr:col>
      <xdr:colOff>726998</xdr:colOff>
      <xdr:row>49</xdr:row>
      <xdr:rowOff>97750</xdr:rowOff>
    </xdr:to>
    <xdr:graphicFrame macro="">
      <xdr:nvGraphicFramePr>
        <xdr:cNvPr id="9" name="1 Gráfico">
          <a:extLst>
            <a:ext uri="{FF2B5EF4-FFF2-40B4-BE49-F238E27FC236}">
              <a16:creationId xmlns="" xmlns:a16="http://schemas.microsoft.com/office/drawing/2014/main" id="{66D7D856-FFF1-4910-8F4F-A0D055801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19</xdr:col>
      <xdr:colOff>947125</xdr:colOff>
      <xdr:row>84</xdr:row>
      <xdr:rowOff>161250</xdr:rowOff>
    </xdr:to>
    <xdr:graphicFrame macro="">
      <xdr:nvGraphicFramePr>
        <xdr:cNvPr id="12" name="Gráfico 11">
          <a:extLst>
            <a:ext uri="{FF2B5EF4-FFF2-40B4-BE49-F238E27FC236}">
              <a16:creationId xmlns="" xmlns:a16="http://schemas.microsoft.com/office/drawing/2014/main" id="{3E390C62-9051-4F17-B659-03D743BD6E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89</xdr:row>
      <xdr:rowOff>0</xdr:rowOff>
    </xdr:from>
    <xdr:to>
      <xdr:col>19</xdr:col>
      <xdr:colOff>947125</xdr:colOff>
      <xdr:row>119</xdr:row>
      <xdr:rowOff>161250</xdr:rowOff>
    </xdr:to>
    <xdr:graphicFrame macro="">
      <xdr:nvGraphicFramePr>
        <xdr:cNvPr id="14" name="Gráfico 13">
          <a:extLst>
            <a:ext uri="{FF2B5EF4-FFF2-40B4-BE49-F238E27FC236}">
              <a16:creationId xmlns="" xmlns:a16="http://schemas.microsoft.com/office/drawing/2014/main" id="{3DAB4854-592A-4CA7-8C17-7E97C065C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124</xdr:row>
      <xdr:rowOff>0</xdr:rowOff>
    </xdr:from>
    <xdr:to>
      <xdr:col>19</xdr:col>
      <xdr:colOff>947125</xdr:colOff>
      <xdr:row>154</xdr:row>
      <xdr:rowOff>161250</xdr:rowOff>
    </xdr:to>
    <xdr:graphicFrame macro="">
      <xdr:nvGraphicFramePr>
        <xdr:cNvPr id="15" name="Gráfico 14">
          <a:extLst>
            <a:ext uri="{FF2B5EF4-FFF2-40B4-BE49-F238E27FC236}">
              <a16:creationId xmlns="" xmlns:a16="http://schemas.microsoft.com/office/drawing/2014/main" id="{00CAE3B1-CE71-4A90-B3DE-B45E64C672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142875</xdr:colOff>
      <xdr:row>0</xdr:row>
      <xdr:rowOff>1044000</xdr:rowOff>
    </xdr:to>
    <xdr:pic>
      <xdr:nvPicPr>
        <xdr:cNvPr id="16" name="Imagen 1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5" cy="1044000"/>
        </a:xfrm>
        <a:prstGeom prst="rect">
          <a:avLst/>
        </a:prstGeom>
      </xdr:spPr>
    </xdr:pic>
    <xdr:clientData/>
  </xdr:twoCellAnchor>
  <xdr:twoCellAnchor>
    <xdr:from>
      <xdr:col>3</xdr:col>
      <xdr:colOff>9138</xdr:colOff>
      <xdr:row>0</xdr:row>
      <xdr:rowOff>37602</xdr:rowOff>
    </xdr:from>
    <xdr:to>
      <xdr:col>8</xdr:col>
      <xdr:colOff>482600</xdr:colOff>
      <xdr:row>0</xdr:row>
      <xdr:rowOff>469602</xdr:rowOff>
    </xdr:to>
    <xdr:sp macro="" textlink="">
      <xdr:nvSpPr>
        <xdr:cNvPr id="17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44638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3</xdr:col>
      <xdr:colOff>2352</xdr:colOff>
      <xdr:row>0</xdr:row>
      <xdr:rowOff>457200</xdr:rowOff>
    </xdr:from>
    <xdr:to>
      <xdr:col>11</xdr:col>
      <xdr:colOff>1035049</xdr:colOff>
      <xdr:row>0</xdr:row>
      <xdr:rowOff>850698</xdr:rowOff>
    </xdr:to>
    <xdr:sp macro="" textlink="">
      <xdr:nvSpPr>
        <xdr:cNvPr id="18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37852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802822</xdr:colOff>
      <xdr:row>21</xdr:row>
      <xdr:rowOff>40821</xdr:rowOff>
    </xdr:from>
    <xdr:to>
      <xdr:col>17</xdr:col>
      <xdr:colOff>441250</xdr:colOff>
      <xdr:row>47</xdr:row>
      <xdr:rowOff>50125</xdr:rowOff>
    </xdr:to>
    <xdr:graphicFrame macro="">
      <xdr:nvGraphicFramePr>
        <xdr:cNvPr id="10" name="1 Gráfico">
          <a:extLst>
            <a:ext uri="{FF2B5EF4-FFF2-40B4-BE49-F238E27FC236}">
              <a16:creationId xmlns="" xmlns:a16="http://schemas.microsoft.com/office/drawing/2014/main" id="{9C916B6C-9D75-4BA8-B9BF-7072117C97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19</xdr:col>
      <xdr:colOff>947125</xdr:colOff>
      <xdr:row>84</xdr:row>
      <xdr:rowOff>161250</xdr:rowOff>
    </xdr:to>
    <xdr:graphicFrame macro="">
      <xdr:nvGraphicFramePr>
        <xdr:cNvPr id="13" name="Gráfico 12">
          <a:extLst>
            <a:ext uri="{FF2B5EF4-FFF2-40B4-BE49-F238E27FC236}">
              <a16:creationId xmlns="" xmlns:a16="http://schemas.microsoft.com/office/drawing/2014/main" id="{975B4EAE-C66F-4BC7-BDA5-DC2DAA29AC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88</xdr:row>
      <xdr:rowOff>0</xdr:rowOff>
    </xdr:from>
    <xdr:to>
      <xdr:col>19</xdr:col>
      <xdr:colOff>947125</xdr:colOff>
      <xdr:row>118</xdr:row>
      <xdr:rowOff>161250</xdr:rowOff>
    </xdr:to>
    <xdr:graphicFrame macro="">
      <xdr:nvGraphicFramePr>
        <xdr:cNvPr id="14" name="Gráfico 13">
          <a:extLst>
            <a:ext uri="{FF2B5EF4-FFF2-40B4-BE49-F238E27FC236}">
              <a16:creationId xmlns="" xmlns:a16="http://schemas.microsoft.com/office/drawing/2014/main" id="{9A1B073B-EACE-471F-982D-D0180FDF16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122</xdr:row>
      <xdr:rowOff>0</xdr:rowOff>
    </xdr:from>
    <xdr:to>
      <xdr:col>19</xdr:col>
      <xdr:colOff>947125</xdr:colOff>
      <xdr:row>152</xdr:row>
      <xdr:rowOff>161250</xdr:rowOff>
    </xdr:to>
    <xdr:graphicFrame macro="">
      <xdr:nvGraphicFramePr>
        <xdr:cNvPr id="15" name="Gráfico 14">
          <a:extLst>
            <a:ext uri="{FF2B5EF4-FFF2-40B4-BE49-F238E27FC236}">
              <a16:creationId xmlns="" xmlns:a16="http://schemas.microsoft.com/office/drawing/2014/main" id="{E24B0554-1C59-45D9-85CA-54DB347D6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142875</xdr:colOff>
      <xdr:row>0</xdr:row>
      <xdr:rowOff>1044000</xdr:rowOff>
    </xdr:to>
    <xdr:pic>
      <xdr:nvPicPr>
        <xdr:cNvPr id="16" name="Imagen 1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5" cy="1044000"/>
        </a:xfrm>
        <a:prstGeom prst="rect">
          <a:avLst/>
        </a:prstGeom>
      </xdr:spPr>
    </xdr:pic>
    <xdr:clientData/>
  </xdr:twoCellAnchor>
  <xdr:twoCellAnchor>
    <xdr:from>
      <xdr:col>2</xdr:col>
      <xdr:colOff>1025138</xdr:colOff>
      <xdr:row>0</xdr:row>
      <xdr:rowOff>37602</xdr:rowOff>
    </xdr:from>
    <xdr:to>
      <xdr:col>8</xdr:col>
      <xdr:colOff>419100</xdr:colOff>
      <xdr:row>0</xdr:row>
      <xdr:rowOff>469602</xdr:rowOff>
    </xdr:to>
    <xdr:sp macro="" textlink="">
      <xdr:nvSpPr>
        <xdr:cNvPr id="17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581138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1018352</xdr:colOff>
      <xdr:row>0</xdr:row>
      <xdr:rowOff>457200</xdr:rowOff>
    </xdr:from>
    <xdr:to>
      <xdr:col>11</xdr:col>
      <xdr:colOff>971549</xdr:colOff>
      <xdr:row>0</xdr:row>
      <xdr:rowOff>850698</xdr:rowOff>
    </xdr:to>
    <xdr:sp macro="" textlink="">
      <xdr:nvSpPr>
        <xdr:cNvPr id="18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574352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24</xdr:row>
      <xdr:rowOff>0</xdr:rowOff>
    </xdr:from>
    <xdr:to>
      <xdr:col>9</xdr:col>
      <xdr:colOff>433228</xdr:colOff>
      <xdr:row>53</xdr:row>
      <xdr:rowOff>169909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9D6038D0-D0EC-41A5-9E4F-49436825D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58</xdr:row>
      <xdr:rowOff>0</xdr:rowOff>
    </xdr:from>
    <xdr:to>
      <xdr:col>9</xdr:col>
      <xdr:colOff>433227</xdr:colOff>
      <xdr:row>83</xdr:row>
      <xdr:rowOff>204546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C42A3362-F00C-4230-81FA-6BA9B7DD1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142875</xdr:colOff>
      <xdr:row>0</xdr:row>
      <xdr:rowOff>1044000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446875" cy="1044000"/>
        </a:xfrm>
        <a:prstGeom prst="rect">
          <a:avLst/>
        </a:prstGeom>
      </xdr:spPr>
    </xdr:pic>
    <xdr:clientData/>
  </xdr:twoCellAnchor>
  <xdr:twoCellAnchor>
    <xdr:from>
      <xdr:col>1</xdr:col>
      <xdr:colOff>3787388</xdr:colOff>
      <xdr:row>0</xdr:row>
      <xdr:rowOff>37602</xdr:rowOff>
    </xdr:from>
    <xdr:to>
      <xdr:col>5</xdr:col>
      <xdr:colOff>1085850</xdr:colOff>
      <xdr:row>0</xdr:row>
      <xdr:rowOff>469602</xdr:rowOff>
    </xdr:to>
    <xdr:sp macro="" textlink="">
      <xdr:nvSpPr>
        <xdr:cNvPr id="11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396201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3780602</xdr:colOff>
      <xdr:row>0</xdr:row>
      <xdr:rowOff>457200</xdr:rowOff>
    </xdr:from>
    <xdr:to>
      <xdr:col>8</xdr:col>
      <xdr:colOff>352424</xdr:colOff>
      <xdr:row>0</xdr:row>
      <xdr:rowOff>850698</xdr:rowOff>
    </xdr:to>
    <xdr:sp macro="" textlink="">
      <xdr:nvSpPr>
        <xdr:cNvPr id="12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395522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22</xdr:row>
      <xdr:rowOff>0</xdr:rowOff>
    </xdr:from>
    <xdr:to>
      <xdr:col>9</xdr:col>
      <xdr:colOff>423126</xdr:colOff>
      <xdr:row>51</xdr:row>
      <xdr:rowOff>145375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E32F02DF-A36B-4B6E-893A-E2EECDB25C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56</xdr:row>
      <xdr:rowOff>0</xdr:rowOff>
    </xdr:from>
    <xdr:to>
      <xdr:col>9</xdr:col>
      <xdr:colOff>423125</xdr:colOff>
      <xdr:row>82</xdr:row>
      <xdr:rowOff>34250</xdr:rowOff>
    </xdr:to>
    <xdr:graphicFrame macro="">
      <xdr:nvGraphicFramePr>
        <xdr:cNvPr id="10" name="Gráfico 9">
          <a:extLst>
            <a:ext uri="{FF2B5EF4-FFF2-40B4-BE49-F238E27FC236}">
              <a16:creationId xmlns="" xmlns:a16="http://schemas.microsoft.com/office/drawing/2014/main" id="{DDC35C3C-7019-466D-A073-F7BE6AD96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12</xdr:col>
      <xdr:colOff>158751</xdr:colOff>
      <xdr:row>0</xdr:row>
      <xdr:rowOff>1044000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" y="0"/>
          <a:ext cx="19462750" cy="1044000"/>
        </a:xfrm>
        <a:prstGeom prst="rect">
          <a:avLst/>
        </a:prstGeom>
      </xdr:spPr>
    </xdr:pic>
    <xdr:clientData/>
  </xdr:twoCellAnchor>
  <xdr:twoCellAnchor>
    <xdr:from>
      <xdr:col>1</xdr:col>
      <xdr:colOff>3787388</xdr:colOff>
      <xdr:row>0</xdr:row>
      <xdr:rowOff>37602</xdr:rowOff>
    </xdr:from>
    <xdr:to>
      <xdr:col>5</xdr:col>
      <xdr:colOff>877987</xdr:colOff>
      <xdr:row>0</xdr:row>
      <xdr:rowOff>469602</xdr:rowOff>
    </xdr:to>
    <xdr:sp macro="" textlink="">
      <xdr:nvSpPr>
        <xdr:cNvPr id="11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3962013" y="37602"/>
          <a:ext cx="5663099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3780602</xdr:colOff>
      <xdr:row>0</xdr:row>
      <xdr:rowOff>457200</xdr:rowOff>
    </xdr:from>
    <xdr:to>
      <xdr:col>8</xdr:col>
      <xdr:colOff>10102</xdr:colOff>
      <xdr:row>0</xdr:row>
      <xdr:rowOff>850698</xdr:rowOff>
    </xdr:to>
    <xdr:sp macro="" textlink="">
      <xdr:nvSpPr>
        <xdr:cNvPr id="12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3955227" y="457200"/>
          <a:ext cx="9326375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3525500" cy="1044000"/>
        </a:xfrm>
        <a:prstGeom prst="rect">
          <a:avLst/>
        </a:prstGeom>
      </xdr:spPr>
    </xdr:pic>
    <xdr:clientData/>
  </xdr:twoCellAnchor>
  <xdr:twoCellAnchor>
    <xdr:from>
      <xdr:col>2</xdr:col>
      <xdr:colOff>1080168</xdr:colOff>
      <xdr:row>0</xdr:row>
      <xdr:rowOff>87715</xdr:rowOff>
    </xdr:from>
    <xdr:to>
      <xdr:col>2</xdr:col>
      <xdr:colOff>9914195</xdr:colOff>
      <xdr:row>0</xdr:row>
      <xdr:rowOff>508314</xdr:rowOff>
    </xdr:to>
    <xdr:sp macro="" textlink="">
      <xdr:nvSpPr>
        <xdr:cNvPr id="4" name="CuadroTexto 4">
          <a:extLst>
            <a:ext uri="{FF2B5EF4-FFF2-40B4-BE49-F238E27FC236}">
              <a16:creationId xmlns="" xmlns:a16="http://schemas.microsoft.com/office/drawing/2014/main" id="{F35F2F11-9F73-474E-B2D3-10B2BAFBE561}"/>
            </a:ext>
          </a:extLst>
        </xdr:cNvPr>
        <xdr:cNvSpPr txBox="1"/>
      </xdr:nvSpPr>
      <xdr:spPr>
        <a:xfrm>
          <a:off x="2744536" y="87715"/>
          <a:ext cx="8834027" cy="4205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1110319</xdr:colOff>
      <xdr:row>0</xdr:row>
      <xdr:rowOff>500408</xdr:rowOff>
    </xdr:from>
    <xdr:to>
      <xdr:col>2</xdr:col>
      <xdr:colOff>8413751</xdr:colOff>
      <xdr:row>0</xdr:row>
      <xdr:rowOff>900316</xdr:rowOff>
    </xdr:to>
    <xdr:sp macro="" textlink="">
      <xdr:nvSpPr>
        <xdr:cNvPr id="5" name="CuadroTexto 5">
          <a:extLst>
            <a:ext uri="{FF2B5EF4-FFF2-40B4-BE49-F238E27FC236}">
              <a16:creationId xmlns="" xmlns:a16="http://schemas.microsoft.com/office/drawing/2014/main" id="{2C2B1B98-5AA3-4F00-BA29-54D495F5917B}"/>
            </a:ext>
          </a:extLst>
        </xdr:cNvPr>
        <xdr:cNvSpPr txBox="1"/>
      </xdr:nvSpPr>
      <xdr:spPr>
        <a:xfrm>
          <a:off x="2713694" y="500408"/>
          <a:ext cx="7303432" cy="3999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</xdr:colOff>
      <xdr:row>24</xdr:row>
      <xdr:rowOff>6349</xdr:rowOff>
    </xdr:from>
    <xdr:to>
      <xdr:col>3</xdr:col>
      <xdr:colOff>261099</xdr:colOff>
      <xdr:row>54</xdr:row>
      <xdr:rowOff>15199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435104FD-E70E-4913-9153-1A42D6499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1284966</xdr:colOff>
      <xdr:row>23</xdr:row>
      <xdr:rowOff>158750</xdr:rowOff>
    </xdr:from>
    <xdr:to>
      <xdr:col>3</xdr:col>
      <xdr:colOff>254000</xdr:colOff>
      <xdr:row>53</xdr:row>
      <xdr:rowOff>0</xdr:rowOff>
    </xdr:to>
    <xdr:sp macro="" textlink="">
      <xdr:nvSpPr>
        <xdr:cNvPr id="4" name="Cerrar llave 3">
          <a:extLst>
            <a:ext uri="{FF2B5EF4-FFF2-40B4-BE49-F238E27FC236}">
              <a16:creationId xmlns="" xmlns:a16="http://schemas.microsoft.com/office/drawing/2014/main" id="{00000000-0008-0000-1300-000004000000}"/>
            </a:ext>
          </a:extLst>
        </xdr:cNvPr>
        <xdr:cNvSpPr/>
      </xdr:nvSpPr>
      <xdr:spPr>
        <a:xfrm>
          <a:off x="5507716" y="8890000"/>
          <a:ext cx="683534" cy="5159375"/>
        </a:xfrm>
        <a:prstGeom prst="rightBrace">
          <a:avLst/>
        </a:prstGeom>
        <a:ln>
          <a:solidFill>
            <a:srgbClr val="D12D6B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>
            <a:solidFill>
              <a:srgbClr val="505A64"/>
            </a:solidFill>
          </a:endParaRPr>
        </a:p>
      </xdr:txBody>
    </xdr:sp>
    <xdr:clientData/>
  </xdr:twoCellAnchor>
  <xdr:twoCellAnchor>
    <xdr:from>
      <xdr:col>3</xdr:col>
      <xdr:colOff>431800</xdr:colOff>
      <xdr:row>24</xdr:row>
      <xdr:rowOff>0</xdr:rowOff>
    </xdr:from>
    <xdr:to>
      <xdr:col>6</xdr:col>
      <xdr:colOff>1712275</xdr:colOff>
      <xdr:row>54</xdr:row>
      <xdr:rowOff>15200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DE295674-06DD-44CC-B571-3AABFB87F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142875</xdr:colOff>
      <xdr:row>0</xdr:row>
      <xdr:rowOff>1044000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938125" cy="1044000"/>
        </a:xfrm>
        <a:prstGeom prst="rect">
          <a:avLst/>
        </a:prstGeom>
      </xdr:spPr>
    </xdr:pic>
    <xdr:clientData/>
  </xdr:twoCellAnchor>
  <xdr:twoCellAnchor>
    <xdr:from>
      <xdr:col>1</xdr:col>
      <xdr:colOff>2231638</xdr:colOff>
      <xdr:row>0</xdr:row>
      <xdr:rowOff>37602</xdr:rowOff>
    </xdr:from>
    <xdr:to>
      <xdr:col>4</xdr:col>
      <xdr:colOff>625475</xdr:colOff>
      <xdr:row>0</xdr:row>
      <xdr:rowOff>469602</xdr:rowOff>
    </xdr:to>
    <xdr:sp macro="" textlink="">
      <xdr:nvSpPr>
        <xdr:cNvPr id="12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24062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2224852</xdr:colOff>
      <xdr:row>0</xdr:row>
      <xdr:rowOff>457200</xdr:rowOff>
    </xdr:from>
    <xdr:to>
      <xdr:col>5</xdr:col>
      <xdr:colOff>920750</xdr:colOff>
      <xdr:row>0</xdr:row>
      <xdr:rowOff>850698</xdr:rowOff>
    </xdr:to>
    <xdr:sp macro="" textlink="">
      <xdr:nvSpPr>
        <xdr:cNvPr id="13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2399477" y="457200"/>
          <a:ext cx="7887523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31</xdr:row>
      <xdr:rowOff>0</xdr:rowOff>
    </xdr:from>
    <xdr:to>
      <xdr:col>8</xdr:col>
      <xdr:colOff>28575</xdr:colOff>
      <xdr:row>31</xdr:row>
      <xdr:rowOff>0</xdr:rowOff>
    </xdr:to>
    <xdr:graphicFrame macro="">
      <xdr:nvGraphicFramePr>
        <xdr:cNvPr id="2" name="2 Gráfico">
          <a:extLst>
            <a:ext uri="{FF2B5EF4-FFF2-40B4-BE49-F238E27FC236}">
              <a16:creationId xmlns=""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57</xdr:row>
      <xdr:rowOff>0</xdr:rowOff>
    </xdr:from>
    <xdr:to>
      <xdr:col>8</xdr:col>
      <xdr:colOff>28575</xdr:colOff>
      <xdr:row>57</xdr:row>
      <xdr:rowOff>0</xdr:rowOff>
    </xdr:to>
    <xdr:graphicFrame macro="">
      <xdr:nvGraphicFramePr>
        <xdr:cNvPr id="8" name="2 Gráfico">
          <a:extLst>
            <a:ext uri="{FF2B5EF4-FFF2-40B4-BE49-F238E27FC236}">
              <a16:creationId xmlns=""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10</xdr:col>
      <xdr:colOff>995875</xdr:colOff>
      <xdr:row>44</xdr:row>
      <xdr:rowOff>54750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895896BC-06DE-4AF8-B2F6-7EC61B508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10</xdr:col>
      <xdr:colOff>995875</xdr:colOff>
      <xdr:row>67</xdr:row>
      <xdr:rowOff>23000</xdr:rowOff>
    </xdr:to>
    <xdr:graphicFrame macro="">
      <xdr:nvGraphicFramePr>
        <xdr:cNvPr id="11" name="Gráfico 10">
          <a:extLst>
            <a:ext uri="{FF2B5EF4-FFF2-40B4-BE49-F238E27FC236}">
              <a16:creationId xmlns="" xmlns:a16="http://schemas.microsoft.com/office/drawing/2014/main" id="{55BF5BAC-FF98-4A68-85C6-D37D5BFB8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0</xdr:row>
      <xdr:rowOff>1044000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4112875" cy="1044000"/>
        </a:xfrm>
        <a:prstGeom prst="rect">
          <a:avLst/>
        </a:prstGeom>
      </xdr:spPr>
    </xdr:pic>
    <xdr:clientData/>
  </xdr:twoCellAnchor>
  <xdr:twoCellAnchor>
    <xdr:from>
      <xdr:col>1</xdr:col>
      <xdr:colOff>2565013</xdr:colOff>
      <xdr:row>0</xdr:row>
      <xdr:rowOff>37602</xdr:rowOff>
    </xdr:from>
    <xdr:to>
      <xdr:col>6</xdr:col>
      <xdr:colOff>69850</xdr:colOff>
      <xdr:row>0</xdr:row>
      <xdr:rowOff>469602</xdr:rowOff>
    </xdr:to>
    <xdr:sp macro="" textlink="">
      <xdr:nvSpPr>
        <xdr:cNvPr id="13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2739638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2558227</xdr:colOff>
      <xdr:row>0</xdr:row>
      <xdr:rowOff>457200</xdr:rowOff>
    </xdr:from>
    <xdr:to>
      <xdr:col>8</xdr:col>
      <xdr:colOff>555625</xdr:colOff>
      <xdr:row>0</xdr:row>
      <xdr:rowOff>850698</xdr:rowOff>
    </xdr:to>
    <xdr:sp macro="" textlink="">
      <xdr:nvSpPr>
        <xdr:cNvPr id="14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2732852" y="457200"/>
          <a:ext cx="8522523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158750</xdr:colOff>
      <xdr:row>0</xdr:row>
      <xdr:rowOff>1044000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907250" cy="1044000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24</xdr:row>
      <xdr:rowOff>0</xdr:rowOff>
    </xdr:from>
    <xdr:to>
      <xdr:col>5</xdr:col>
      <xdr:colOff>28575</xdr:colOff>
      <xdr:row>24</xdr:row>
      <xdr:rowOff>0</xdr:rowOff>
    </xdr:to>
    <xdr:graphicFrame macro="">
      <xdr:nvGraphicFramePr>
        <xdr:cNvPr id="2" name="2 Gráfico">
          <a:extLst>
            <a:ext uri="{FF2B5EF4-FFF2-40B4-BE49-F238E27FC236}">
              <a16:creationId xmlns=""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2319232</xdr:colOff>
      <xdr:row>22</xdr:row>
      <xdr:rowOff>104327</xdr:rowOff>
    </xdr:from>
    <xdr:to>
      <xdr:col>13</xdr:col>
      <xdr:colOff>977900</xdr:colOff>
      <xdr:row>22</xdr:row>
      <xdr:rowOff>140236</xdr:rowOff>
    </xdr:to>
    <xdr:cxnSp macro="">
      <xdr:nvCxnSpPr>
        <xdr:cNvPr id="6" name="5 Conector recto">
          <a:extLst>
            <a:ext uri="{FF2B5EF4-FFF2-40B4-BE49-F238E27FC236}">
              <a16:creationId xmlns="" xmlns:a16="http://schemas.microsoft.com/office/drawing/2014/main" id="{00000000-0008-0000-1500-000006000000}"/>
            </a:ext>
          </a:extLst>
        </xdr:cNvPr>
        <xdr:cNvCxnSpPr/>
      </xdr:nvCxnSpPr>
      <xdr:spPr>
        <a:xfrm>
          <a:off x="2509732" y="7559227"/>
          <a:ext cx="14012968" cy="35909"/>
        </a:xfrm>
        <a:prstGeom prst="line">
          <a:avLst/>
        </a:prstGeom>
        <a:ln w="12700">
          <a:solidFill>
            <a:srgbClr val="E1C828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199637</xdr:colOff>
      <xdr:row>0</xdr:row>
      <xdr:rowOff>50301</xdr:rowOff>
    </xdr:from>
    <xdr:to>
      <xdr:col>8</xdr:col>
      <xdr:colOff>497644</xdr:colOff>
      <xdr:row>0</xdr:row>
      <xdr:rowOff>482301</xdr:rowOff>
    </xdr:to>
    <xdr:sp macro="" textlink="">
      <xdr:nvSpPr>
        <xdr:cNvPr id="9" name="CuadroTexto 4">
          <a:extLst>
            <a:ext uri="{FF2B5EF4-FFF2-40B4-BE49-F238E27FC236}">
              <a16:creationId xmlns="" xmlns:a16="http://schemas.microsoft.com/office/drawing/2014/main" id="{2DB79E44-5324-42E8-B4A9-747D1C331BE4}"/>
            </a:ext>
          </a:extLst>
        </xdr:cNvPr>
        <xdr:cNvSpPr txBox="1"/>
      </xdr:nvSpPr>
      <xdr:spPr>
        <a:xfrm>
          <a:off x="3869937" y="50301"/>
          <a:ext cx="6775007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218252</xdr:colOff>
      <xdr:row>0</xdr:row>
      <xdr:rowOff>480097</xdr:rowOff>
    </xdr:from>
    <xdr:to>
      <xdr:col>10</xdr:col>
      <xdr:colOff>584200</xdr:colOff>
      <xdr:row>0</xdr:row>
      <xdr:rowOff>927100</xdr:rowOff>
    </xdr:to>
    <xdr:sp macro="" textlink="">
      <xdr:nvSpPr>
        <xdr:cNvPr id="11" name="CuadroTexto 5">
          <a:extLst>
            <a:ext uri="{FF2B5EF4-FFF2-40B4-BE49-F238E27FC236}">
              <a16:creationId xmlns="" xmlns:a16="http://schemas.microsoft.com/office/drawing/2014/main" id="{481E49CB-23FD-4213-AE94-627E5F2C0930}"/>
            </a:ext>
          </a:extLst>
        </xdr:cNvPr>
        <xdr:cNvSpPr txBox="1"/>
      </xdr:nvSpPr>
      <xdr:spPr>
        <a:xfrm>
          <a:off x="3888552" y="480097"/>
          <a:ext cx="9001948" cy="4470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  <xdr:twoCellAnchor>
    <xdr:from>
      <xdr:col>1</xdr:col>
      <xdr:colOff>0</xdr:colOff>
      <xdr:row>17</xdr:row>
      <xdr:rowOff>0</xdr:rowOff>
    </xdr:from>
    <xdr:to>
      <xdr:col>16</xdr:col>
      <xdr:colOff>945625</xdr:colOff>
      <xdr:row>44</xdr:row>
      <xdr:rowOff>145375</xdr:rowOff>
    </xdr:to>
    <xdr:graphicFrame macro="">
      <xdr:nvGraphicFramePr>
        <xdr:cNvPr id="8" name="2 Gráfico">
          <a:extLst>
            <a:ext uri="{FF2B5EF4-FFF2-40B4-BE49-F238E27FC236}">
              <a16:creationId xmlns="" xmlns:a16="http://schemas.microsoft.com/office/drawing/2014/main" id="{43FEE986-0EBA-4850-85FE-B0041D9A6E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23</xdr:row>
      <xdr:rowOff>0</xdr:rowOff>
    </xdr:from>
    <xdr:to>
      <xdr:col>5</xdr:col>
      <xdr:colOff>28575</xdr:colOff>
      <xdr:row>23</xdr:row>
      <xdr:rowOff>0</xdr:rowOff>
    </xdr:to>
    <xdr:graphicFrame macro="">
      <xdr:nvGraphicFramePr>
        <xdr:cNvPr id="2" name="2 Gráfico">
          <a:extLst>
            <a:ext uri="{FF2B5EF4-FFF2-40B4-BE49-F238E27FC236}">
              <a16:creationId xmlns=""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19</xdr:col>
      <xdr:colOff>947125</xdr:colOff>
      <xdr:row>43</xdr:row>
      <xdr:rowOff>81875</xdr:rowOff>
    </xdr:to>
    <xdr:graphicFrame macro="">
      <xdr:nvGraphicFramePr>
        <xdr:cNvPr id="8" name="Gráfico 3">
          <a:extLst>
            <a:ext uri="{FF2B5EF4-FFF2-40B4-BE49-F238E27FC236}">
              <a16:creationId xmlns="" xmlns:a16="http://schemas.microsoft.com/office/drawing/2014/main" id="{5BB1B85D-C104-4D56-8A11-6584E1066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158750</xdr:colOff>
      <xdr:row>0</xdr:row>
      <xdr:rowOff>1044000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45750" cy="1044000"/>
        </a:xfrm>
        <a:prstGeom prst="rect">
          <a:avLst/>
        </a:prstGeom>
      </xdr:spPr>
    </xdr:pic>
    <xdr:clientData/>
  </xdr:twoCellAnchor>
  <xdr:twoCellAnchor>
    <xdr:from>
      <xdr:col>2</xdr:col>
      <xdr:colOff>1041012</xdr:colOff>
      <xdr:row>0</xdr:row>
      <xdr:rowOff>50301</xdr:rowOff>
    </xdr:from>
    <xdr:to>
      <xdr:col>9</xdr:col>
      <xdr:colOff>259519</xdr:colOff>
      <xdr:row>0</xdr:row>
      <xdr:rowOff>482301</xdr:rowOff>
    </xdr:to>
    <xdr:sp macro="" textlink="">
      <xdr:nvSpPr>
        <xdr:cNvPr id="10" name="CuadroTexto 4">
          <a:extLst>
            <a:ext uri="{FF2B5EF4-FFF2-40B4-BE49-F238E27FC236}">
              <a16:creationId xmlns="" xmlns:a16="http://schemas.microsoft.com/office/drawing/2014/main" id="{2DB79E44-5324-42E8-B4A9-747D1C331BE4}"/>
            </a:ext>
          </a:extLst>
        </xdr:cNvPr>
        <xdr:cNvSpPr txBox="1"/>
      </xdr:nvSpPr>
      <xdr:spPr>
        <a:xfrm>
          <a:off x="4597012" y="50301"/>
          <a:ext cx="6775007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1059627</xdr:colOff>
      <xdr:row>0</xdr:row>
      <xdr:rowOff>480097</xdr:rowOff>
    </xdr:from>
    <xdr:to>
      <xdr:col>11</xdr:col>
      <xdr:colOff>346075</xdr:colOff>
      <xdr:row>0</xdr:row>
      <xdr:rowOff>927100</xdr:rowOff>
    </xdr:to>
    <xdr:sp macro="" textlink="">
      <xdr:nvSpPr>
        <xdr:cNvPr id="11" name="CuadroTexto 5">
          <a:extLst>
            <a:ext uri="{FF2B5EF4-FFF2-40B4-BE49-F238E27FC236}">
              <a16:creationId xmlns="" xmlns:a16="http://schemas.microsoft.com/office/drawing/2014/main" id="{481E49CB-23FD-4213-AE94-627E5F2C0930}"/>
            </a:ext>
          </a:extLst>
        </xdr:cNvPr>
        <xdr:cNvSpPr txBox="1"/>
      </xdr:nvSpPr>
      <xdr:spPr>
        <a:xfrm>
          <a:off x="4615627" y="480097"/>
          <a:ext cx="9001948" cy="4470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1026584</xdr:colOff>
      <xdr:row>15</xdr:row>
      <xdr:rowOff>160867</xdr:rowOff>
    </xdr:from>
    <xdr:to>
      <xdr:col>14</xdr:col>
      <xdr:colOff>647292</xdr:colOff>
      <xdr:row>41</xdr:row>
      <xdr:rowOff>164425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88A4BFBF-E5B8-456C-B5A2-B4109DB510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142875</xdr:colOff>
      <xdr:row>0</xdr:row>
      <xdr:rowOff>1044000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5573375" cy="1044000"/>
        </a:xfrm>
        <a:prstGeom prst="rect">
          <a:avLst/>
        </a:prstGeom>
      </xdr:spPr>
    </xdr:pic>
    <xdr:clientData/>
  </xdr:twoCellAnchor>
  <xdr:twoCellAnchor>
    <xdr:from>
      <xdr:col>1</xdr:col>
      <xdr:colOff>2898387</xdr:colOff>
      <xdr:row>0</xdr:row>
      <xdr:rowOff>50301</xdr:rowOff>
    </xdr:from>
    <xdr:to>
      <xdr:col>7</xdr:col>
      <xdr:colOff>894519</xdr:colOff>
      <xdr:row>0</xdr:row>
      <xdr:rowOff>482301</xdr:rowOff>
    </xdr:to>
    <xdr:sp macro="" textlink="">
      <xdr:nvSpPr>
        <xdr:cNvPr id="10" name="CuadroTexto 4">
          <a:extLst>
            <a:ext uri="{FF2B5EF4-FFF2-40B4-BE49-F238E27FC236}">
              <a16:creationId xmlns="" xmlns:a16="http://schemas.microsoft.com/office/drawing/2014/main" id="{2DB79E44-5324-42E8-B4A9-747D1C331BE4}"/>
            </a:ext>
          </a:extLst>
        </xdr:cNvPr>
        <xdr:cNvSpPr txBox="1"/>
      </xdr:nvSpPr>
      <xdr:spPr>
        <a:xfrm>
          <a:off x="3073012" y="50301"/>
          <a:ext cx="6775007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2917002</xdr:colOff>
      <xdr:row>0</xdr:row>
      <xdr:rowOff>480097</xdr:rowOff>
    </xdr:from>
    <xdr:to>
      <xdr:col>9</xdr:col>
      <xdr:colOff>981075</xdr:colOff>
      <xdr:row>0</xdr:row>
      <xdr:rowOff>927100</xdr:rowOff>
    </xdr:to>
    <xdr:sp macro="" textlink="">
      <xdr:nvSpPr>
        <xdr:cNvPr id="11" name="CuadroTexto 5">
          <a:extLst>
            <a:ext uri="{FF2B5EF4-FFF2-40B4-BE49-F238E27FC236}">
              <a16:creationId xmlns="" xmlns:a16="http://schemas.microsoft.com/office/drawing/2014/main" id="{481E49CB-23FD-4213-AE94-627E5F2C0930}"/>
            </a:ext>
          </a:extLst>
        </xdr:cNvPr>
        <xdr:cNvSpPr txBox="1"/>
      </xdr:nvSpPr>
      <xdr:spPr>
        <a:xfrm>
          <a:off x="3091627" y="480097"/>
          <a:ext cx="9001948" cy="4470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080875" cy="1044000"/>
        </a:xfrm>
        <a:prstGeom prst="rect">
          <a:avLst/>
        </a:prstGeom>
      </xdr:spPr>
    </xdr:pic>
    <xdr:clientData/>
  </xdr:twoCellAnchor>
  <xdr:twoCellAnchor>
    <xdr:from>
      <xdr:col>1</xdr:col>
      <xdr:colOff>1396356</xdr:colOff>
      <xdr:row>0</xdr:row>
      <xdr:rowOff>84366</xdr:rowOff>
    </xdr:from>
    <xdr:to>
      <xdr:col>3</xdr:col>
      <xdr:colOff>1574800</xdr:colOff>
      <xdr:row>0</xdr:row>
      <xdr:rowOff>674914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EBB45C26-BE01-4CC7-9EAA-D73E60068A53}"/>
            </a:ext>
          </a:extLst>
        </xdr:cNvPr>
        <xdr:cNvSpPr txBox="1"/>
      </xdr:nvSpPr>
      <xdr:spPr>
        <a:xfrm>
          <a:off x="2174231" y="84366"/>
          <a:ext cx="7687319" cy="5905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3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1421970</xdr:colOff>
      <xdr:row>0</xdr:row>
      <xdr:rowOff>631371</xdr:rowOff>
    </xdr:from>
    <xdr:to>
      <xdr:col>3</xdr:col>
      <xdr:colOff>1476375</xdr:colOff>
      <xdr:row>0</xdr:row>
      <xdr:rowOff>1055917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53B87D02-9141-453C-BEC2-437613056C70}"/>
            </a:ext>
          </a:extLst>
        </xdr:cNvPr>
        <xdr:cNvSpPr txBox="1"/>
      </xdr:nvSpPr>
      <xdr:spPr>
        <a:xfrm>
          <a:off x="2199845" y="631371"/>
          <a:ext cx="7563280" cy="42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Correspondencia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con el Sistema Educativo de Ecuador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0</xdr:colOff>
      <xdr:row>0</xdr:row>
      <xdr:rowOff>1044000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1652250" cy="1044000"/>
        </a:xfrm>
        <a:prstGeom prst="rect">
          <a:avLst/>
        </a:prstGeom>
      </xdr:spPr>
    </xdr:pic>
    <xdr:clientData/>
  </xdr:twoCellAnchor>
  <xdr:twoCellAnchor>
    <xdr:from>
      <xdr:col>1</xdr:col>
      <xdr:colOff>97449</xdr:colOff>
      <xdr:row>7</xdr:row>
      <xdr:rowOff>23811</xdr:rowOff>
    </xdr:from>
    <xdr:to>
      <xdr:col>3</xdr:col>
      <xdr:colOff>790856</xdr:colOff>
      <xdr:row>27</xdr:row>
      <xdr:rowOff>124660</xdr:rowOff>
    </xdr:to>
    <xdr:grpSp>
      <xdr:nvGrpSpPr>
        <xdr:cNvPr id="2" name="78 Grupo">
          <a:extLst>
            <a:ext uri="{FF2B5EF4-FFF2-40B4-BE49-F238E27FC236}">
              <a16:creationId xmlns="" xmlns:a16="http://schemas.microsoft.com/office/drawing/2014/main" id="{1C6255DC-2227-418C-BEF4-79C2B977A82F}"/>
            </a:ext>
          </a:extLst>
        </xdr:cNvPr>
        <xdr:cNvGrpSpPr/>
      </xdr:nvGrpSpPr>
      <xdr:grpSpPr>
        <a:xfrm>
          <a:off x="873056" y="2881311"/>
          <a:ext cx="2380693" cy="3638706"/>
          <a:chOff x="239853" y="1202243"/>
          <a:chExt cx="1775818" cy="1803948"/>
        </a:xfrm>
      </xdr:grpSpPr>
      <xdr:sp macro="" textlink="">
        <xdr:nvSpPr>
          <xdr:cNvPr id="3" name="25 Proceso alternativo">
            <a:extLst>
              <a:ext uri="{FF2B5EF4-FFF2-40B4-BE49-F238E27FC236}">
                <a16:creationId xmlns="" xmlns:a16="http://schemas.microsoft.com/office/drawing/2014/main" id="{DF7BD166-DF3C-0D4E-5E8B-30B3AEAED0F7}"/>
              </a:ext>
            </a:extLst>
          </xdr:cNvPr>
          <xdr:cNvSpPr/>
        </xdr:nvSpPr>
        <xdr:spPr>
          <a:xfrm>
            <a:off x="239853" y="1202243"/>
            <a:ext cx="1773018" cy="341034"/>
          </a:xfrm>
          <a:prstGeom prst="flowChartAlternateProcess">
            <a:avLst/>
          </a:prstGeom>
          <a:solidFill>
            <a:srgbClr val="FFDDDD"/>
          </a:solidFill>
          <a:ln w="9525">
            <a:solidFill>
              <a:srgbClr val="D64265"/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C" sz="1200" b="1">
                <a:solidFill>
                  <a:srgbClr val="505A64"/>
                </a:solidFill>
                <a:latin typeface="Century Gothic" panose="020B0502020202020204" pitchFamily="34" charset="0"/>
              </a:rPr>
              <a:t>S11. Sociedades no Financieras</a:t>
            </a:r>
          </a:p>
        </xdr:txBody>
      </xdr:sp>
      <xdr:sp macro="" textlink="">
        <xdr:nvSpPr>
          <xdr:cNvPr id="4" name="5 Rectángulo">
            <a:extLst>
              <a:ext uri="{FF2B5EF4-FFF2-40B4-BE49-F238E27FC236}">
                <a16:creationId xmlns="" xmlns:a16="http://schemas.microsoft.com/office/drawing/2014/main" id="{085D2602-0C3E-91AC-14DD-AB6DCD0928E7}"/>
              </a:ext>
            </a:extLst>
          </xdr:cNvPr>
          <xdr:cNvSpPr/>
        </xdr:nvSpPr>
        <xdr:spPr>
          <a:xfrm>
            <a:off x="242653" y="1639750"/>
            <a:ext cx="1773018" cy="1366441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Entidades privadas de  servicios característicos de enseñanza:</a:t>
            </a:r>
          </a:p>
          <a:p>
            <a:pPr algn="just" fontAlgn="b"/>
            <a:r>
              <a:rPr lang="es-EC" sz="1100">
                <a:solidFill>
                  <a:srgbClr val="505A64"/>
                </a:solidFill>
                <a:latin typeface="Century Gothic" panose="020B0502020202020204" pitchFamily="34" charset="0"/>
              </a:rPr>
              <a:t>Niveles Primera infancia, primaria, secundaria, superior  y otros tipos de enseñanza.</a:t>
            </a: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Entidades privadas de bienes y servicios conexos de enseñanza:</a:t>
            </a:r>
          </a:p>
          <a:p>
            <a:pPr algn="just" fontAlgn="b"/>
            <a:r>
              <a:rPr lang="es-EC" sz="1100">
                <a:solidFill>
                  <a:srgbClr val="505A64"/>
                </a:solidFill>
                <a:latin typeface="Century Gothic" panose="020B0502020202020204" pitchFamily="34" charset="0"/>
              </a:rPr>
              <a:t>Fabricación de uniformes, Transporte escolar, Productos de papel,  entre otros.</a:t>
            </a: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4</xdr:col>
      <xdr:colOff>96155</xdr:colOff>
      <xdr:row>7</xdr:row>
      <xdr:rowOff>26812</xdr:rowOff>
    </xdr:from>
    <xdr:to>
      <xdr:col>6</xdr:col>
      <xdr:colOff>791558</xdr:colOff>
      <xdr:row>27</xdr:row>
      <xdr:rowOff>128843</xdr:rowOff>
    </xdr:to>
    <xdr:grpSp>
      <xdr:nvGrpSpPr>
        <xdr:cNvPr id="5" name="78 Grupo">
          <a:extLst>
            <a:ext uri="{FF2B5EF4-FFF2-40B4-BE49-F238E27FC236}">
              <a16:creationId xmlns="" xmlns:a16="http://schemas.microsoft.com/office/drawing/2014/main" id="{AF1AA9FE-443B-4740-8B76-0B223305C28C}"/>
            </a:ext>
          </a:extLst>
        </xdr:cNvPr>
        <xdr:cNvGrpSpPr/>
      </xdr:nvGrpSpPr>
      <xdr:grpSpPr>
        <a:xfrm>
          <a:off x="3402691" y="2884312"/>
          <a:ext cx="2382688" cy="3639888"/>
          <a:chOff x="183180" y="1129515"/>
          <a:chExt cx="1704605" cy="2170162"/>
        </a:xfrm>
      </xdr:grpSpPr>
      <xdr:sp macro="" textlink="">
        <xdr:nvSpPr>
          <xdr:cNvPr id="6" name="25 Proceso alternativo">
            <a:extLst>
              <a:ext uri="{FF2B5EF4-FFF2-40B4-BE49-F238E27FC236}">
                <a16:creationId xmlns="" xmlns:a16="http://schemas.microsoft.com/office/drawing/2014/main" id="{55E165F3-7E67-DC6D-A993-615F2F8113EB}"/>
              </a:ext>
            </a:extLst>
          </xdr:cNvPr>
          <xdr:cNvSpPr/>
        </xdr:nvSpPr>
        <xdr:spPr>
          <a:xfrm>
            <a:off x="183180" y="1129515"/>
            <a:ext cx="1700529" cy="410215"/>
          </a:xfrm>
          <a:prstGeom prst="flowChartAlternateProcess">
            <a:avLst/>
          </a:prstGeom>
          <a:solidFill>
            <a:srgbClr val="FFDDDD"/>
          </a:solidFill>
          <a:ln w="9525">
            <a:solidFill>
              <a:srgbClr val="D64265"/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defTabSz="640720">
              <a:lnSpc>
                <a:spcPct val="90000"/>
              </a:lnSpc>
              <a:spcAft>
                <a:spcPct val="35000"/>
              </a:spcAft>
            </a:pPr>
            <a:r>
              <a:rPr lang="es-EC" sz="1200" b="1">
                <a:solidFill>
                  <a:srgbClr val="505A64"/>
                </a:solidFill>
                <a:latin typeface="Century Gothic" panose="020B0502020202020204" pitchFamily="34" charset="0"/>
              </a:rPr>
              <a:t>S13.Gobierno general</a:t>
            </a:r>
          </a:p>
        </xdr:txBody>
      </xdr:sp>
      <xdr:sp macro="" textlink="">
        <xdr:nvSpPr>
          <xdr:cNvPr id="7" name="5 Rectángulo">
            <a:extLst>
              <a:ext uri="{FF2B5EF4-FFF2-40B4-BE49-F238E27FC236}">
                <a16:creationId xmlns="" xmlns:a16="http://schemas.microsoft.com/office/drawing/2014/main" id="{8ACB34DD-F0CB-CAC9-5320-2E4C95AE7C3D}"/>
              </a:ext>
            </a:extLst>
          </xdr:cNvPr>
          <xdr:cNvSpPr/>
        </xdr:nvSpPr>
        <xdr:spPr>
          <a:xfrm>
            <a:off x="187255" y="1656384"/>
            <a:ext cx="1700530" cy="1643293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Entidades de regulación y administración de enseñanza:</a:t>
            </a:r>
          </a:p>
          <a:p>
            <a:pPr algn="just" fontAlgn="b"/>
            <a:r>
              <a:rPr lang="es-EC" sz="1100">
                <a:solidFill>
                  <a:srgbClr val="505A64"/>
                </a:solidFill>
                <a:latin typeface="Century Gothic" panose="020B0502020202020204" pitchFamily="34" charset="0"/>
              </a:rPr>
              <a:t>MIES, Mineduc, Senescyt, entre otras.</a:t>
            </a:r>
          </a:p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Entidades públicas de  servicios característicos de enseñanza:</a:t>
            </a:r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>
                <a:solidFill>
                  <a:srgbClr val="505A64"/>
                </a:solidFill>
                <a:latin typeface="Century Gothic" panose="020B0502020202020204" pitchFamily="34" charset="0"/>
              </a:rPr>
              <a:t>Niveles primera infancia, primaria, secundaria, superior  y otros tipos de enseñanza.</a:t>
            </a:r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7</xdr:col>
      <xdr:colOff>95797</xdr:colOff>
      <xdr:row>7</xdr:row>
      <xdr:rowOff>24177</xdr:rowOff>
    </xdr:from>
    <xdr:to>
      <xdr:col>9</xdr:col>
      <xdr:colOff>795257</xdr:colOff>
      <xdr:row>27</xdr:row>
      <xdr:rowOff>126167</xdr:rowOff>
    </xdr:to>
    <xdr:grpSp>
      <xdr:nvGrpSpPr>
        <xdr:cNvPr id="8" name="78 Grupo">
          <a:extLst>
            <a:ext uri="{FF2B5EF4-FFF2-40B4-BE49-F238E27FC236}">
              <a16:creationId xmlns="" xmlns:a16="http://schemas.microsoft.com/office/drawing/2014/main" id="{A10E309F-207F-456A-A455-1B33ED1E3D51}"/>
            </a:ext>
          </a:extLst>
        </xdr:cNvPr>
        <xdr:cNvGrpSpPr/>
      </xdr:nvGrpSpPr>
      <xdr:grpSpPr>
        <a:xfrm>
          <a:off x="5933261" y="2881677"/>
          <a:ext cx="2386746" cy="3639847"/>
          <a:chOff x="129290" y="1101936"/>
          <a:chExt cx="1605820" cy="1866135"/>
        </a:xfrm>
      </xdr:grpSpPr>
      <xdr:sp macro="" textlink="">
        <xdr:nvSpPr>
          <xdr:cNvPr id="9" name="25 Proceso alternativo">
            <a:extLst>
              <a:ext uri="{FF2B5EF4-FFF2-40B4-BE49-F238E27FC236}">
                <a16:creationId xmlns="" xmlns:a16="http://schemas.microsoft.com/office/drawing/2014/main" id="{8742983F-FE62-4862-798C-71B9AC99424D}"/>
              </a:ext>
            </a:extLst>
          </xdr:cNvPr>
          <xdr:cNvSpPr/>
        </xdr:nvSpPr>
        <xdr:spPr>
          <a:xfrm>
            <a:off x="129290" y="1101936"/>
            <a:ext cx="1599339" cy="352273"/>
          </a:xfrm>
          <a:prstGeom prst="flowChartAlternateProcess">
            <a:avLst/>
          </a:prstGeom>
          <a:solidFill>
            <a:srgbClr val="FFDDDD"/>
          </a:solidFill>
          <a:ln w="9525">
            <a:solidFill>
              <a:srgbClr val="D64265"/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defTabSz="640720">
              <a:lnSpc>
                <a:spcPct val="90000"/>
              </a:lnSpc>
              <a:spcAft>
                <a:spcPct val="35000"/>
              </a:spcAft>
            </a:pPr>
            <a:r>
              <a:rPr lang="es-EC" sz="1200" b="1">
                <a:solidFill>
                  <a:srgbClr val="505A64"/>
                </a:solidFill>
                <a:latin typeface="Century Gothic" panose="020B0502020202020204" pitchFamily="34" charset="0"/>
              </a:rPr>
              <a:t>S14. Hogares</a:t>
            </a:r>
          </a:p>
        </xdr:txBody>
      </xdr:sp>
      <xdr:sp macro="" textlink="">
        <xdr:nvSpPr>
          <xdr:cNvPr id="10" name="5 Rectángulo">
            <a:extLst>
              <a:ext uri="{FF2B5EF4-FFF2-40B4-BE49-F238E27FC236}">
                <a16:creationId xmlns="" xmlns:a16="http://schemas.microsoft.com/office/drawing/2014/main" id="{FFD63BB1-550E-A22B-B70E-4B4B051C8FFC}"/>
              </a:ext>
            </a:extLst>
          </xdr:cNvPr>
          <xdr:cNvSpPr/>
        </xdr:nvSpPr>
        <xdr:spPr>
          <a:xfrm>
            <a:off x="135771" y="1554977"/>
            <a:ext cx="1599339" cy="1413094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Hogares productores de servicios educativos (personas naturales) :</a:t>
            </a:r>
            <a:endParaRPr lang="es-EC" sz="1100" b="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0">
                <a:solidFill>
                  <a:srgbClr val="505A64"/>
                </a:solidFill>
                <a:latin typeface="Century Gothic" panose="020B0502020202020204" pitchFamily="34" charset="0"/>
              </a:rPr>
              <a:t>Niveles primera infancia, primaria, secundaria, y otros tipos de enseñanza.</a:t>
            </a:r>
          </a:p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Hogares en su función de  consumidores de servicios de:</a:t>
            </a:r>
          </a:p>
          <a:p>
            <a:pPr algn="just" fontAlgn="b"/>
            <a:r>
              <a:rPr lang="es-EC" sz="1100" b="0">
                <a:solidFill>
                  <a:srgbClr val="505A64"/>
                </a:solidFill>
                <a:latin typeface="Century Gothic" panose="020B0502020202020204" pitchFamily="34" charset="0"/>
              </a:rPr>
              <a:t>Niveles primera infancia, primaria, secundaria, superior, otros tipos de enseñanza y productos conexos de la educación.</a:t>
            </a:r>
          </a:p>
          <a:p>
            <a:pPr algn="just" fontAlgn="b"/>
            <a:endParaRPr lang="es-EC" sz="1100" b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10</xdr:col>
      <xdr:colOff>98531</xdr:colOff>
      <xdr:row>7</xdr:row>
      <xdr:rowOff>25352</xdr:rowOff>
    </xdr:from>
    <xdr:to>
      <xdr:col>12</xdr:col>
      <xdr:colOff>793930</xdr:colOff>
      <xdr:row>27</xdr:row>
      <xdr:rowOff>124200</xdr:rowOff>
    </xdr:to>
    <xdr:grpSp>
      <xdr:nvGrpSpPr>
        <xdr:cNvPr id="11" name="78 Grupo">
          <a:extLst>
            <a:ext uri="{FF2B5EF4-FFF2-40B4-BE49-F238E27FC236}">
              <a16:creationId xmlns="" xmlns:a16="http://schemas.microsoft.com/office/drawing/2014/main" id="{3F802FC9-FF2F-4F01-B791-295D16B1A130}"/>
            </a:ext>
          </a:extLst>
        </xdr:cNvPr>
        <xdr:cNvGrpSpPr/>
      </xdr:nvGrpSpPr>
      <xdr:grpSpPr>
        <a:xfrm>
          <a:off x="8466924" y="2882852"/>
          <a:ext cx="2382685" cy="3636705"/>
          <a:chOff x="4240" y="1227339"/>
          <a:chExt cx="1796656" cy="2087635"/>
        </a:xfrm>
      </xdr:grpSpPr>
      <xdr:sp macro="" textlink="">
        <xdr:nvSpPr>
          <xdr:cNvPr id="12" name="25 Proceso alternativo">
            <a:extLst>
              <a:ext uri="{FF2B5EF4-FFF2-40B4-BE49-F238E27FC236}">
                <a16:creationId xmlns="" xmlns:a16="http://schemas.microsoft.com/office/drawing/2014/main" id="{05648724-FFAC-C002-86CA-6CFB0C4B508F}"/>
              </a:ext>
            </a:extLst>
          </xdr:cNvPr>
          <xdr:cNvSpPr/>
        </xdr:nvSpPr>
        <xdr:spPr>
          <a:xfrm>
            <a:off x="4240" y="1227339"/>
            <a:ext cx="1792366" cy="395721"/>
          </a:xfrm>
          <a:prstGeom prst="flowChartAlternateProcess">
            <a:avLst/>
          </a:prstGeom>
          <a:solidFill>
            <a:srgbClr val="FFDDDD"/>
          </a:solidFill>
          <a:ln w="9525">
            <a:solidFill>
              <a:srgbClr val="D64265"/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ctr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defTabSz="640720">
              <a:lnSpc>
                <a:spcPct val="90000"/>
              </a:lnSpc>
              <a:spcAft>
                <a:spcPct val="35000"/>
              </a:spcAft>
            </a:pPr>
            <a:r>
              <a:rPr lang="es-EC" sz="1200" b="1">
                <a:solidFill>
                  <a:srgbClr val="505A64"/>
                </a:solidFill>
                <a:latin typeface="Century Gothic" panose="020B0502020202020204" pitchFamily="34" charset="0"/>
              </a:rPr>
              <a:t>S15. Instituciones sin fines</a:t>
            </a:r>
            <a:r>
              <a:rPr lang="es-EC" sz="1200" b="1" baseline="0">
                <a:solidFill>
                  <a:srgbClr val="505A64"/>
                </a:solidFill>
                <a:latin typeface="Century Gothic" panose="020B0502020202020204" pitchFamily="34" charset="0"/>
              </a:rPr>
              <a:t> de lucro (</a:t>
            </a:r>
            <a:r>
              <a:rPr lang="es-EC" sz="1200" b="1">
                <a:solidFill>
                  <a:srgbClr val="505A64"/>
                </a:solidFill>
                <a:latin typeface="Century Gothic" panose="020B0502020202020204" pitchFamily="34" charset="0"/>
              </a:rPr>
              <a:t>ISFLSH)</a:t>
            </a:r>
          </a:p>
        </xdr:txBody>
      </xdr:sp>
      <xdr:sp macro="" textlink="">
        <xdr:nvSpPr>
          <xdr:cNvPr id="13" name="5 Rectángulo">
            <a:extLst>
              <a:ext uri="{FF2B5EF4-FFF2-40B4-BE49-F238E27FC236}">
                <a16:creationId xmlns="" xmlns:a16="http://schemas.microsoft.com/office/drawing/2014/main" id="{53589B4E-122D-1459-F698-15016BE98A3E}"/>
              </a:ext>
            </a:extLst>
          </xdr:cNvPr>
          <xdr:cNvSpPr/>
        </xdr:nvSpPr>
        <xdr:spPr>
          <a:xfrm>
            <a:off x="8531" y="1732759"/>
            <a:ext cx="1792365" cy="1582215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s-ES_tradnl"/>
            </a:defPPr>
            <a:lvl1pPr marL="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3429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6858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0287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3716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17145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0574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24003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2743200" algn="l" defTabSz="685800" rtl="0" eaLnBrk="1" latinLnBrk="0" hangingPunct="1">
              <a:defRPr sz="135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just" fontAlgn="b"/>
            <a:endParaRPr lang="es-EC" sz="1100" b="1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r>
              <a:rPr lang="es-EC" sz="1100" b="1">
                <a:solidFill>
                  <a:srgbClr val="505A64"/>
                </a:solidFill>
                <a:latin typeface="Century Gothic" panose="020B0502020202020204" pitchFamily="34" charset="0"/>
              </a:rPr>
              <a:t>Entidades privadas de  servicios característicos de enseñanza:</a:t>
            </a:r>
          </a:p>
          <a:p>
            <a:pPr algn="just" fontAlgn="b"/>
            <a:r>
              <a:rPr lang="es-EC" sz="1100">
                <a:solidFill>
                  <a:srgbClr val="505A64"/>
                </a:solidFill>
                <a:latin typeface="Century Gothic" panose="020B0502020202020204" pitchFamily="34" charset="0"/>
              </a:rPr>
              <a:t>Niveles primera infancia, primaria, secundaria, y otros tipos de enseñanza.</a:t>
            </a: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just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  <a:p>
            <a:pPr algn="ctr" fontAlgn="b"/>
            <a:endParaRPr lang="es-EC" sz="110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2</xdr:col>
      <xdr:colOff>460788</xdr:colOff>
      <xdr:row>0</xdr:row>
      <xdr:rowOff>68491</xdr:rowOff>
    </xdr:from>
    <xdr:to>
      <xdr:col>11</xdr:col>
      <xdr:colOff>436032</xdr:colOff>
      <xdr:row>0</xdr:row>
      <xdr:rowOff>659039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6AEB0DAF-AE6F-4ACE-8383-651D02116C1E}"/>
            </a:ext>
          </a:extLst>
        </xdr:cNvPr>
        <xdr:cNvSpPr txBox="1"/>
      </xdr:nvSpPr>
      <xdr:spPr>
        <a:xfrm>
          <a:off x="2080038" y="68491"/>
          <a:ext cx="7547619" cy="5905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3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486402</xdr:colOff>
      <xdr:row>0</xdr:row>
      <xdr:rowOff>615496</xdr:rowOff>
    </xdr:from>
    <xdr:to>
      <xdr:col>10</xdr:col>
      <xdr:colOff>595839</xdr:colOff>
      <xdr:row>0</xdr:row>
      <xdr:rowOff>1040042</xdr:rowOff>
    </xdr:to>
    <xdr:sp macro="" textlink="">
      <xdr:nvSpPr>
        <xdr:cNvPr id="16" name="CuadroTexto 15">
          <a:extLst>
            <a:ext uri="{FF2B5EF4-FFF2-40B4-BE49-F238E27FC236}">
              <a16:creationId xmlns="" xmlns:a16="http://schemas.microsoft.com/office/drawing/2014/main" id="{B979536B-590E-40DD-999B-918E22B7F1BA}"/>
            </a:ext>
          </a:extLst>
        </xdr:cNvPr>
        <xdr:cNvSpPr txBox="1"/>
      </xdr:nvSpPr>
      <xdr:spPr>
        <a:xfrm>
          <a:off x="2105652" y="615496"/>
          <a:ext cx="6840437" cy="42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Instituciones que conforman</a:t>
          </a:r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 las CSE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0</xdr:colOff>
      <xdr:row>0</xdr:row>
      <xdr:rowOff>1044000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1525250" cy="1044000"/>
        </a:xfrm>
        <a:prstGeom prst="rect">
          <a:avLst/>
        </a:prstGeom>
      </xdr:spPr>
    </xdr:pic>
    <xdr:clientData/>
  </xdr:twoCellAnchor>
  <xdr:twoCellAnchor>
    <xdr:from>
      <xdr:col>1</xdr:col>
      <xdr:colOff>1195271</xdr:colOff>
      <xdr:row>0</xdr:row>
      <xdr:rowOff>52616</xdr:rowOff>
    </xdr:from>
    <xdr:to>
      <xdr:col>2</xdr:col>
      <xdr:colOff>4085165</xdr:colOff>
      <xdr:row>0</xdr:row>
      <xdr:rowOff>643164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E4AECFB5-98ED-448E-832B-8313E2A4C287}"/>
            </a:ext>
          </a:extLst>
        </xdr:cNvPr>
        <xdr:cNvSpPr txBox="1"/>
      </xdr:nvSpPr>
      <xdr:spPr>
        <a:xfrm>
          <a:off x="1973146" y="52616"/>
          <a:ext cx="7763519" cy="5905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3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3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1220885</xdr:colOff>
      <xdr:row>0</xdr:row>
      <xdr:rowOff>599621</xdr:rowOff>
    </xdr:from>
    <xdr:to>
      <xdr:col>2</xdr:col>
      <xdr:colOff>3373964</xdr:colOff>
      <xdr:row>0</xdr:row>
      <xdr:rowOff>1079501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2270C8A1-1AE2-4649-84A2-E6A6653FBBB9}"/>
            </a:ext>
          </a:extLst>
        </xdr:cNvPr>
        <xdr:cNvSpPr txBox="1"/>
      </xdr:nvSpPr>
      <xdr:spPr>
        <a:xfrm>
          <a:off x="1998760" y="599621"/>
          <a:ext cx="7026704" cy="479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Correspondencia con el CINE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4" cy="1044000"/>
        </a:xfrm>
        <a:prstGeom prst="rect">
          <a:avLst/>
        </a:prstGeom>
      </xdr:spPr>
    </xdr:pic>
    <xdr:clientData/>
  </xdr:twoCellAnchor>
  <xdr:twoCellAnchor>
    <xdr:from>
      <xdr:col>2</xdr:col>
      <xdr:colOff>1072763</xdr:colOff>
      <xdr:row>0</xdr:row>
      <xdr:rowOff>37602</xdr:rowOff>
    </xdr:from>
    <xdr:to>
      <xdr:col>8</xdr:col>
      <xdr:colOff>466725</xdr:colOff>
      <xdr:row>0</xdr:row>
      <xdr:rowOff>469602</xdr:rowOff>
    </xdr:to>
    <xdr:sp macro="" textlink="">
      <xdr:nvSpPr>
        <xdr:cNvPr id="3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1065977</xdr:colOff>
      <xdr:row>0</xdr:row>
      <xdr:rowOff>457200</xdr:rowOff>
    </xdr:from>
    <xdr:to>
      <xdr:col>11</xdr:col>
      <xdr:colOff>1019174</xdr:colOff>
      <xdr:row>0</xdr:row>
      <xdr:rowOff>850698</xdr:rowOff>
    </xdr:to>
    <xdr:sp macro="" textlink="">
      <xdr:nvSpPr>
        <xdr:cNvPr id="4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  <xdr:twoCellAnchor>
    <xdr:from>
      <xdr:col>0</xdr:col>
      <xdr:colOff>174624</xdr:colOff>
      <xdr:row>18</xdr:row>
      <xdr:rowOff>0</xdr:rowOff>
    </xdr:from>
    <xdr:to>
      <xdr:col>20</xdr:col>
      <xdr:colOff>11624</xdr:colOff>
      <xdr:row>45</xdr:row>
      <xdr:rowOff>187875</xdr:rowOff>
    </xdr:to>
    <xdr:graphicFrame macro="">
      <xdr:nvGraphicFramePr>
        <xdr:cNvPr id="7" name="3 Gráfico">
          <a:extLst>
            <a:ext uri="{FF2B5EF4-FFF2-40B4-BE49-F238E27FC236}">
              <a16:creationId xmlns="" xmlns:a16="http://schemas.microsoft.com/office/drawing/2014/main" id="{CF8BD979-95DF-402D-B015-3E772EE69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174624</xdr:colOff>
      <xdr:row>23</xdr:row>
      <xdr:rowOff>0</xdr:rowOff>
    </xdr:from>
    <xdr:to>
      <xdr:col>20</xdr:col>
      <xdr:colOff>11624</xdr:colOff>
      <xdr:row>51</xdr:row>
      <xdr:rowOff>17500</xdr:rowOff>
    </xdr:to>
    <xdr:graphicFrame macro="">
      <xdr:nvGraphicFramePr>
        <xdr:cNvPr id="8" name="3 Gráfico">
          <a:extLst>
            <a:ext uri="{FF2B5EF4-FFF2-40B4-BE49-F238E27FC236}">
              <a16:creationId xmlns="" xmlns:a16="http://schemas.microsoft.com/office/drawing/2014/main" id="{8BCF443F-F4EB-48DA-961D-3554C95B3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4" cy="1044000"/>
        </a:xfrm>
        <a:prstGeom prst="rect">
          <a:avLst/>
        </a:prstGeom>
      </xdr:spPr>
    </xdr:pic>
    <xdr:clientData/>
  </xdr:twoCellAnchor>
  <xdr:twoCellAnchor>
    <xdr:from>
      <xdr:col>2</xdr:col>
      <xdr:colOff>1072763</xdr:colOff>
      <xdr:row>0</xdr:row>
      <xdr:rowOff>37602</xdr:rowOff>
    </xdr:from>
    <xdr:to>
      <xdr:col>8</xdr:col>
      <xdr:colOff>466725</xdr:colOff>
      <xdr:row>0</xdr:row>
      <xdr:rowOff>469602</xdr:rowOff>
    </xdr:to>
    <xdr:sp macro="" textlink="">
      <xdr:nvSpPr>
        <xdr:cNvPr id="10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1065977</xdr:colOff>
      <xdr:row>0</xdr:row>
      <xdr:rowOff>457200</xdr:rowOff>
    </xdr:from>
    <xdr:to>
      <xdr:col>11</xdr:col>
      <xdr:colOff>1019174</xdr:colOff>
      <xdr:row>0</xdr:row>
      <xdr:rowOff>850698</xdr:rowOff>
    </xdr:to>
    <xdr:sp macro="" textlink="">
      <xdr:nvSpPr>
        <xdr:cNvPr id="11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174624</xdr:colOff>
      <xdr:row>18</xdr:row>
      <xdr:rowOff>0</xdr:rowOff>
    </xdr:from>
    <xdr:to>
      <xdr:col>20</xdr:col>
      <xdr:colOff>11624</xdr:colOff>
      <xdr:row>45</xdr:row>
      <xdr:rowOff>187875</xdr:rowOff>
    </xdr:to>
    <xdr:graphicFrame macro="">
      <xdr:nvGraphicFramePr>
        <xdr:cNvPr id="9" name="6 Gráfico">
          <a:extLst>
            <a:ext uri="{FF2B5EF4-FFF2-40B4-BE49-F238E27FC236}">
              <a16:creationId xmlns="" xmlns:a16="http://schemas.microsoft.com/office/drawing/2014/main" id="{BE00D7EE-AA58-48D4-9DC4-F05C40F025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174624</xdr:colOff>
      <xdr:row>49</xdr:row>
      <xdr:rowOff>0</xdr:rowOff>
    </xdr:from>
    <xdr:to>
      <xdr:col>20</xdr:col>
      <xdr:colOff>11624</xdr:colOff>
      <xdr:row>78</xdr:row>
      <xdr:rowOff>124375</xdr:rowOff>
    </xdr:to>
    <xdr:graphicFrame macro="">
      <xdr:nvGraphicFramePr>
        <xdr:cNvPr id="10" name="Gráfico 9">
          <a:extLst>
            <a:ext uri="{FF2B5EF4-FFF2-40B4-BE49-F238E27FC236}">
              <a16:creationId xmlns="" xmlns:a16="http://schemas.microsoft.com/office/drawing/2014/main" id="{6C0841F8-95EA-4EBA-B669-5D1EA9ADF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4" cy="1044000"/>
        </a:xfrm>
        <a:prstGeom prst="rect">
          <a:avLst/>
        </a:prstGeom>
      </xdr:spPr>
    </xdr:pic>
    <xdr:clientData/>
  </xdr:twoCellAnchor>
  <xdr:twoCellAnchor>
    <xdr:from>
      <xdr:col>2</xdr:col>
      <xdr:colOff>1072763</xdr:colOff>
      <xdr:row>0</xdr:row>
      <xdr:rowOff>37602</xdr:rowOff>
    </xdr:from>
    <xdr:to>
      <xdr:col>8</xdr:col>
      <xdr:colOff>466725</xdr:colOff>
      <xdr:row>0</xdr:row>
      <xdr:rowOff>469602</xdr:rowOff>
    </xdr:to>
    <xdr:sp macro="" textlink="">
      <xdr:nvSpPr>
        <xdr:cNvPr id="12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1065977</xdr:colOff>
      <xdr:row>0</xdr:row>
      <xdr:rowOff>457200</xdr:rowOff>
    </xdr:from>
    <xdr:to>
      <xdr:col>11</xdr:col>
      <xdr:colOff>1019174</xdr:colOff>
      <xdr:row>0</xdr:row>
      <xdr:rowOff>850698</xdr:rowOff>
    </xdr:to>
    <xdr:sp macro="" textlink="">
      <xdr:nvSpPr>
        <xdr:cNvPr id="13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20</xdr:col>
      <xdr:colOff>11625</xdr:colOff>
      <xdr:row>47</xdr:row>
      <xdr:rowOff>187875</xdr:rowOff>
    </xdr:to>
    <xdr:graphicFrame macro="">
      <xdr:nvGraphicFramePr>
        <xdr:cNvPr id="9" name="Gráfico 3">
          <a:extLst>
            <a:ext uri="{FF2B5EF4-FFF2-40B4-BE49-F238E27FC236}">
              <a16:creationId xmlns="" xmlns:a16="http://schemas.microsoft.com/office/drawing/2014/main" id="{E103257A-0D6A-47E4-A2C2-05C144D0FA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4" cy="1044000"/>
        </a:xfrm>
        <a:prstGeom prst="rect">
          <a:avLst/>
        </a:prstGeom>
      </xdr:spPr>
    </xdr:pic>
    <xdr:clientData/>
  </xdr:twoCellAnchor>
  <xdr:twoCellAnchor>
    <xdr:from>
      <xdr:col>2</xdr:col>
      <xdr:colOff>1072763</xdr:colOff>
      <xdr:row>0</xdr:row>
      <xdr:rowOff>37602</xdr:rowOff>
    </xdr:from>
    <xdr:to>
      <xdr:col>8</xdr:col>
      <xdr:colOff>466725</xdr:colOff>
      <xdr:row>0</xdr:row>
      <xdr:rowOff>469602</xdr:rowOff>
    </xdr:to>
    <xdr:sp macro="" textlink="">
      <xdr:nvSpPr>
        <xdr:cNvPr id="10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1065977</xdr:colOff>
      <xdr:row>0</xdr:row>
      <xdr:rowOff>457200</xdr:rowOff>
    </xdr:from>
    <xdr:to>
      <xdr:col>11</xdr:col>
      <xdr:colOff>1019174</xdr:colOff>
      <xdr:row>0</xdr:row>
      <xdr:rowOff>850698</xdr:rowOff>
    </xdr:to>
    <xdr:sp macro="" textlink="">
      <xdr:nvSpPr>
        <xdr:cNvPr id="11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87992</xdr:rowOff>
    </xdr:from>
    <xdr:to>
      <xdr:col>8</xdr:col>
      <xdr:colOff>47625</xdr:colOff>
      <xdr:row>60</xdr:row>
      <xdr:rowOff>22956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0BB00653-8776-4C1E-A994-50CB9A7F4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64</xdr:row>
      <xdr:rowOff>63500</xdr:rowOff>
    </xdr:from>
    <xdr:to>
      <xdr:col>8</xdr:col>
      <xdr:colOff>26322</xdr:colOff>
      <xdr:row>96</xdr:row>
      <xdr:rowOff>59243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C8E21021-7923-41FC-8DFA-A83BDE872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158750</xdr:colOff>
      <xdr:row>0</xdr:row>
      <xdr:rowOff>1044000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4668500" cy="1044000"/>
        </a:xfrm>
        <a:prstGeom prst="rect">
          <a:avLst/>
        </a:prstGeom>
      </xdr:spPr>
    </xdr:pic>
    <xdr:clientData/>
  </xdr:twoCellAnchor>
  <xdr:twoCellAnchor>
    <xdr:from>
      <xdr:col>1</xdr:col>
      <xdr:colOff>2739638</xdr:colOff>
      <xdr:row>0</xdr:row>
      <xdr:rowOff>37602</xdr:rowOff>
    </xdr:from>
    <xdr:to>
      <xdr:col>4</xdr:col>
      <xdr:colOff>1133475</xdr:colOff>
      <xdr:row>0</xdr:row>
      <xdr:rowOff>469602</xdr:rowOff>
    </xdr:to>
    <xdr:sp macro="" textlink="">
      <xdr:nvSpPr>
        <xdr:cNvPr id="11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29142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2732852</xdr:colOff>
      <xdr:row>0</xdr:row>
      <xdr:rowOff>457200</xdr:rowOff>
    </xdr:from>
    <xdr:to>
      <xdr:col>6</xdr:col>
      <xdr:colOff>381000</xdr:colOff>
      <xdr:row>0</xdr:row>
      <xdr:rowOff>850698</xdr:rowOff>
    </xdr:to>
    <xdr:sp macro="" textlink="">
      <xdr:nvSpPr>
        <xdr:cNvPr id="12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2907477" y="457200"/>
          <a:ext cx="8554273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18</xdr:row>
      <xdr:rowOff>0</xdr:rowOff>
    </xdr:from>
    <xdr:to>
      <xdr:col>5</xdr:col>
      <xdr:colOff>28575</xdr:colOff>
      <xdr:row>18</xdr:row>
      <xdr:rowOff>0</xdr:rowOff>
    </xdr:to>
    <xdr:graphicFrame macro="">
      <xdr:nvGraphicFramePr>
        <xdr:cNvPr id="2" name="5 Gráfico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18</xdr:row>
      <xdr:rowOff>0</xdr:rowOff>
    </xdr:from>
    <xdr:to>
      <xdr:col>4</xdr:col>
      <xdr:colOff>1295399</xdr:colOff>
      <xdr:row>18</xdr:row>
      <xdr:rowOff>0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20</xdr:col>
      <xdr:colOff>11625</xdr:colOff>
      <xdr:row>48</xdr:row>
      <xdr:rowOff>108500</xdr:rowOff>
    </xdr:to>
    <xdr:graphicFrame macro="">
      <xdr:nvGraphicFramePr>
        <xdr:cNvPr id="9" name="Gráfico 2">
          <a:extLst>
            <a:ext uri="{FF2B5EF4-FFF2-40B4-BE49-F238E27FC236}">
              <a16:creationId xmlns="" xmlns:a16="http://schemas.microsoft.com/office/drawing/2014/main" id="{601E195A-3298-4BB2-835B-69B7216D23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20</xdr:col>
      <xdr:colOff>142874</xdr:colOff>
      <xdr:row>0</xdr:row>
      <xdr:rowOff>1044000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129874" cy="1044000"/>
        </a:xfrm>
        <a:prstGeom prst="rect">
          <a:avLst/>
        </a:prstGeom>
      </xdr:spPr>
    </xdr:pic>
    <xdr:clientData/>
  </xdr:twoCellAnchor>
  <xdr:twoCellAnchor>
    <xdr:from>
      <xdr:col>2</xdr:col>
      <xdr:colOff>1072763</xdr:colOff>
      <xdr:row>0</xdr:row>
      <xdr:rowOff>37602</xdr:rowOff>
    </xdr:from>
    <xdr:to>
      <xdr:col>8</xdr:col>
      <xdr:colOff>466725</xdr:colOff>
      <xdr:row>0</xdr:row>
      <xdr:rowOff>469602</xdr:rowOff>
    </xdr:to>
    <xdr:sp macro="" textlink="">
      <xdr:nvSpPr>
        <xdr:cNvPr id="11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4628763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1065977</xdr:colOff>
      <xdr:row>0</xdr:row>
      <xdr:rowOff>457200</xdr:rowOff>
    </xdr:from>
    <xdr:to>
      <xdr:col>11</xdr:col>
      <xdr:colOff>1019174</xdr:colOff>
      <xdr:row>0</xdr:row>
      <xdr:rowOff>850698</xdr:rowOff>
    </xdr:to>
    <xdr:sp macro="" textlink="">
      <xdr:nvSpPr>
        <xdr:cNvPr id="12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4621977" y="457200"/>
          <a:ext cx="9668697" cy="3934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42</xdr:row>
      <xdr:rowOff>0</xdr:rowOff>
    </xdr:from>
    <xdr:to>
      <xdr:col>12</xdr:col>
      <xdr:colOff>22625</xdr:colOff>
      <xdr:row>74</xdr:row>
      <xdr:rowOff>172000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9527F710-57FB-4AB2-AA15-FBFCC372FD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80</xdr:row>
      <xdr:rowOff>0</xdr:rowOff>
    </xdr:from>
    <xdr:to>
      <xdr:col>5</xdr:col>
      <xdr:colOff>967500</xdr:colOff>
      <xdr:row>114</xdr:row>
      <xdr:rowOff>129800</xdr:rowOff>
    </xdr:to>
    <xdr:graphicFrame macro="">
      <xdr:nvGraphicFramePr>
        <xdr:cNvPr id="12" name="Gráfico 11">
          <a:extLst>
            <a:ext uri="{FF2B5EF4-FFF2-40B4-BE49-F238E27FC236}">
              <a16:creationId xmlns="" xmlns:a16="http://schemas.microsoft.com/office/drawing/2014/main" id="{A7F8D279-5168-4884-85AF-7179DFF06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984250</xdr:colOff>
      <xdr:row>80</xdr:row>
      <xdr:rowOff>0</xdr:rowOff>
    </xdr:from>
    <xdr:to>
      <xdr:col>11</xdr:col>
      <xdr:colOff>1475500</xdr:colOff>
      <xdr:row>114</xdr:row>
      <xdr:rowOff>129800</xdr:rowOff>
    </xdr:to>
    <xdr:graphicFrame macro="">
      <xdr:nvGraphicFramePr>
        <xdr:cNvPr id="13" name="Gráfico 12">
          <a:extLst>
            <a:ext uri="{FF2B5EF4-FFF2-40B4-BE49-F238E27FC236}">
              <a16:creationId xmlns="" xmlns:a16="http://schemas.microsoft.com/office/drawing/2014/main" id="{9E8BB592-0AA9-41A9-99D9-686B668CF1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158750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462750" cy="1044000"/>
        </a:xfrm>
        <a:prstGeom prst="rect">
          <a:avLst/>
        </a:prstGeom>
      </xdr:spPr>
    </xdr:pic>
    <xdr:clientData/>
  </xdr:twoCellAnchor>
  <xdr:twoCellAnchor>
    <xdr:from>
      <xdr:col>1</xdr:col>
      <xdr:colOff>3676263</xdr:colOff>
      <xdr:row>0</xdr:row>
      <xdr:rowOff>37602</xdr:rowOff>
    </xdr:from>
    <xdr:to>
      <xdr:col>5</xdr:col>
      <xdr:colOff>974725</xdr:colOff>
      <xdr:row>0</xdr:row>
      <xdr:rowOff>469602</xdr:rowOff>
    </xdr:to>
    <xdr:sp macro="" textlink="">
      <xdr:nvSpPr>
        <xdr:cNvPr id="15" name="CuadroTexto 4">
          <a:extLst>
            <a:ext uri="{FF2B5EF4-FFF2-40B4-BE49-F238E27FC236}">
              <a16:creationId xmlns="" xmlns:a16="http://schemas.microsoft.com/office/drawing/2014/main" id="{81AAEC4C-F1E4-4D93-B278-11452A2F379A}"/>
            </a:ext>
          </a:extLst>
        </xdr:cNvPr>
        <xdr:cNvSpPr txBox="1"/>
      </xdr:nvSpPr>
      <xdr:spPr>
        <a:xfrm>
          <a:off x="3850888" y="37602"/>
          <a:ext cx="58709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</xdr:col>
      <xdr:colOff>3669477</xdr:colOff>
      <xdr:row>0</xdr:row>
      <xdr:rowOff>441324</xdr:rowOff>
    </xdr:from>
    <xdr:to>
      <xdr:col>8</xdr:col>
      <xdr:colOff>241299</xdr:colOff>
      <xdr:row>0</xdr:row>
      <xdr:rowOff>888999</xdr:rowOff>
    </xdr:to>
    <xdr:sp macro="" textlink="">
      <xdr:nvSpPr>
        <xdr:cNvPr id="16" name="CuadroTexto 5">
          <a:extLst>
            <a:ext uri="{FF2B5EF4-FFF2-40B4-BE49-F238E27FC236}">
              <a16:creationId xmlns="" xmlns:a16="http://schemas.microsoft.com/office/drawing/2014/main" id="{4DAA887B-2C62-41DC-8B20-ED82B3AE8460}"/>
            </a:ext>
          </a:extLst>
        </xdr:cNvPr>
        <xdr:cNvSpPr txBox="1"/>
      </xdr:nvSpPr>
      <xdr:spPr>
        <a:xfrm>
          <a:off x="3844102" y="441324"/>
          <a:ext cx="9668697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505A64"/>
              </a:solidFill>
              <a:latin typeface="Century Gothic" panose="020B0502020202020204" pitchFamily="34" charset="0"/>
            </a:rPr>
            <a:t>Indicadores de financiamiento y erogaciones 2007-2024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7"/>
  <sheetViews>
    <sheetView zoomScale="120" zoomScaleNormal="120" workbookViewId="0">
      <pane ySplit="1" topLeftCell="A14" activePane="bottomLeft" state="frozen"/>
      <selection activeCell="B23" activeCellId="1" sqref="H22:I22 B23"/>
      <selection pane="bottomLeft" activeCell="E21" sqref="E21"/>
    </sheetView>
  </sheetViews>
  <sheetFormatPr baseColWidth="10" defaultRowHeight="13.5" x14ac:dyDescent="0.25"/>
  <cols>
    <col min="1" max="1" width="2" customWidth="1"/>
    <col min="2" max="2" width="23.140625" customWidth="1"/>
    <col min="3" max="3" width="12.85546875" customWidth="1"/>
    <col min="4" max="4" width="9.140625" customWidth="1"/>
    <col min="5" max="5" width="32.85546875" customWidth="1"/>
    <col min="6" max="6" width="42.140625" customWidth="1"/>
    <col min="7" max="7" width="33.85546875" customWidth="1"/>
    <col min="8" max="8" width="24.28515625" customWidth="1"/>
    <col min="9" max="9" width="4.42578125" customWidth="1"/>
    <col min="10" max="10" width="22.5703125" customWidth="1"/>
    <col min="11" max="11" width="3" customWidth="1"/>
    <col min="12" max="13" width="2" customWidth="1"/>
    <col min="14" max="14" width="21.7109375" customWidth="1"/>
    <col min="15" max="15" width="9.7109375" customWidth="1"/>
    <col min="16" max="16" width="158" customWidth="1"/>
    <col min="17" max="17" width="19.42578125" customWidth="1"/>
    <col min="18" max="18" width="19.28515625" customWidth="1"/>
  </cols>
  <sheetData>
    <row r="1" spans="1:46" ht="15" customHeight="1" x14ac:dyDescent="0.25">
      <c r="A1" s="22" t="s">
        <v>34</v>
      </c>
      <c r="B1" s="18" t="s">
        <v>4</v>
      </c>
      <c r="C1" s="18" t="s">
        <v>9</v>
      </c>
      <c r="D1" s="25" t="s">
        <v>10</v>
      </c>
      <c r="E1" s="18">
        <v>1</v>
      </c>
      <c r="F1" s="18">
        <v>2</v>
      </c>
      <c r="G1" s="18">
        <v>3</v>
      </c>
      <c r="H1" s="18">
        <v>4</v>
      </c>
      <c r="I1" s="27">
        <v>5</v>
      </c>
      <c r="J1" s="27">
        <v>6</v>
      </c>
      <c r="K1" s="3">
        <v>7</v>
      </c>
      <c r="L1" s="3">
        <v>8</v>
      </c>
      <c r="M1" s="18">
        <v>9</v>
      </c>
      <c r="N1" s="18">
        <v>10</v>
      </c>
      <c r="O1" s="12">
        <v>11</v>
      </c>
      <c r="P1" s="5" t="s">
        <v>11</v>
      </c>
      <c r="Q1" s="4" t="s">
        <v>32</v>
      </c>
      <c r="R1" s="14" t="s">
        <v>33</v>
      </c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5" customHeight="1" x14ac:dyDescent="0.25">
      <c r="A2" s="26"/>
      <c r="B2" s="13" t="s">
        <v>7</v>
      </c>
      <c r="C2" s="6" t="s">
        <v>8</v>
      </c>
      <c r="D2" s="11">
        <v>1</v>
      </c>
      <c r="E2" t="s">
        <v>3</v>
      </c>
      <c r="F2" t="s">
        <v>5</v>
      </c>
      <c r="G2" t="s">
        <v>16</v>
      </c>
      <c r="H2" s="1" t="s">
        <v>17</v>
      </c>
      <c r="I2" t="s">
        <v>18</v>
      </c>
      <c r="M2" t="s">
        <v>0</v>
      </c>
      <c r="N2" t="s">
        <v>39</v>
      </c>
      <c r="O2" t="str">
        <f>+IF(C2="k"," Miles de dólares de 2007. "," Miles de dólares. ")</f>
        <v xml:space="preserve"> Miles de dólares de 2007. </v>
      </c>
      <c r="P2" s="1" t="str">
        <f t="shared" ref="P2:P27" si="0">+CONCATENATE(D2,E2,F2,G2,H2,I2,J2,K2,L2,M2,N2,O2)</f>
        <v xml:space="preserve">1 Producción  de las actividades características y conexas de la educación respecto al PIB nacional. 2007-2009. Miles de dólares de 2007. </v>
      </c>
      <c r="Q2" s="17" t="s">
        <v>46</v>
      </c>
      <c r="R2" s="16" t="s">
        <v>41</v>
      </c>
    </row>
    <row r="3" spans="1:46" ht="15" customHeight="1" x14ac:dyDescent="0.25">
      <c r="A3" s="26">
        <v>1</v>
      </c>
      <c r="B3" s="13" t="s">
        <v>7</v>
      </c>
      <c r="C3" s="6" t="s">
        <v>8</v>
      </c>
      <c r="D3" s="11">
        <v>2</v>
      </c>
      <c r="E3" t="s">
        <v>3</v>
      </c>
      <c r="F3" t="s">
        <v>1</v>
      </c>
      <c r="H3" t="s">
        <v>16</v>
      </c>
      <c r="I3" t="s">
        <v>43</v>
      </c>
      <c r="J3" t="s">
        <v>42</v>
      </c>
      <c r="M3" t="s">
        <v>0</v>
      </c>
      <c r="N3" t="s">
        <v>39</v>
      </c>
      <c r="O3" t="str">
        <f t="shared" ref="O3:O27" si="1">+IF(C3="k"," Miles de dólares de 2007. "," Miles de dólares. ")</f>
        <v xml:space="preserve"> Miles de dólares de 2007. </v>
      </c>
      <c r="P3" s="1" t="str">
        <f t="shared" si="0"/>
        <v xml:space="preserve">2 Producción  de las actividades características de la educación según industrias. 2007-2009. Miles de dólares de 2007. </v>
      </c>
      <c r="Q3" s="19" t="s">
        <v>45</v>
      </c>
      <c r="R3" s="16" t="s">
        <v>41</v>
      </c>
    </row>
    <row r="4" spans="1:46" ht="15" customHeight="1" x14ac:dyDescent="0.25">
      <c r="A4" s="26"/>
      <c r="B4" s="13" t="s">
        <v>7</v>
      </c>
      <c r="C4" s="6" t="s">
        <v>8</v>
      </c>
      <c r="D4" s="11">
        <v>3</v>
      </c>
      <c r="E4" t="s">
        <v>3</v>
      </c>
      <c r="F4" t="s">
        <v>6</v>
      </c>
      <c r="H4" t="s">
        <v>16</v>
      </c>
      <c r="I4" t="s">
        <v>43</v>
      </c>
      <c r="J4" t="s">
        <v>42</v>
      </c>
      <c r="M4" t="s">
        <v>0</v>
      </c>
      <c r="N4" t="s">
        <v>39</v>
      </c>
      <c r="O4" t="str">
        <f t="shared" si="1"/>
        <v xml:space="preserve"> Miles de dólares de 2007. </v>
      </c>
      <c r="P4" s="1" t="str">
        <f t="shared" si="0"/>
        <v xml:space="preserve">3 Producción  de las actividades conexas de la educación según industrias. 2007-2009. Miles de dólares de 2007. </v>
      </c>
      <c r="Q4" s="19" t="s">
        <v>45</v>
      </c>
      <c r="R4" s="16" t="s">
        <v>41</v>
      </c>
    </row>
    <row r="5" spans="1:46" ht="15" customHeight="1" x14ac:dyDescent="0.25">
      <c r="A5" s="26"/>
      <c r="B5" s="13" t="s">
        <v>7</v>
      </c>
      <c r="C5" s="6" t="s">
        <v>8</v>
      </c>
      <c r="D5" s="11">
        <v>4</v>
      </c>
      <c r="E5" t="s">
        <v>3</v>
      </c>
      <c r="F5" t="s">
        <v>1</v>
      </c>
      <c r="G5" t="s">
        <v>12</v>
      </c>
      <c r="H5" t="s">
        <v>16</v>
      </c>
      <c r="M5" t="s">
        <v>0</v>
      </c>
      <c r="N5" t="s">
        <v>39</v>
      </c>
      <c r="O5" t="str">
        <f t="shared" si="1"/>
        <v xml:space="preserve"> Miles de dólares de 2007. </v>
      </c>
      <c r="P5" s="1" t="str">
        <f t="shared" si="0"/>
        <v xml:space="preserve">4 Producción  de las actividades características de mercado y no de mercado de la educación. 2007-2009. Miles de dólares de 2007. </v>
      </c>
      <c r="Q5" s="19" t="s">
        <v>45</v>
      </c>
      <c r="R5" s="16" t="s">
        <v>41</v>
      </c>
    </row>
    <row r="6" spans="1:46" ht="15" customHeight="1" x14ac:dyDescent="0.25">
      <c r="A6" s="26"/>
      <c r="B6" s="13" t="s">
        <v>7</v>
      </c>
      <c r="C6" s="6" t="s">
        <v>8</v>
      </c>
      <c r="D6" s="11">
        <v>5</v>
      </c>
      <c r="E6" t="s">
        <v>13</v>
      </c>
      <c r="F6" t="s">
        <v>5</v>
      </c>
      <c r="G6" t="s">
        <v>16</v>
      </c>
      <c r="H6" s="1" t="s">
        <v>17</v>
      </c>
      <c r="I6" t="s">
        <v>18</v>
      </c>
      <c r="M6" t="s">
        <v>0</v>
      </c>
      <c r="N6" t="s">
        <v>39</v>
      </c>
      <c r="O6" t="str">
        <f t="shared" si="1"/>
        <v xml:space="preserve"> Miles de dólares de 2007. </v>
      </c>
      <c r="P6" s="1" t="str">
        <f t="shared" si="0"/>
        <v xml:space="preserve">5 VAB de las actividades características y conexas de la educación respecto al PIB nacional. 2007-2009. Miles de dólares de 2007. </v>
      </c>
      <c r="Q6" s="17" t="s">
        <v>44</v>
      </c>
      <c r="R6" s="16" t="s">
        <v>41</v>
      </c>
    </row>
    <row r="7" spans="1:46" ht="15" customHeight="1" x14ac:dyDescent="0.25">
      <c r="A7" s="26">
        <v>1</v>
      </c>
      <c r="B7" s="13" t="s">
        <v>7</v>
      </c>
      <c r="C7" s="6" t="s">
        <v>8</v>
      </c>
      <c r="D7" s="11">
        <v>6</v>
      </c>
      <c r="E7" t="s">
        <v>13</v>
      </c>
      <c r="F7" t="s">
        <v>1</v>
      </c>
      <c r="H7" t="s">
        <v>16</v>
      </c>
      <c r="I7" t="s">
        <v>43</v>
      </c>
      <c r="J7" t="s">
        <v>42</v>
      </c>
      <c r="M7" t="s">
        <v>0</v>
      </c>
      <c r="N7" t="s">
        <v>39</v>
      </c>
      <c r="O7" t="str">
        <f t="shared" si="1"/>
        <v xml:space="preserve"> Miles de dólares de 2007. </v>
      </c>
      <c r="P7" s="1" t="str">
        <f t="shared" si="0"/>
        <v xml:space="preserve">6 VAB de las actividades características de la educación según industrias. 2007-2009. Miles de dólares de 2007. </v>
      </c>
      <c r="Q7" s="19" t="s">
        <v>45</v>
      </c>
      <c r="R7" s="16" t="s">
        <v>41</v>
      </c>
    </row>
    <row r="8" spans="1:46" ht="15" customHeight="1" x14ac:dyDescent="0.25">
      <c r="A8" s="26"/>
      <c r="B8" s="13" t="s">
        <v>7</v>
      </c>
      <c r="C8" s="6" t="s">
        <v>8</v>
      </c>
      <c r="D8" s="11">
        <v>7</v>
      </c>
      <c r="E8" t="s">
        <v>13</v>
      </c>
      <c r="F8" t="s">
        <v>6</v>
      </c>
      <c r="H8" t="s">
        <v>16</v>
      </c>
      <c r="I8" t="s">
        <v>43</v>
      </c>
      <c r="J8" t="s">
        <v>42</v>
      </c>
      <c r="M8" t="s">
        <v>0</v>
      </c>
      <c r="N8" t="s">
        <v>39</v>
      </c>
      <c r="O8" t="str">
        <f t="shared" si="1"/>
        <v xml:space="preserve"> Miles de dólares de 2007. </v>
      </c>
      <c r="P8" s="1" t="str">
        <f t="shared" si="0"/>
        <v xml:space="preserve">7 VAB de las actividades conexas de la educación según industrias. 2007-2009. Miles de dólares de 2007. </v>
      </c>
      <c r="Q8" s="19" t="s">
        <v>45</v>
      </c>
      <c r="R8" s="16" t="s">
        <v>41</v>
      </c>
    </row>
    <row r="9" spans="1:46" ht="15" customHeight="1" x14ac:dyDescent="0.25">
      <c r="A9" s="26"/>
      <c r="B9" s="13" t="s">
        <v>7</v>
      </c>
      <c r="C9" s="6" t="s">
        <v>8</v>
      </c>
      <c r="D9" s="11">
        <v>8</v>
      </c>
      <c r="E9" t="s">
        <v>13</v>
      </c>
      <c r="F9" t="s">
        <v>1</v>
      </c>
      <c r="G9" t="s">
        <v>12</v>
      </c>
      <c r="H9" t="s">
        <v>16</v>
      </c>
      <c r="M9" t="s">
        <v>0</v>
      </c>
      <c r="N9" t="s">
        <v>39</v>
      </c>
      <c r="O9" t="str">
        <f t="shared" si="1"/>
        <v xml:space="preserve"> Miles de dólares de 2007. </v>
      </c>
      <c r="P9" s="1" t="str">
        <f t="shared" si="0"/>
        <v xml:space="preserve">8 VAB de las actividades características de mercado y no de mercado de la educación. 2007-2009. Miles de dólares de 2007. </v>
      </c>
      <c r="Q9" s="19" t="s">
        <v>45</v>
      </c>
      <c r="R9" s="16" t="s">
        <v>41</v>
      </c>
    </row>
    <row r="10" spans="1:46" ht="15" customHeight="1" x14ac:dyDescent="0.25">
      <c r="A10" s="26"/>
      <c r="B10" s="13" t="s">
        <v>7</v>
      </c>
      <c r="C10" s="6" t="s">
        <v>8</v>
      </c>
      <c r="D10" s="11">
        <v>9</v>
      </c>
      <c r="E10" t="s">
        <v>37</v>
      </c>
      <c r="F10" t="s">
        <v>5</v>
      </c>
      <c r="G10" t="s">
        <v>16</v>
      </c>
      <c r="H10" s="1" t="s">
        <v>17</v>
      </c>
      <c r="I10" t="s">
        <v>18</v>
      </c>
      <c r="M10" t="s">
        <v>0</v>
      </c>
      <c r="N10" t="s">
        <v>39</v>
      </c>
      <c r="O10" t="str">
        <f t="shared" si="1"/>
        <v xml:space="preserve"> Miles de dólares de 2007. </v>
      </c>
      <c r="P10" s="1" t="str">
        <f t="shared" si="0"/>
        <v xml:space="preserve">9 Consumo intermedio de las actividades características y conexas de la educación respecto al PIB nacional. 2007-2009. Miles de dólares de 2007. </v>
      </c>
      <c r="Q10" s="17" t="s">
        <v>44</v>
      </c>
      <c r="R10" s="16" t="s">
        <v>41</v>
      </c>
    </row>
    <row r="11" spans="1:46" ht="15" customHeight="1" x14ac:dyDescent="0.25">
      <c r="A11" s="26">
        <v>1</v>
      </c>
      <c r="B11" s="13" t="s">
        <v>7</v>
      </c>
      <c r="C11" s="6" t="s">
        <v>8</v>
      </c>
      <c r="D11" s="11">
        <v>10</v>
      </c>
      <c r="E11" t="s">
        <v>37</v>
      </c>
      <c r="F11" t="s">
        <v>1</v>
      </c>
      <c r="H11" t="s">
        <v>16</v>
      </c>
      <c r="I11" t="s">
        <v>43</v>
      </c>
      <c r="J11" t="s">
        <v>42</v>
      </c>
      <c r="M11" t="s">
        <v>0</v>
      </c>
      <c r="N11" t="s">
        <v>39</v>
      </c>
      <c r="O11" t="str">
        <f t="shared" si="1"/>
        <v xml:space="preserve"> Miles de dólares de 2007. </v>
      </c>
      <c r="P11" s="1" t="str">
        <f t="shared" si="0"/>
        <v xml:space="preserve">10 Consumo intermedio de las actividades características de la educación según industrias. 2007-2009. Miles de dólares de 2007. </v>
      </c>
      <c r="Q11" s="19" t="s">
        <v>45</v>
      </c>
      <c r="R11" s="16" t="s">
        <v>41</v>
      </c>
    </row>
    <row r="12" spans="1:46" ht="15" customHeight="1" x14ac:dyDescent="0.25">
      <c r="A12" s="26"/>
      <c r="B12" s="13" t="s">
        <v>7</v>
      </c>
      <c r="C12" s="6" t="s">
        <v>8</v>
      </c>
      <c r="D12" s="11">
        <v>11</v>
      </c>
      <c r="E12" t="s">
        <v>37</v>
      </c>
      <c r="F12" t="s">
        <v>6</v>
      </c>
      <c r="H12" t="s">
        <v>16</v>
      </c>
      <c r="I12" t="s">
        <v>43</v>
      </c>
      <c r="J12" t="s">
        <v>42</v>
      </c>
      <c r="M12" t="s">
        <v>0</v>
      </c>
      <c r="N12" t="s">
        <v>39</v>
      </c>
      <c r="O12" t="str">
        <f t="shared" si="1"/>
        <v xml:space="preserve"> Miles de dólares de 2007. </v>
      </c>
      <c r="P12" s="1" t="str">
        <f t="shared" si="0"/>
        <v xml:space="preserve">11 Consumo intermedio de las actividades conexas de la educación según industrias. 2007-2009. Miles de dólares de 2007. </v>
      </c>
      <c r="Q12" s="19" t="s">
        <v>45</v>
      </c>
      <c r="R12" s="16" t="s">
        <v>41</v>
      </c>
    </row>
    <row r="13" spans="1:46" ht="15" customHeight="1" x14ac:dyDescent="0.25">
      <c r="A13" s="26"/>
      <c r="B13" s="13" t="s">
        <v>7</v>
      </c>
      <c r="C13" s="6" t="s">
        <v>8</v>
      </c>
      <c r="D13" s="11">
        <v>12</v>
      </c>
      <c r="E13" t="s">
        <v>37</v>
      </c>
      <c r="F13" t="s">
        <v>1</v>
      </c>
      <c r="G13" t="s">
        <v>12</v>
      </c>
      <c r="H13" t="s">
        <v>16</v>
      </c>
      <c r="M13" t="s">
        <v>0</v>
      </c>
      <c r="N13" t="s">
        <v>39</v>
      </c>
      <c r="O13" t="str">
        <f t="shared" si="1"/>
        <v xml:space="preserve"> Miles de dólares de 2007. </v>
      </c>
      <c r="P13" s="1" t="str">
        <f t="shared" si="0"/>
        <v xml:space="preserve">12 Consumo intermedio de las actividades características de mercado y no de mercado de la educación. 2007-2009. Miles de dólares de 2007. </v>
      </c>
      <c r="Q13" s="19" t="s">
        <v>45</v>
      </c>
      <c r="R13" s="16" t="s">
        <v>41</v>
      </c>
    </row>
    <row r="14" spans="1:46" ht="15" customHeight="1" x14ac:dyDescent="0.25">
      <c r="A14" s="26"/>
      <c r="B14" s="7" t="s">
        <v>15</v>
      </c>
      <c r="C14" s="6" t="s">
        <v>8</v>
      </c>
      <c r="D14" s="20">
        <v>13</v>
      </c>
      <c r="E14" s="21" t="s">
        <v>14</v>
      </c>
      <c r="F14" s="21" t="s">
        <v>16</v>
      </c>
      <c r="G14" s="23" t="s">
        <v>17</v>
      </c>
      <c r="H14" s="21" t="s">
        <v>18</v>
      </c>
      <c r="M14" t="s">
        <v>0</v>
      </c>
      <c r="N14" t="s">
        <v>39</v>
      </c>
      <c r="O14" t="str">
        <f t="shared" si="1"/>
        <v xml:space="preserve"> Miles de dólares de 2007. </v>
      </c>
      <c r="P14" s="1" t="str">
        <f t="shared" si="0"/>
        <v xml:space="preserve">13 Gasto de consumo final de la educación respecto al PIB nacional. 2007-2009. Miles de dólares de 2007. </v>
      </c>
      <c r="Q14" s="17" t="s">
        <v>44</v>
      </c>
      <c r="R14" s="16" t="s">
        <v>41</v>
      </c>
    </row>
    <row r="15" spans="1:46" ht="15" customHeight="1" x14ac:dyDescent="0.25">
      <c r="A15" s="26"/>
      <c r="B15" s="7" t="s">
        <v>15</v>
      </c>
      <c r="C15" s="6" t="s">
        <v>8</v>
      </c>
      <c r="D15" s="2">
        <v>14</v>
      </c>
      <c r="E15" t="s">
        <v>14</v>
      </c>
      <c r="F15" s="1" t="s">
        <v>21</v>
      </c>
      <c r="G15" t="s">
        <v>30</v>
      </c>
      <c r="H15" s="24" t="s">
        <v>19</v>
      </c>
      <c r="M15" t="s">
        <v>0</v>
      </c>
      <c r="N15" t="s">
        <v>39</v>
      </c>
      <c r="O15" t="str">
        <f t="shared" si="1"/>
        <v xml:space="preserve"> Miles de dólares de 2007. </v>
      </c>
      <c r="P15" s="1" t="str">
        <f t="shared" si="0"/>
        <v xml:space="preserve">14 Gasto de consumo final de los hogares en educación respecto al Gasto de consumo final total de los hogares. 2007-2009. Miles de dólares de 2007. </v>
      </c>
      <c r="Q15" s="17" t="s">
        <v>44</v>
      </c>
      <c r="R15" s="16" t="s">
        <v>41</v>
      </c>
    </row>
    <row r="16" spans="1:46" ht="15" customHeight="1" x14ac:dyDescent="0.25">
      <c r="A16" s="26"/>
      <c r="B16" s="7" t="s">
        <v>15</v>
      </c>
      <c r="C16" s="6" t="s">
        <v>8</v>
      </c>
      <c r="D16" s="2">
        <v>15</v>
      </c>
      <c r="E16" t="s">
        <v>14</v>
      </c>
      <c r="F16" s="1" t="s">
        <v>22</v>
      </c>
      <c r="G16" t="s">
        <v>30</v>
      </c>
      <c r="H16" s="24" t="s">
        <v>20</v>
      </c>
      <c r="M16" t="s">
        <v>0</v>
      </c>
      <c r="N16" t="s">
        <v>39</v>
      </c>
      <c r="O16" t="str">
        <f t="shared" si="1"/>
        <v xml:space="preserve"> Miles de dólares de 2007. </v>
      </c>
      <c r="P16" s="1" t="str">
        <f t="shared" si="0"/>
        <v xml:space="preserve">15 Gasto de consumo final del Gobierno general en educación respecto al Gasto de consumo final total del Gobierno general. 2007-2009. Miles de dólares de 2007. </v>
      </c>
      <c r="Q16" s="17" t="s">
        <v>44</v>
      </c>
      <c r="R16" s="16" t="s">
        <v>41</v>
      </c>
    </row>
    <row r="17" spans="1:18" ht="15" customHeight="1" x14ac:dyDescent="0.25">
      <c r="A17" s="26"/>
      <c r="B17" s="7" t="s">
        <v>15</v>
      </c>
      <c r="C17" s="6" t="s">
        <v>8</v>
      </c>
      <c r="D17" s="2">
        <v>16</v>
      </c>
      <c r="E17" t="s">
        <v>23</v>
      </c>
      <c r="F17" s="1" t="s">
        <v>21</v>
      </c>
      <c r="G17" t="s">
        <v>31</v>
      </c>
      <c r="H17" s="24" t="s">
        <v>19</v>
      </c>
      <c r="M17" t="s">
        <v>0</v>
      </c>
      <c r="N17" t="s">
        <v>39</v>
      </c>
      <c r="O17" t="str">
        <f t="shared" si="1"/>
        <v xml:space="preserve"> Miles de dólares de 2007. </v>
      </c>
      <c r="P17" s="1" t="str">
        <f t="shared" si="0"/>
        <v xml:space="preserve">16 Consumo final efectivo de los hogares en educación respecto al Consumo final efectivo total de los hogares. 2007-2009. Miles de dólares de 2007. </v>
      </c>
      <c r="Q17" s="17" t="s">
        <v>44</v>
      </c>
      <c r="R17" s="16" t="s">
        <v>41</v>
      </c>
    </row>
    <row r="18" spans="1:18" ht="15" customHeight="1" x14ac:dyDescent="0.25">
      <c r="A18" s="26"/>
      <c r="B18" s="7" t="s">
        <v>15</v>
      </c>
      <c r="C18" s="6" t="s">
        <v>8</v>
      </c>
      <c r="D18" s="2">
        <v>17</v>
      </c>
      <c r="E18" t="s">
        <v>23</v>
      </c>
      <c r="F18" s="1" t="s">
        <v>22</v>
      </c>
      <c r="G18" t="s">
        <v>31</v>
      </c>
      <c r="H18" s="24" t="s">
        <v>20</v>
      </c>
      <c r="M18" t="s">
        <v>0</v>
      </c>
      <c r="N18" t="s">
        <v>39</v>
      </c>
      <c r="O18" t="str">
        <f t="shared" si="1"/>
        <v xml:space="preserve"> Miles de dólares de 2007. </v>
      </c>
      <c r="P18" s="1" t="str">
        <f t="shared" si="0"/>
        <v xml:space="preserve">17 Consumo final efectivo del Gobierno general en educación respecto al Consumo final efectivo total del Gobierno general. 2007-2009. Miles de dólares de 2007. </v>
      </c>
      <c r="Q18" s="17" t="s">
        <v>44</v>
      </c>
      <c r="R18" s="16" t="s">
        <v>41</v>
      </c>
    </row>
    <row r="19" spans="1:18" ht="15" customHeight="1" x14ac:dyDescent="0.25">
      <c r="A19" s="26"/>
      <c r="B19" s="7" t="s">
        <v>15</v>
      </c>
      <c r="C19" s="6" t="s">
        <v>8</v>
      </c>
      <c r="D19" s="2">
        <v>18</v>
      </c>
      <c r="E19" s="15" t="s">
        <v>23</v>
      </c>
      <c r="F19" s="24" t="s">
        <v>21</v>
      </c>
      <c r="G19" s="15" t="s">
        <v>30</v>
      </c>
      <c r="H19" s="1" t="s">
        <v>21</v>
      </c>
      <c r="M19" t="s">
        <v>0</v>
      </c>
      <c r="N19" t="s">
        <v>39</v>
      </c>
      <c r="O19" t="str">
        <f t="shared" si="1"/>
        <v xml:space="preserve"> Miles de dólares de 2007. </v>
      </c>
      <c r="P19" s="1" t="str">
        <f t="shared" si="0"/>
        <v xml:space="preserve">18 Consumo final efectivo de los hogares en educación respecto al Gasto de consumo final de los hogares en educación. 2007-2009. Miles de dólares de 2007. </v>
      </c>
      <c r="Q19" s="19" t="s">
        <v>45</v>
      </c>
      <c r="R19" s="16" t="s">
        <v>41</v>
      </c>
    </row>
    <row r="20" spans="1:18" ht="15" customHeight="1" x14ac:dyDescent="0.25">
      <c r="A20" s="26"/>
      <c r="B20" s="7" t="s">
        <v>15</v>
      </c>
      <c r="C20" s="6" t="s">
        <v>8</v>
      </c>
      <c r="D20" s="2">
        <v>19</v>
      </c>
      <c r="E20" t="s">
        <v>26</v>
      </c>
      <c r="F20" t="s">
        <v>16</v>
      </c>
      <c r="H20" s="1"/>
      <c r="I20" t="s">
        <v>43</v>
      </c>
      <c r="J20" t="s">
        <v>36</v>
      </c>
      <c r="M20" t="s">
        <v>0</v>
      </c>
      <c r="N20" t="s">
        <v>39</v>
      </c>
      <c r="O20" t="str">
        <f t="shared" si="1"/>
        <v xml:space="preserve"> Miles de dólares de 2007. </v>
      </c>
      <c r="P20" s="1" t="str">
        <f t="shared" si="0"/>
        <v xml:space="preserve">19 Gasto Total de la educación según tipo de gasto. 2007-2009. Miles de dólares de 2007. </v>
      </c>
      <c r="Q20" s="19" t="s">
        <v>45</v>
      </c>
      <c r="R20" s="16" t="s">
        <v>41</v>
      </c>
    </row>
    <row r="21" spans="1:18" ht="15" customHeight="1" x14ac:dyDescent="0.25">
      <c r="A21" s="26"/>
      <c r="B21" s="7" t="s">
        <v>15</v>
      </c>
      <c r="C21" s="6" t="s">
        <v>8</v>
      </c>
      <c r="D21" s="2">
        <v>20</v>
      </c>
      <c r="E21" t="s">
        <v>25</v>
      </c>
      <c r="F21" t="s">
        <v>16</v>
      </c>
      <c r="G21" s="1" t="s">
        <v>17</v>
      </c>
      <c r="H21" t="s">
        <v>18</v>
      </c>
      <c r="M21" t="s">
        <v>0</v>
      </c>
      <c r="N21" t="s">
        <v>39</v>
      </c>
      <c r="O21" t="str">
        <f t="shared" si="1"/>
        <v xml:space="preserve"> Miles de dólares de 2007. </v>
      </c>
      <c r="P21" s="1" t="str">
        <f t="shared" si="0"/>
        <v xml:space="preserve">20 Gasto público de la educación respecto al PIB nacional. 2007-2009. Miles de dólares de 2007. </v>
      </c>
      <c r="Q21" s="17" t="s">
        <v>44</v>
      </c>
      <c r="R21" s="16" t="s">
        <v>41</v>
      </c>
    </row>
    <row r="22" spans="1:18" ht="15" customHeight="1" x14ac:dyDescent="0.25">
      <c r="A22" s="26"/>
      <c r="B22" s="7" t="s">
        <v>15</v>
      </c>
      <c r="C22" s="6" t="s">
        <v>8</v>
      </c>
      <c r="D22" s="2">
        <v>21</v>
      </c>
      <c r="E22" t="s">
        <v>24</v>
      </c>
      <c r="F22" t="s">
        <v>16</v>
      </c>
      <c r="G22" s="1" t="s">
        <v>17</v>
      </c>
      <c r="H22" t="s">
        <v>18</v>
      </c>
      <c r="M22" t="s">
        <v>0</v>
      </c>
      <c r="N22" t="s">
        <v>39</v>
      </c>
      <c r="O22" t="str">
        <f t="shared" si="1"/>
        <v xml:space="preserve"> Miles de dólares de 2007. </v>
      </c>
      <c r="P22" s="1" t="str">
        <f t="shared" si="0"/>
        <v xml:space="preserve">21 Gasto privado de la educación respecto al PIB nacional. 2007-2009. Miles de dólares de 2007. </v>
      </c>
      <c r="Q22" s="17" t="s">
        <v>44</v>
      </c>
      <c r="R22" s="16" t="s">
        <v>41</v>
      </c>
    </row>
    <row r="23" spans="1:18" ht="15" customHeight="1" x14ac:dyDescent="0.25">
      <c r="A23" s="26"/>
      <c r="B23" s="7" t="s">
        <v>15</v>
      </c>
      <c r="C23" s="6" t="s">
        <v>8</v>
      </c>
      <c r="D23" s="2">
        <v>22</v>
      </c>
      <c r="E23" t="s">
        <v>26</v>
      </c>
      <c r="F23" t="s">
        <v>16</v>
      </c>
      <c r="I23" s="24" t="s">
        <v>2</v>
      </c>
      <c r="J23" s="24" t="s">
        <v>35</v>
      </c>
      <c r="M23" t="s">
        <v>0</v>
      </c>
      <c r="N23" t="s">
        <v>39</v>
      </c>
      <c r="O23" t="str">
        <f t="shared" si="1"/>
        <v xml:space="preserve"> Miles de dólares de 2007. </v>
      </c>
      <c r="P23" s="1" t="str">
        <f t="shared" si="0"/>
        <v xml:space="preserve">22 Gasto Total de la educación por alumno. 2007-2009. Miles de dólares de 2007. </v>
      </c>
      <c r="Q23" s="10" t="s">
        <v>47</v>
      </c>
      <c r="R23" s="16" t="s">
        <v>41</v>
      </c>
    </row>
    <row r="24" spans="1:18" ht="15" customHeight="1" x14ac:dyDescent="0.25">
      <c r="A24" s="26"/>
      <c r="B24" s="7" t="s">
        <v>15</v>
      </c>
      <c r="C24" s="6" t="s">
        <v>8</v>
      </c>
      <c r="D24" s="2">
        <v>23</v>
      </c>
      <c r="E24" t="s">
        <v>25</v>
      </c>
      <c r="F24" t="s">
        <v>16</v>
      </c>
      <c r="I24" s="24" t="s">
        <v>2</v>
      </c>
      <c r="J24" s="24" t="s">
        <v>35</v>
      </c>
      <c r="M24" t="s">
        <v>0</v>
      </c>
      <c r="N24" t="s">
        <v>39</v>
      </c>
      <c r="O24" t="str">
        <f t="shared" si="1"/>
        <v xml:space="preserve"> Miles de dólares de 2007. </v>
      </c>
      <c r="P24" s="1" t="str">
        <f t="shared" si="0"/>
        <v xml:space="preserve">23 Gasto público de la educación por alumno. 2007-2009. Miles de dólares de 2007. </v>
      </c>
      <c r="Q24" s="10" t="s">
        <v>47</v>
      </c>
      <c r="R24" s="16" t="s">
        <v>41</v>
      </c>
    </row>
    <row r="25" spans="1:18" ht="15" customHeight="1" x14ac:dyDescent="0.25">
      <c r="A25" s="26"/>
      <c r="B25" s="7" t="s">
        <v>15</v>
      </c>
      <c r="C25" s="6" t="s">
        <v>8</v>
      </c>
      <c r="D25" s="2">
        <v>24</v>
      </c>
      <c r="E25" t="s">
        <v>24</v>
      </c>
      <c r="F25" t="s">
        <v>16</v>
      </c>
      <c r="I25" s="24" t="s">
        <v>2</v>
      </c>
      <c r="J25" s="24" t="s">
        <v>35</v>
      </c>
      <c r="M25" t="s">
        <v>0</v>
      </c>
      <c r="N25" t="s">
        <v>39</v>
      </c>
      <c r="O25" t="str">
        <f t="shared" si="1"/>
        <v xml:space="preserve"> Miles de dólares de 2007. </v>
      </c>
      <c r="P25" s="1" t="str">
        <f t="shared" si="0"/>
        <v xml:space="preserve">24 Gasto privado de la educación por alumno. 2007-2009. Miles de dólares de 2007. </v>
      </c>
      <c r="Q25" s="10" t="s">
        <v>47</v>
      </c>
      <c r="R25" s="16" t="s">
        <v>41</v>
      </c>
    </row>
    <row r="26" spans="1:18" ht="15" customHeight="1" x14ac:dyDescent="0.25">
      <c r="A26" s="26"/>
      <c r="B26" s="7" t="s">
        <v>15</v>
      </c>
      <c r="C26" s="6" t="s">
        <v>8</v>
      </c>
      <c r="D26" s="2">
        <v>25</v>
      </c>
      <c r="E26" s="9" t="s">
        <v>27</v>
      </c>
      <c r="F26" t="s">
        <v>16</v>
      </c>
      <c r="G26" s="24" t="s">
        <v>29</v>
      </c>
      <c r="M26" t="s">
        <v>0</v>
      </c>
      <c r="N26" t="s">
        <v>39</v>
      </c>
      <c r="O26" t="str">
        <f t="shared" si="1"/>
        <v xml:space="preserve"> Miles de dólares de 2007. </v>
      </c>
      <c r="P26" s="1" t="str">
        <f t="shared" si="0"/>
        <v xml:space="preserve">25 Gasto público por alumno de la educación respecto al PIB per cápita. 2007-2009. Miles de dólares de 2007. </v>
      </c>
      <c r="Q26" s="10" t="s">
        <v>48</v>
      </c>
      <c r="R26" s="16" t="s">
        <v>41</v>
      </c>
    </row>
    <row r="27" spans="1:18" ht="15" customHeight="1" x14ac:dyDescent="0.25">
      <c r="A27" s="26"/>
      <c r="B27" s="7" t="s">
        <v>15</v>
      </c>
      <c r="C27" s="6" t="s">
        <v>8</v>
      </c>
      <c r="D27" s="2">
        <v>26</v>
      </c>
      <c r="E27" s="9" t="s">
        <v>28</v>
      </c>
      <c r="F27" t="s">
        <v>16</v>
      </c>
      <c r="G27" s="24" t="s">
        <v>29</v>
      </c>
      <c r="I27" s="1"/>
      <c r="J27" s="1"/>
      <c r="M27" t="s">
        <v>0</v>
      </c>
      <c r="N27" t="s">
        <v>39</v>
      </c>
      <c r="O27" t="str">
        <f t="shared" si="1"/>
        <v xml:space="preserve"> Miles de dólares de 2007. </v>
      </c>
      <c r="P27" s="1" t="str">
        <f t="shared" si="0"/>
        <v xml:space="preserve">26 Gasto privado por alumno de la educación respecto al PIB per cápita. 2007-2009. Miles de dólares de 2007. </v>
      </c>
      <c r="Q27" s="10" t="s">
        <v>48</v>
      </c>
      <c r="R27" s="16" t="s">
        <v>41</v>
      </c>
    </row>
  </sheetData>
  <autoFilter ref="A1:R27"/>
  <conditionalFormatting sqref="A2:A65536">
    <cfRule type="containsText" dxfId="44" priority="17" operator="containsText" text="1">
      <formula>NOT(ISERROR(SEARCH("1",A2)))</formula>
    </cfRule>
  </conditionalFormatting>
  <conditionalFormatting sqref="E1:J1048576">
    <cfRule type="containsText" dxfId="43" priority="7" operator="containsText" text="por">
      <formula>NOT(ISERROR(SEARCH("por",E1)))</formula>
    </cfRule>
  </conditionalFormatting>
  <conditionalFormatting sqref="P1:P1048576">
    <cfRule type="containsText" dxfId="42" priority="5" operator="containsText" text="PIB">
      <formula>NOT(ISERROR(SEARCH("PIB",P1)))</formula>
    </cfRule>
  </conditionalFormatting>
  <conditionalFormatting sqref="Q1:Q65536">
    <cfRule type="containsText" dxfId="41" priority="11" operator="containsText" text="central">
      <formula>NOT(ISERROR(SEARCH("central",Q1)))</formula>
    </cfRule>
  </conditionalFormatting>
  <conditionalFormatting sqref="Q1:Q1048576">
    <cfRule type="containsText" dxfId="40" priority="10" operator="containsText" text="oferta">
      <formula>NOT(ISERROR(SEARCH("oferta",Q1)))</formula>
    </cfRule>
  </conditionalFormatting>
  <conditionalFormatting sqref="Q18">
    <cfRule type="containsText" dxfId="39" priority="4" operator="containsText" text="central">
      <formula>NOT(ISERROR(SEARCH("central",Q18)))</formula>
    </cfRule>
  </conditionalFormatting>
  <conditionalFormatting sqref="Q23:Q27">
    <cfRule type="containsText" dxfId="38" priority="1" operator="containsText" text="central">
      <formula>NOT(ISERROR(SEARCH("central",Q23)))</formula>
    </cfRule>
  </conditionalFormatting>
  <pageMargins left="0.7" right="0.7" top="0.75" bottom="0.75" header="0.3" footer="0.3"/>
  <pageSetup paperSize="9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60"/>
  <sheetViews>
    <sheetView showGridLines="0" zoomScale="60" zoomScaleNormal="6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7" width="25.7109375" customWidth="1"/>
    <col min="8" max="8" width="2.7109375" customWidth="1"/>
    <col min="9" max="9" width="13.5703125" customWidth="1"/>
  </cols>
  <sheetData>
    <row r="1" spans="2:19" ht="84.6" customHeight="1" x14ac:dyDescent="0.25"/>
    <row r="2" spans="2:19" ht="19.899999999999999" customHeight="1" x14ac:dyDescent="0.25">
      <c r="B2" s="42" t="s">
        <v>38</v>
      </c>
      <c r="C2" s="43"/>
      <c r="D2" s="43"/>
      <c r="E2" s="43"/>
      <c r="F2" s="44" t="s">
        <v>129</v>
      </c>
      <c r="G2" s="44" t="s">
        <v>130</v>
      </c>
      <c r="H2" s="44"/>
      <c r="I2" s="43"/>
      <c r="J2" s="43"/>
      <c r="K2" s="44"/>
      <c r="L2" s="44"/>
      <c r="M2" s="43"/>
      <c r="N2" s="43"/>
      <c r="O2" s="43"/>
      <c r="P2" s="43"/>
      <c r="Q2" s="44"/>
      <c r="R2" s="44"/>
      <c r="S2" s="44"/>
    </row>
    <row r="3" spans="2:19" ht="15.95" customHeight="1" x14ac:dyDescent="0.25">
      <c r="B3" s="45"/>
      <c r="C3" s="46"/>
      <c r="D3" s="46"/>
      <c r="E3" s="46"/>
      <c r="F3" s="47"/>
      <c r="G3" s="47"/>
      <c r="J3" s="46"/>
      <c r="K3" s="46"/>
    </row>
    <row r="4" spans="2:19" ht="15.95" customHeight="1" x14ac:dyDescent="0.25">
      <c r="B4" s="45"/>
      <c r="C4" s="46"/>
      <c r="D4" s="46"/>
      <c r="E4" s="46"/>
      <c r="F4" s="47"/>
      <c r="G4" s="47"/>
      <c r="J4" s="46"/>
      <c r="K4" s="46"/>
    </row>
    <row r="5" spans="2:19" ht="19.899999999999999" customHeight="1" x14ac:dyDescent="0.25">
      <c r="B5" s="272" t="s">
        <v>156</v>
      </c>
      <c r="C5" s="272"/>
      <c r="D5" s="272"/>
      <c r="E5" s="272"/>
      <c r="F5" s="272"/>
      <c r="G5" s="272"/>
      <c r="H5" s="136"/>
      <c r="I5" s="136"/>
      <c r="J5" s="136"/>
      <c r="K5" s="136"/>
    </row>
    <row r="6" spans="2:19" ht="40.15" customHeight="1" x14ac:dyDescent="0.25">
      <c r="B6" s="269" t="s">
        <v>305</v>
      </c>
      <c r="C6" s="269"/>
      <c r="D6" s="269"/>
      <c r="E6" s="269"/>
      <c r="F6" s="269"/>
      <c r="G6" s="269"/>
      <c r="H6" s="137"/>
      <c r="I6" s="137"/>
      <c r="J6" s="137"/>
      <c r="K6" s="137"/>
    </row>
    <row r="7" spans="2:19" ht="15.95" customHeight="1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2:19" ht="33" customHeight="1" x14ac:dyDescent="0.25">
      <c r="B8" s="270" t="s">
        <v>59</v>
      </c>
      <c r="C8" s="270"/>
      <c r="D8" s="270"/>
      <c r="E8" s="270"/>
      <c r="F8" s="270"/>
      <c r="G8" s="270"/>
      <c r="H8" s="43"/>
      <c r="I8" s="43"/>
      <c r="J8" s="43"/>
      <c r="K8" s="43"/>
    </row>
    <row r="9" spans="2:19" ht="33" customHeight="1" x14ac:dyDescent="0.25">
      <c r="B9" s="138" t="s">
        <v>123</v>
      </c>
      <c r="C9" s="138" t="s">
        <v>110</v>
      </c>
      <c r="D9" s="138" t="s">
        <v>111</v>
      </c>
      <c r="E9" s="138" t="s">
        <v>112</v>
      </c>
      <c r="F9" s="138" t="s">
        <v>113</v>
      </c>
      <c r="G9" s="138" t="s">
        <v>114</v>
      </c>
    </row>
    <row r="10" spans="2:19" ht="33" customHeight="1" x14ac:dyDescent="0.25">
      <c r="B10" s="139" t="s">
        <v>343</v>
      </c>
      <c r="C10" s="140">
        <v>3066</v>
      </c>
      <c r="D10" s="140">
        <v>225992</v>
      </c>
      <c r="E10" s="140">
        <v>3518</v>
      </c>
      <c r="F10" s="140">
        <v>0</v>
      </c>
      <c r="G10" s="140">
        <v>232576</v>
      </c>
    </row>
    <row r="11" spans="2:19" ht="33" customHeight="1" x14ac:dyDescent="0.25">
      <c r="B11" s="139" t="s">
        <v>344</v>
      </c>
      <c r="C11" s="140">
        <v>36266</v>
      </c>
      <c r="D11" s="140">
        <v>148005</v>
      </c>
      <c r="E11" s="140">
        <v>9253</v>
      </c>
      <c r="F11" s="140">
        <v>39</v>
      </c>
      <c r="G11" s="140">
        <v>193563</v>
      </c>
    </row>
    <row r="12" spans="2:19" ht="33" customHeight="1" x14ac:dyDescent="0.25">
      <c r="B12" s="139" t="s">
        <v>345</v>
      </c>
      <c r="C12" s="140">
        <v>73640</v>
      </c>
      <c r="D12" s="140">
        <v>246997</v>
      </c>
      <c r="E12" s="140">
        <v>3175</v>
      </c>
      <c r="F12" s="140">
        <v>126</v>
      </c>
      <c r="G12" s="140">
        <v>323938</v>
      </c>
    </row>
    <row r="13" spans="2:19" ht="33" customHeight="1" x14ac:dyDescent="0.25">
      <c r="B13" s="139" t="s">
        <v>346</v>
      </c>
      <c r="C13" s="140">
        <v>56903</v>
      </c>
      <c r="D13" s="140">
        <v>212069</v>
      </c>
      <c r="E13" s="140">
        <v>2331</v>
      </c>
      <c r="F13" s="140">
        <v>98</v>
      </c>
      <c r="G13" s="140">
        <v>271401</v>
      </c>
    </row>
    <row r="14" spans="2:19" ht="33" customHeight="1" x14ac:dyDescent="0.25">
      <c r="B14" s="139" t="s">
        <v>347</v>
      </c>
      <c r="C14" s="140">
        <v>229427</v>
      </c>
      <c r="D14" s="140">
        <v>683842</v>
      </c>
      <c r="E14" s="140">
        <v>7973</v>
      </c>
      <c r="F14" s="140">
        <v>511</v>
      </c>
      <c r="G14" s="140">
        <v>921753</v>
      </c>
    </row>
    <row r="15" spans="2:19" ht="33" customHeight="1" x14ac:dyDescent="0.25">
      <c r="B15" s="139" t="s">
        <v>348</v>
      </c>
      <c r="C15" s="140">
        <v>225627</v>
      </c>
      <c r="D15" s="140">
        <v>696672</v>
      </c>
      <c r="E15" s="140">
        <v>7719</v>
      </c>
      <c r="F15" s="140">
        <v>500</v>
      </c>
      <c r="G15" s="140">
        <v>930518</v>
      </c>
    </row>
    <row r="16" spans="2:19" ht="33" customHeight="1" x14ac:dyDescent="0.25">
      <c r="B16" s="139" t="s">
        <v>349</v>
      </c>
      <c r="C16" s="140">
        <v>203794</v>
      </c>
      <c r="D16" s="140">
        <v>765589</v>
      </c>
      <c r="E16" s="140">
        <v>14331</v>
      </c>
      <c r="F16" s="140">
        <v>962</v>
      </c>
      <c r="G16" s="140">
        <v>984676</v>
      </c>
    </row>
    <row r="17" spans="2:11" ht="33" customHeight="1" x14ac:dyDescent="0.25">
      <c r="B17" s="139" t="s">
        <v>350</v>
      </c>
      <c r="C17" s="140">
        <v>193633</v>
      </c>
      <c r="D17" s="140">
        <v>660370</v>
      </c>
      <c r="E17" s="140">
        <v>12627</v>
      </c>
      <c r="F17" s="140">
        <v>912</v>
      </c>
      <c r="G17" s="140">
        <v>867542</v>
      </c>
    </row>
    <row r="18" spans="2:11" ht="33" customHeight="1" x14ac:dyDescent="0.25">
      <c r="B18" s="139" t="s">
        <v>351</v>
      </c>
      <c r="C18" s="140">
        <v>139906</v>
      </c>
      <c r="D18" s="140">
        <v>65400</v>
      </c>
      <c r="E18" s="140">
        <v>0</v>
      </c>
      <c r="F18" s="140">
        <v>0</v>
      </c>
      <c r="G18" s="140">
        <v>205306</v>
      </c>
    </row>
    <row r="19" spans="2:11" ht="33" customHeight="1" x14ac:dyDescent="0.25">
      <c r="B19" s="139" t="s">
        <v>352</v>
      </c>
      <c r="C19" s="140">
        <v>1036780</v>
      </c>
      <c r="D19" s="140">
        <v>1091366</v>
      </c>
      <c r="E19" s="140">
        <v>0</v>
      </c>
      <c r="F19" s="140">
        <v>0</v>
      </c>
      <c r="G19" s="140">
        <v>2128146</v>
      </c>
    </row>
    <row r="20" spans="2:11" ht="33" customHeight="1" x14ac:dyDescent="0.25">
      <c r="B20" s="139" t="s">
        <v>353</v>
      </c>
      <c r="C20" s="140">
        <v>153459</v>
      </c>
      <c r="D20" s="140">
        <v>4261</v>
      </c>
      <c r="E20" s="140">
        <v>0</v>
      </c>
      <c r="F20" s="140">
        <v>0</v>
      </c>
      <c r="G20" s="140">
        <v>157720</v>
      </c>
    </row>
    <row r="21" spans="2:11" ht="33" customHeight="1" x14ac:dyDescent="0.25">
      <c r="B21" s="139" t="s">
        <v>354</v>
      </c>
      <c r="C21" s="140">
        <v>206490</v>
      </c>
      <c r="D21" s="140">
        <v>64771</v>
      </c>
      <c r="E21" s="140">
        <v>0</v>
      </c>
      <c r="F21" s="140">
        <v>10263</v>
      </c>
      <c r="G21" s="140">
        <v>281524</v>
      </c>
    </row>
    <row r="22" spans="2:11" ht="33" customHeight="1" x14ac:dyDescent="0.25">
      <c r="B22" s="141" t="s">
        <v>327</v>
      </c>
      <c r="C22" s="55">
        <v>2558991</v>
      </c>
      <c r="D22" s="55">
        <v>4865334</v>
      </c>
      <c r="E22" s="55">
        <v>60927</v>
      </c>
      <c r="F22" s="55">
        <v>13411</v>
      </c>
      <c r="G22" s="55">
        <v>7498663</v>
      </c>
    </row>
    <row r="23" spans="2:11" ht="11.45" customHeight="1" x14ac:dyDescent="0.3">
      <c r="B23" s="112"/>
      <c r="C23" s="112"/>
      <c r="D23" s="112"/>
      <c r="E23" s="112"/>
      <c r="F23" s="112"/>
      <c r="G23" s="142"/>
      <c r="H23" s="142"/>
    </row>
    <row r="24" spans="2:11" ht="14.25" x14ac:dyDescent="0.25">
      <c r="B24" s="143"/>
      <c r="C24" s="143"/>
      <c r="D24" s="142"/>
      <c r="E24" s="142"/>
      <c r="F24" s="142"/>
      <c r="G24" s="142"/>
      <c r="H24" s="142"/>
    </row>
    <row r="25" spans="2:11" ht="33" customHeight="1" x14ac:dyDescent="0.25">
      <c r="B25" s="269" t="s">
        <v>294</v>
      </c>
      <c r="C25" s="269"/>
      <c r="D25" s="269"/>
      <c r="E25" s="269"/>
      <c r="F25" s="269"/>
      <c r="G25" s="269"/>
      <c r="H25" s="269"/>
    </row>
    <row r="26" spans="2:11" ht="17.45" customHeight="1" x14ac:dyDescent="0.3">
      <c r="B26" s="269"/>
      <c r="C26" s="269"/>
      <c r="D26" s="269"/>
      <c r="E26" s="269"/>
      <c r="F26" s="269"/>
      <c r="G26" s="269"/>
      <c r="H26" s="269"/>
      <c r="I26" s="67"/>
      <c r="J26" s="67"/>
      <c r="K26" s="67"/>
    </row>
    <row r="27" spans="2:11" ht="14.25" x14ac:dyDescent="0.3">
      <c r="B27" s="143"/>
      <c r="C27" s="143"/>
      <c r="D27" s="142"/>
      <c r="E27" s="142"/>
      <c r="F27" s="142"/>
      <c r="G27" s="142"/>
      <c r="H27" s="142"/>
      <c r="I27" s="67"/>
      <c r="J27" s="67"/>
      <c r="K27" s="67"/>
    </row>
    <row r="28" spans="2:11" ht="14.25" x14ac:dyDescent="0.3">
      <c r="B28" s="144"/>
      <c r="C28" s="144"/>
      <c r="D28" s="145"/>
      <c r="E28" s="145"/>
      <c r="F28" s="145"/>
      <c r="G28" s="145"/>
      <c r="H28" s="142"/>
      <c r="I28" s="67"/>
      <c r="J28" s="67"/>
      <c r="K28" s="67"/>
    </row>
    <row r="29" spans="2:11" ht="13.5" customHeight="1" x14ac:dyDescent="0.3">
      <c r="B29" s="144"/>
      <c r="C29" s="145" t="s">
        <v>101</v>
      </c>
      <c r="D29" s="145" t="s">
        <v>104</v>
      </c>
      <c r="E29" s="145" t="s">
        <v>64</v>
      </c>
      <c r="F29" s="145"/>
      <c r="G29" s="145"/>
      <c r="H29" s="67"/>
      <c r="I29" s="40"/>
      <c r="J29" s="67"/>
      <c r="K29" s="67"/>
    </row>
    <row r="30" spans="2:11" ht="13.5" customHeight="1" x14ac:dyDescent="0.3">
      <c r="B30" s="144" t="s">
        <v>64</v>
      </c>
      <c r="C30" s="145">
        <f>+D22+E22</f>
        <v>4926261</v>
      </c>
      <c r="D30" s="145">
        <f>+C22+F22</f>
        <v>2572402</v>
      </c>
      <c r="E30" s="145">
        <f>+C30+D30</f>
        <v>7498663</v>
      </c>
      <c r="F30" s="145">
        <f>+E30-G22</f>
        <v>0</v>
      </c>
      <c r="G30" s="145"/>
      <c r="H30" s="67"/>
      <c r="I30" s="40"/>
      <c r="J30" s="67"/>
      <c r="K30" s="67"/>
    </row>
    <row r="31" spans="2:11" ht="13.5" customHeight="1" x14ac:dyDescent="0.3">
      <c r="B31" s="144"/>
      <c r="C31" s="146">
        <f>+C30/$E$30</f>
        <v>0.65695191262762442</v>
      </c>
      <c r="D31" s="146">
        <f>+D30/$E$30</f>
        <v>0.34304808737237558</v>
      </c>
      <c r="E31" s="146">
        <f>+C31+D31</f>
        <v>1</v>
      </c>
      <c r="F31" s="145"/>
      <c r="G31" s="145"/>
      <c r="H31" s="67"/>
      <c r="I31" s="40"/>
      <c r="J31" s="67"/>
      <c r="K31" s="67"/>
    </row>
    <row r="32" spans="2:11" ht="13.5" customHeight="1" x14ac:dyDescent="0.3">
      <c r="B32" s="144"/>
      <c r="C32" s="145"/>
      <c r="D32" s="145"/>
      <c r="E32" s="145"/>
      <c r="F32" s="145"/>
      <c r="G32" s="145"/>
      <c r="H32" s="67"/>
      <c r="I32" s="40"/>
      <c r="J32" s="67"/>
      <c r="K32" s="67"/>
    </row>
    <row r="33" spans="2:11" ht="13.5" customHeight="1" x14ac:dyDescent="0.3">
      <c r="B33" s="144"/>
      <c r="C33" s="145"/>
      <c r="D33" s="145"/>
      <c r="E33" s="145"/>
      <c r="F33" s="145"/>
      <c r="G33" s="145"/>
      <c r="H33" s="67"/>
      <c r="I33" s="40"/>
      <c r="J33" s="67"/>
      <c r="K33" s="67"/>
    </row>
    <row r="34" spans="2:11" ht="13.5" customHeight="1" x14ac:dyDescent="0.3">
      <c r="B34" s="144"/>
      <c r="C34" s="145" t="s">
        <v>101</v>
      </c>
      <c r="D34" s="145" t="s">
        <v>104</v>
      </c>
      <c r="E34" s="95" t="s">
        <v>64</v>
      </c>
      <c r="F34" s="145" t="s">
        <v>101</v>
      </c>
      <c r="G34" s="145" t="s">
        <v>104</v>
      </c>
      <c r="H34" s="67"/>
      <c r="I34" s="40"/>
      <c r="J34" s="67"/>
      <c r="K34" s="67"/>
    </row>
    <row r="35" spans="2:11" ht="13.5" customHeight="1" x14ac:dyDescent="0.3">
      <c r="B35" s="147" t="s">
        <v>214</v>
      </c>
      <c r="C35" s="145">
        <f t="shared" ref="C35:C46" si="0">+E10+D10</f>
        <v>229510</v>
      </c>
      <c r="D35" s="145">
        <f t="shared" ref="D35:D46" si="1">+C10+F10</f>
        <v>3066</v>
      </c>
      <c r="E35" s="145">
        <f>+C35+D35</f>
        <v>232576</v>
      </c>
      <c r="F35" s="148">
        <f>+C35/E35</f>
        <v>0.98681721243808473</v>
      </c>
      <c r="G35" s="148">
        <f>+D35/E35</f>
        <v>1.3182787561915245E-2</v>
      </c>
      <c r="H35" s="149"/>
      <c r="I35" s="40"/>
      <c r="J35" s="67"/>
      <c r="K35" s="67"/>
    </row>
    <row r="36" spans="2:11" ht="13.5" customHeight="1" x14ac:dyDescent="0.3">
      <c r="B36" s="147" t="s">
        <v>204</v>
      </c>
      <c r="C36" s="145">
        <f t="shared" si="0"/>
        <v>157258</v>
      </c>
      <c r="D36" s="145">
        <f t="shared" si="1"/>
        <v>36305</v>
      </c>
      <c r="E36" s="145">
        <f t="shared" ref="E36:E47" si="2">+C36+D36</f>
        <v>193563</v>
      </c>
      <c r="F36" s="148">
        <f t="shared" ref="F36:F46" si="3">+C36/E36</f>
        <v>0.81243832757293488</v>
      </c>
      <c r="G36" s="148">
        <f t="shared" ref="G36:G46" si="4">+D36/E36</f>
        <v>0.18756167242706509</v>
      </c>
      <c r="H36" s="149"/>
      <c r="I36" s="40"/>
      <c r="J36" s="67"/>
      <c r="K36" s="67"/>
    </row>
    <row r="37" spans="2:11" ht="13.5" customHeight="1" x14ac:dyDescent="0.3">
      <c r="B37" s="147" t="s">
        <v>205</v>
      </c>
      <c r="C37" s="145">
        <f t="shared" si="0"/>
        <v>250172</v>
      </c>
      <c r="D37" s="145">
        <f t="shared" si="1"/>
        <v>73766</v>
      </c>
      <c r="E37" s="145">
        <f t="shared" si="2"/>
        <v>323938</v>
      </c>
      <c r="F37" s="148">
        <f t="shared" si="3"/>
        <v>0.77228358513048789</v>
      </c>
      <c r="G37" s="148">
        <f t="shared" si="4"/>
        <v>0.22771641486951208</v>
      </c>
      <c r="H37" s="149"/>
      <c r="I37" s="40"/>
      <c r="J37" s="67"/>
      <c r="K37" s="67"/>
    </row>
    <row r="38" spans="2:11" ht="13.5" customHeight="1" x14ac:dyDescent="0.3">
      <c r="B38" s="147" t="s">
        <v>206</v>
      </c>
      <c r="C38" s="145">
        <f t="shared" si="0"/>
        <v>214400</v>
      </c>
      <c r="D38" s="145">
        <f t="shared" si="1"/>
        <v>57001</v>
      </c>
      <c r="E38" s="145">
        <f t="shared" si="2"/>
        <v>271401</v>
      </c>
      <c r="F38" s="148">
        <f t="shared" si="3"/>
        <v>0.78997498166919056</v>
      </c>
      <c r="G38" s="148">
        <f t="shared" si="4"/>
        <v>0.21002501833080939</v>
      </c>
      <c r="H38" s="149"/>
      <c r="I38" s="40"/>
      <c r="J38" s="67"/>
      <c r="K38" s="67"/>
    </row>
    <row r="39" spans="2:11" ht="13.5" customHeight="1" x14ac:dyDescent="0.3">
      <c r="B39" s="147" t="s">
        <v>207</v>
      </c>
      <c r="C39" s="145">
        <f t="shared" si="0"/>
        <v>691815</v>
      </c>
      <c r="D39" s="145">
        <f t="shared" si="1"/>
        <v>229938</v>
      </c>
      <c r="E39" s="145">
        <f t="shared" si="2"/>
        <v>921753</v>
      </c>
      <c r="F39" s="148">
        <f t="shared" si="3"/>
        <v>0.75054271589026567</v>
      </c>
      <c r="G39" s="148">
        <f t="shared" si="4"/>
        <v>0.24945728410973439</v>
      </c>
      <c r="H39" s="149"/>
      <c r="I39" s="40"/>
      <c r="J39" s="67"/>
      <c r="K39" s="67"/>
    </row>
    <row r="40" spans="2:11" ht="13.5" customHeight="1" x14ac:dyDescent="0.3">
      <c r="B40" s="147" t="s">
        <v>208</v>
      </c>
      <c r="C40" s="145">
        <f t="shared" si="0"/>
        <v>704391</v>
      </c>
      <c r="D40" s="145">
        <f t="shared" si="1"/>
        <v>226127</v>
      </c>
      <c r="E40" s="145">
        <f t="shared" si="2"/>
        <v>930518</v>
      </c>
      <c r="F40" s="148">
        <f t="shared" si="3"/>
        <v>0.75698804321893831</v>
      </c>
      <c r="G40" s="148">
        <f t="shared" si="4"/>
        <v>0.24301195678106174</v>
      </c>
      <c r="H40" s="149"/>
      <c r="I40" s="40"/>
      <c r="J40" s="67"/>
      <c r="K40" s="67"/>
    </row>
    <row r="41" spans="2:11" ht="13.5" customHeight="1" x14ac:dyDescent="0.3">
      <c r="B41" s="147" t="s">
        <v>209</v>
      </c>
      <c r="C41" s="145">
        <f t="shared" si="0"/>
        <v>779920</v>
      </c>
      <c r="D41" s="145">
        <f t="shared" si="1"/>
        <v>204756</v>
      </c>
      <c r="E41" s="145">
        <f t="shared" si="2"/>
        <v>984676</v>
      </c>
      <c r="F41" s="148">
        <f t="shared" si="3"/>
        <v>0.79205748896083583</v>
      </c>
      <c r="G41" s="148">
        <f t="shared" si="4"/>
        <v>0.20794251103916414</v>
      </c>
      <c r="H41" s="149"/>
      <c r="I41" s="40"/>
      <c r="J41" s="67"/>
      <c r="K41" s="67"/>
    </row>
    <row r="42" spans="2:11" ht="13.5" customHeight="1" x14ac:dyDescent="0.3">
      <c r="B42" s="147" t="s">
        <v>210</v>
      </c>
      <c r="C42" s="145">
        <f t="shared" si="0"/>
        <v>672997</v>
      </c>
      <c r="D42" s="145">
        <f t="shared" si="1"/>
        <v>194545</v>
      </c>
      <c r="E42" s="145">
        <f t="shared" si="2"/>
        <v>867542</v>
      </c>
      <c r="F42" s="148">
        <f t="shared" si="3"/>
        <v>0.77575149099409602</v>
      </c>
      <c r="G42" s="148">
        <f t="shared" si="4"/>
        <v>0.22424850900590404</v>
      </c>
      <c r="H42" s="149"/>
      <c r="I42" s="40"/>
      <c r="J42" s="67"/>
      <c r="K42" s="67"/>
    </row>
    <row r="43" spans="2:11" ht="13.5" customHeight="1" x14ac:dyDescent="0.3">
      <c r="B43" s="147" t="s">
        <v>211</v>
      </c>
      <c r="C43" s="145">
        <f t="shared" si="0"/>
        <v>65400</v>
      </c>
      <c r="D43" s="145">
        <f t="shared" si="1"/>
        <v>139906</v>
      </c>
      <c r="E43" s="145">
        <f t="shared" si="2"/>
        <v>205306</v>
      </c>
      <c r="F43" s="148">
        <f t="shared" si="3"/>
        <v>0.31854889774288137</v>
      </c>
      <c r="G43" s="148">
        <f t="shared" si="4"/>
        <v>0.68145110225711869</v>
      </c>
      <c r="H43" s="149"/>
      <c r="I43" s="40"/>
      <c r="J43" s="67"/>
      <c r="K43" s="67"/>
    </row>
    <row r="44" spans="2:11" ht="13.5" customHeight="1" x14ac:dyDescent="0.3">
      <c r="B44" s="147" t="s">
        <v>212</v>
      </c>
      <c r="C44" s="145">
        <f t="shared" si="0"/>
        <v>1091366</v>
      </c>
      <c r="D44" s="145">
        <f t="shared" si="1"/>
        <v>1036780</v>
      </c>
      <c r="E44" s="145">
        <f t="shared" si="2"/>
        <v>2128146</v>
      </c>
      <c r="F44" s="148">
        <f t="shared" si="3"/>
        <v>0.51282477799925386</v>
      </c>
      <c r="G44" s="148">
        <f t="shared" si="4"/>
        <v>0.4871752220007462</v>
      </c>
      <c r="H44" s="149"/>
      <c r="I44" s="40"/>
      <c r="J44" s="67"/>
      <c r="K44" s="67"/>
    </row>
    <row r="45" spans="2:11" ht="13.5" customHeight="1" x14ac:dyDescent="0.3">
      <c r="B45" s="147" t="s">
        <v>213</v>
      </c>
      <c r="C45" s="145">
        <f t="shared" si="0"/>
        <v>4261</v>
      </c>
      <c r="D45" s="145">
        <f t="shared" si="1"/>
        <v>153459</v>
      </c>
      <c r="E45" s="145">
        <f t="shared" si="2"/>
        <v>157720</v>
      </c>
      <c r="F45" s="148">
        <f t="shared" si="3"/>
        <v>2.7016231295967537E-2</v>
      </c>
      <c r="G45" s="148">
        <f t="shared" si="4"/>
        <v>0.97298376870403247</v>
      </c>
      <c r="H45" s="149"/>
      <c r="I45" s="40"/>
      <c r="J45" s="67"/>
      <c r="K45" s="67"/>
    </row>
    <row r="46" spans="2:11" ht="13.5" customHeight="1" x14ac:dyDescent="0.3">
      <c r="B46" s="147" t="s">
        <v>191</v>
      </c>
      <c r="C46" s="145">
        <f t="shared" si="0"/>
        <v>64771</v>
      </c>
      <c r="D46" s="145">
        <f t="shared" si="1"/>
        <v>216753</v>
      </c>
      <c r="E46" s="145">
        <f t="shared" si="2"/>
        <v>281524</v>
      </c>
      <c r="F46" s="148">
        <f t="shared" si="3"/>
        <v>0.23007274690612523</v>
      </c>
      <c r="G46" s="148">
        <f t="shared" si="4"/>
        <v>0.76992725309387477</v>
      </c>
      <c r="H46" s="149"/>
      <c r="I46" s="40"/>
      <c r="J46" s="67"/>
      <c r="K46" s="67"/>
    </row>
    <row r="47" spans="2:11" ht="13.5" customHeight="1" x14ac:dyDescent="0.3">
      <c r="B47" s="150" t="s">
        <v>64</v>
      </c>
      <c r="C47" s="128">
        <f>+SUM(C35:C46)</f>
        <v>4926261</v>
      </c>
      <c r="D47" s="128">
        <f>+SUM(D35:D46)</f>
        <v>2572402</v>
      </c>
      <c r="E47" s="145">
        <f t="shared" si="2"/>
        <v>7498663</v>
      </c>
      <c r="F47" s="148"/>
      <c r="G47" s="148"/>
      <c r="H47" s="149"/>
      <c r="I47" s="40"/>
      <c r="J47" s="67"/>
      <c r="K47" s="67"/>
    </row>
    <row r="48" spans="2:11" ht="13.5" customHeight="1" x14ac:dyDescent="0.3">
      <c r="B48" s="144"/>
      <c r="C48" s="128">
        <f>+D22+E22</f>
        <v>4926261</v>
      </c>
      <c r="D48" s="128">
        <f>+C22+F22</f>
        <v>2572402</v>
      </c>
      <c r="E48" s="128">
        <f>+E47-G22</f>
        <v>0</v>
      </c>
      <c r="F48" s="151"/>
      <c r="G48" s="145"/>
      <c r="H48" s="67"/>
      <c r="I48" s="40"/>
      <c r="J48" s="67"/>
      <c r="K48" s="67"/>
    </row>
    <row r="49" spans="2:11" ht="13.5" customHeight="1" x14ac:dyDescent="0.3">
      <c r="B49" s="144"/>
      <c r="C49" s="128">
        <f>+C47-C48</f>
        <v>0</v>
      </c>
      <c r="D49" s="128">
        <f>+D47-D48</f>
        <v>0</v>
      </c>
      <c r="E49" s="151"/>
      <c r="F49" s="151"/>
      <c r="G49" s="145"/>
      <c r="H49" s="67"/>
      <c r="I49" s="40"/>
      <c r="J49" s="67"/>
      <c r="K49" s="67"/>
    </row>
    <row r="50" spans="2:11" ht="14.25" x14ac:dyDescent="0.3">
      <c r="B50" s="143"/>
      <c r="C50" s="152"/>
      <c r="D50" s="152"/>
      <c r="E50" s="152"/>
      <c r="F50" s="152"/>
      <c r="G50" s="142"/>
      <c r="H50" s="67"/>
      <c r="J50" s="67"/>
      <c r="K50" s="67"/>
    </row>
    <row r="51" spans="2:11" ht="14.25" x14ac:dyDescent="0.3">
      <c r="B51" s="143"/>
      <c r="C51" s="143"/>
      <c r="D51" s="142"/>
      <c r="E51" s="142"/>
      <c r="F51" s="142"/>
      <c r="G51" s="142"/>
      <c r="H51" s="142"/>
      <c r="I51" s="67"/>
      <c r="J51" s="67"/>
      <c r="K51" s="67"/>
    </row>
    <row r="52" spans="2:11" ht="14.25" x14ac:dyDescent="0.3">
      <c r="B52" s="143"/>
      <c r="C52" s="143"/>
      <c r="D52" s="142"/>
      <c r="E52" s="142"/>
      <c r="F52" s="142"/>
      <c r="G52" s="142"/>
      <c r="H52" s="142"/>
      <c r="I52" s="67"/>
      <c r="J52" s="67"/>
      <c r="K52" s="67"/>
    </row>
    <row r="53" spans="2:11" ht="14.25" x14ac:dyDescent="0.3">
      <c r="B53" s="143"/>
      <c r="C53" s="143"/>
      <c r="D53" s="142"/>
      <c r="E53" s="142"/>
      <c r="F53" s="142"/>
      <c r="G53" s="142"/>
      <c r="H53" s="142"/>
      <c r="I53" s="67"/>
      <c r="J53" s="67"/>
      <c r="K53" s="67"/>
    </row>
    <row r="54" spans="2:11" ht="14.25" x14ac:dyDescent="0.3">
      <c r="B54" s="143"/>
      <c r="C54" s="143"/>
      <c r="D54" s="142"/>
      <c r="E54" s="142"/>
      <c r="F54" s="142"/>
      <c r="G54" s="142"/>
      <c r="H54" s="142"/>
      <c r="I54" s="67"/>
      <c r="J54" s="67"/>
      <c r="K54" s="67"/>
    </row>
    <row r="55" spans="2:11" ht="14.25" x14ac:dyDescent="0.3">
      <c r="B55" s="143"/>
      <c r="C55" s="67"/>
      <c r="D55" s="67"/>
      <c r="E55" s="67"/>
      <c r="F55" s="67"/>
      <c r="G55" s="67"/>
      <c r="H55" s="142"/>
      <c r="I55" s="67"/>
      <c r="J55" s="67"/>
      <c r="K55" s="67"/>
    </row>
    <row r="56" spans="2:11" ht="14.25" x14ac:dyDescent="0.25">
      <c r="B56" s="143"/>
      <c r="H56" s="142"/>
    </row>
    <row r="57" spans="2:11" ht="14.25" x14ac:dyDescent="0.3">
      <c r="B57" s="67"/>
    </row>
    <row r="58" spans="2:11" ht="13.5" customHeight="1" x14ac:dyDescent="0.3">
      <c r="B58" s="66" t="s">
        <v>279</v>
      </c>
    </row>
    <row r="59" spans="2:11" ht="15.75" customHeight="1" x14ac:dyDescent="0.3">
      <c r="B59" s="56"/>
    </row>
    <row r="60" spans="2:11" ht="11.45" customHeight="1" x14ac:dyDescent="0.25"/>
  </sheetData>
  <mergeCells count="5">
    <mergeCell ref="B26:H26"/>
    <mergeCell ref="B6:G6"/>
    <mergeCell ref="B5:G5"/>
    <mergeCell ref="B8:G8"/>
    <mergeCell ref="B25:H25"/>
  </mergeCells>
  <conditionalFormatting sqref="C49:D49">
    <cfRule type="cellIs" dxfId="29" priority="4" operator="notEqual">
      <formula>0</formula>
    </cfRule>
  </conditionalFormatting>
  <conditionalFormatting sqref="E48">
    <cfRule type="cellIs" dxfId="28" priority="2" operator="notEqual">
      <formula>0</formula>
    </cfRule>
  </conditionalFormatting>
  <conditionalFormatting sqref="F30">
    <cfRule type="cellIs" dxfId="27" priority="1" operator="notEqual">
      <formula>0</formula>
    </cfRule>
  </conditionalFormatting>
  <hyperlinks>
    <hyperlink ref="B2" location="Indice!A1" display="Índice"/>
    <hyperlink ref="G2" location="'3.1.1_EROG PUB SNE'!A1" display="Siguiente"/>
    <hyperlink ref="F2" location="'2.4_EROG ENSEÑ SEG SECTOR'!A1" display="Anterior"/>
  </hyperlinks>
  <pageMargins left="0.7" right="0.7" top="0.75" bottom="0.75" header="0.3" footer="0.3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81"/>
  <sheetViews>
    <sheetView showGridLines="0" showZeros="0" zoomScale="60" zoomScaleNormal="6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20.7109375" customWidth="1"/>
    <col min="3" max="3" width="50.7109375" customWidth="1"/>
    <col min="4" max="21" width="16.28515625" customWidth="1"/>
    <col min="22" max="22" width="2.7109375" customWidth="1"/>
    <col min="23" max="23" width="14.28515625" customWidth="1"/>
    <col min="24" max="252" width="11.42578125" customWidth="1"/>
    <col min="253" max="253" width="2.7109375" customWidth="1"/>
    <col min="254" max="254" width="5.5703125" customWidth="1"/>
    <col min="255" max="255" width="14.5703125" customWidth="1"/>
    <col min="256" max="256" width="11.85546875" customWidth="1"/>
    <col min="257" max="259" width="15.7109375" customWidth="1"/>
  </cols>
  <sheetData>
    <row r="1" spans="2:21" ht="84.6" customHeight="1" x14ac:dyDescent="0.25"/>
    <row r="2" spans="2:21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/>
      <c r="T2" s="44" t="s">
        <v>129</v>
      </c>
      <c r="U2" s="44" t="s">
        <v>130</v>
      </c>
    </row>
    <row r="3" spans="2:21" ht="15.95" customHeight="1" x14ac:dyDescent="0.25"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7"/>
      <c r="S3" s="47"/>
      <c r="T3" s="47"/>
      <c r="U3" s="47"/>
    </row>
    <row r="4" spans="2:21" ht="19.899999999999999" customHeight="1" x14ac:dyDescent="0.25">
      <c r="B4" s="272" t="s">
        <v>170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</row>
    <row r="5" spans="2:21" ht="40.15" customHeight="1" x14ac:dyDescent="0.25">
      <c r="B5" s="269" t="s">
        <v>248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</row>
    <row r="7" spans="2:21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spans="2:21" ht="33" customHeight="1" x14ac:dyDescent="0.25">
      <c r="B8" s="280" t="s">
        <v>40</v>
      </c>
      <c r="C8" s="281"/>
      <c r="D8" s="49">
        <v>2007</v>
      </c>
      <c r="E8" s="50">
        <v>2008</v>
      </c>
      <c r="F8" s="50">
        <v>2009</v>
      </c>
      <c r="G8" s="50">
        <v>2010</v>
      </c>
      <c r="H8" s="50">
        <v>2011</v>
      </c>
      <c r="I8" s="50">
        <v>2012</v>
      </c>
      <c r="J8" s="50">
        <v>2013</v>
      </c>
      <c r="K8" s="50">
        <v>2014</v>
      </c>
      <c r="L8" s="50">
        <v>2015</v>
      </c>
      <c r="M8" s="50">
        <v>2016</v>
      </c>
      <c r="N8" s="50">
        <v>2017</v>
      </c>
      <c r="O8" s="50">
        <v>2018</v>
      </c>
      <c r="P8" s="50">
        <v>2019</v>
      </c>
      <c r="Q8" s="50">
        <v>2020</v>
      </c>
      <c r="R8" s="50">
        <v>2021</v>
      </c>
      <c r="S8" s="50">
        <v>2022</v>
      </c>
      <c r="T8" s="50">
        <v>2023</v>
      </c>
      <c r="U8" s="50">
        <v>2024</v>
      </c>
    </row>
    <row r="9" spans="2:21" ht="33" customHeight="1" x14ac:dyDescent="0.25">
      <c r="B9" s="282" t="s">
        <v>355</v>
      </c>
      <c r="C9" s="283"/>
      <c r="D9" s="55">
        <v>2285947</v>
      </c>
      <c r="E9" s="55">
        <v>2870429</v>
      </c>
      <c r="F9" s="55">
        <v>3027323</v>
      </c>
      <c r="G9" s="55">
        <v>3288529</v>
      </c>
      <c r="H9" s="55">
        <v>3822804</v>
      </c>
      <c r="I9" s="55">
        <v>4107724</v>
      </c>
      <c r="J9" s="55">
        <v>4973232</v>
      </c>
      <c r="K9" s="55">
        <v>5140602</v>
      </c>
      <c r="L9" s="55">
        <v>4823813</v>
      </c>
      <c r="M9" s="55">
        <v>4695656</v>
      </c>
      <c r="N9" s="55">
        <v>5124026</v>
      </c>
      <c r="O9" s="55">
        <v>5230780</v>
      </c>
      <c r="P9" s="55">
        <v>5123061</v>
      </c>
      <c r="Q9" s="55">
        <v>4449946</v>
      </c>
      <c r="R9" s="55">
        <v>4306678</v>
      </c>
      <c r="S9" s="55">
        <v>4554956</v>
      </c>
      <c r="T9" s="55">
        <v>5029738</v>
      </c>
      <c r="U9" s="55">
        <v>5034379</v>
      </c>
    </row>
    <row r="10" spans="2:21" ht="33" customHeight="1" x14ac:dyDescent="0.25">
      <c r="B10" s="51" t="s">
        <v>356</v>
      </c>
      <c r="C10" s="51" t="s">
        <v>357</v>
      </c>
      <c r="D10" s="52">
        <v>298439</v>
      </c>
      <c r="E10" s="52">
        <v>381157</v>
      </c>
      <c r="F10" s="52">
        <v>344390</v>
      </c>
      <c r="G10" s="52">
        <v>393544</v>
      </c>
      <c r="H10" s="52">
        <v>472682</v>
      </c>
      <c r="I10" s="52">
        <v>546066</v>
      </c>
      <c r="J10" s="52">
        <v>740431</v>
      </c>
      <c r="K10" s="52">
        <v>847139</v>
      </c>
      <c r="L10" s="52">
        <v>667779</v>
      </c>
      <c r="M10" s="52">
        <v>681420</v>
      </c>
      <c r="N10" s="52">
        <v>535652</v>
      </c>
      <c r="O10" s="52">
        <v>554682</v>
      </c>
      <c r="P10" s="52">
        <v>510175</v>
      </c>
      <c r="Q10" s="52">
        <v>354880</v>
      </c>
      <c r="R10" s="52">
        <v>376339</v>
      </c>
      <c r="S10" s="52">
        <v>398667</v>
      </c>
      <c r="T10" s="52">
        <v>411745</v>
      </c>
      <c r="U10" s="52">
        <v>400567</v>
      </c>
    </row>
    <row r="11" spans="2:21" ht="33" customHeight="1" x14ac:dyDescent="0.25">
      <c r="B11" s="284" t="s">
        <v>358</v>
      </c>
      <c r="C11" s="51" t="s">
        <v>359</v>
      </c>
      <c r="D11" s="52">
        <v>109403</v>
      </c>
      <c r="E11" s="52">
        <v>116202</v>
      </c>
      <c r="F11" s="52">
        <v>123434</v>
      </c>
      <c r="G11" s="52">
        <v>130870</v>
      </c>
      <c r="H11" s="52">
        <v>138421</v>
      </c>
      <c r="I11" s="52">
        <v>137600</v>
      </c>
      <c r="J11" s="52">
        <v>148447</v>
      </c>
      <c r="K11" s="52">
        <v>157323</v>
      </c>
      <c r="L11" s="52">
        <v>159285</v>
      </c>
      <c r="M11" s="52">
        <v>187909</v>
      </c>
      <c r="N11" s="52">
        <v>175936</v>
      </c>
      <c r="O11" s="52">
        <v>153643</v>
      </c>
      <c r="P11" s="52">
        <v>172192</v>
      </c>
      <c r="Q11" s="52">
        <v>117384</v>
      </c>
      <c r="R11" s="52">
        <v>106134</v>
      </c>
      <c r="S11" s="52">
        <v>124620</v>
      </c>
      <c r="T11" s="52">
        <v>137569</v>
      </c>
      <c r="U11" s="52">
        <v>145723</v>
      </c>
    </row>
    <row r="12" spans="2:21" ht="33" customHeight="1" x14ac:dyDescent="0.25">
      <c r="B12" s="285" t="s">
        <v>358</v>
      </c>
      <c r="C12" s="90" t="s">
        <v>360</v>
      </c>
      <c r="D12" s="52">
        <v>23407.010526990001</v>
      </c>
      <c r="E12" s="52">
        <v>27884.838706139999</v>
      </c>
      <c r="F12" s="52">
        <v>38281.58336366</v>
      </c>
      <c r="G12" s="52">
        <v>53219.596269640002</v>
      </c>
      <c r="H12" s="52">
        <v>70795.250316439997</v>
      </c>
      <c r="I12" s="52">
        <v>95389.251637540001</v>
      </c>
      <c r="J12" s="52">
        <v>184698.14521638001</v>
      </c>
      <c r="K12" s="52">
        <v>208059.99313675999</v>
      </c>
      <c r="L12" s="52">
        <v>199528.52513210001</v>
      </c>
      <c r="M12" s="52">
        <v>192991.64777430001</v>
      </c>
      <c r="N12" s="52">
        <v>222235.44575576001</v>
      </c>
      <c r="O12" s="52">
        <v>223665</v>
      </c>
      <c r="P12" s="52">
        <v>208864</v>
      </c>
      <c r="Q12" s="52">
        <v>183270</v>
      </c>
      <c r="R12" s="52">
        <v>187102</v>
      </c>
      <c r="S12" s="52">
        <v>207401</v>
      </c>
      <c r="T12" s="52">
        <v>238894</v>
      </c>
      <c r="U12" s="52">
        <v>235066</v>
      </c>
    </row>
    <row r="13" spans="2:21" ht="33" customHeight="1" x14ac:dyDescent="0.25">
      <c r="B13" s="284" t="s">
        <v>361</v>
      </c>
      <c r="C13" s="90" t="s">
        <v>362</v>
      </c>
      <c r="D13" s="52">
        <v>96263.989473010006</v>
      </c>
      <c r="E13" s="52">
        <v>120314.16129386</v>
      </c>
      <c r="F13" s="52">
        <v>117725.41663634</v>
      </c>
      <c r="G13" s="52">
        <v>122738.40373036001</v>
      </c>
      <c r="H13" s="52">
        <v>154520.74968355999</v>
      </c>
      <c r="I13" s="52">
        <v>163113.74836246</v>
      </c>
      <c r="J13" s="52">
        <v>227299.85478361999</v>
      </c>
      <c r="K13" s="52">
        <v>197919.00686324001</v>
      </c>
      <c r="L13" s="52">
        <v>172741.47486789999</v>
      </c>
      <c r="M13" s="52">
        <v>180492.35222569999</v>
      </c>
      <c r="N13" s="52">
        <v>218677.55424423999</v>
      </c>
      <c r="O13" s="52">
        <v>211093</v>
      </c>
      <c r="P13" s="52">
        <v>201302</v>
      </c>
      <c r="Q13" s="52">
        <v>177582</v>
      </c>
      <c r="R13" s="52">
        <v>169365</v>
      </c>
      <c r="S13" s="52">
        <v>186654</v>
      </c>
      <c r="T13" s="52">
        <v>210342</v>
      </c>
      <c r="U13" s="52">
        <v>201679</v>
      </c>
    </row>
    <row r="14" spans="2:21" ht="33" customHeight="1" x14ac:dyDescent="0.25">
      <c r="B14" s="286" t="s">
        <v>361</v>
      </c>
      <c r="C14" s="90" t="s">
        <v>363</v>
      </c>
      <c r="D14" s="52">
        <v>371932.89306293998</v>
      </c>
      <c r="E14" s="52">
        <v>469579.77917920001</v>
      </c>
      <c r="F14" s="52">
        <v>475707.99602212</v>
      </c>
      <c r="G14" s="52">
        <v>485020.19803655002</v>
      </c>
      <c r="H14" s="52">
        <v>595345.94628031005</v>
      </c>
      <c r="I14" s="52">
        <v>681973.01837264001</v>
      </c>
      <c r="J14" s="52">
        <v>783351.14868953999</v>
      </c>
      <c r="K14" s="52">
        <v>775621.94405977998</v>
      </c>
      <c r="L14" s="52">
        <v>710397.27988378995</v>
      </c>
      <c r="M14" s="52">
        <v>631552.62705561996</v>
      </c>
      <c r="N14" s="52">
        <v>696547.0567825</v>
      </c>
      <c r="O14" s="52">
        <v>702005</v>
      </c>
      <c r="P14" s="52">
        <v>678753</v>
      </c>
      <c r="Q14" s="52">
        <v>598504</v>
      </c>
      <c r="R14" s="52">
        <v>538606</v>
      </c>
      <c r="S14" s="52">
        <v>568805</v>
      </c>
      <c r="T14" s="52">
        <v>640660</v>
      </c>
      <c r="U14" s="52">
        <v>650778</v>
      </c>
    </row>
    <row r="15" spans="2:21" ht="33" customHeight="1" x14ac:dyDescent="0.25">
      <c r="B15" s="286" t="s">
        <v>361</v>
      </c>
      <c r="C15" s="90" t="s">
        <v>364</v>
      </c>
      <c r="D15" s="52">
        <v>314003.10693706002</v>
      </c>
      <c r="E15" s="52">
        <v>398161.22082079999</v>
      </c>
      <c r="F15" s="52">
        <v>417933.00397788</v>
      </c>
      <c r="G15" s="52">
        <v>452090.80196344998</v>
      </c>
      <c r="H15" s="52">
        <v>581940.05371968995</v>
      </c>
      <c r="I15" s="52">
        <v>683018.98162735999</v>
      </c>
      <c r="J15" s="52">
        <v>788339.85131046001</v>
      </c>
      <c r="K15" s="52">
        <v>780942.05594022002</v>
      </c>
      <c r="L15" s="52">
        <v>729493.72011621005</v>
      </c>
      <c r="M15" s="52">
        <v>665982.37294438004</v>
      </c>
      <c r="N15" s="52">
        <v>725347.9432175</v>
      </c>
      <c r="O15" s="52">
        <v>709481</v>
      </c>
      <c r="P15" s="52">
        <v>681782</v>
      </c>
      <c r="Q15" s="52">
        <v>616453</v>
      </c>
      <c r="R15" s="52">
        <v>582496</v>
      </c>
      <c r="S15" s="52">
        <v>625972</v>
      </c>
      <c r="T15" s="52">
        <v>689188</v>
      </c>
      <c r="U15" s="52">
        <v>662666</v>
      </c>
    </row>
    <row r="16" spans="2:21" ht="33" customHeight="1" x14ac:dyDescent="0.25">
      <c r="B16" s="285" t="s">
        <v>361</v>
      </c>
      <c r="C16" s="90" t="s">
        <v>365</v>
      </c>
      <c r="D16" s="52">
        <v>266780</v>
      </c>
      <c r="E16" s="52">
        <v>312427</v>
      </c>
      <c r="F16" s="52">
        <v>371160</v>
      </c>
      <c r="G16" s="52">
        <v>390902</v>
      </c>
      <c r="H16" s="52">
        <v>467543</v>
      </c>
      <c r="I16" s="52">
        <v>430420</v>
      </c>
      <c r="J16" s="52">
        <v>544235</v>
      </c>
      <c r="K16" s="52">
        <v>535192</v>
      </c>
      <c r="L16" s="52">
        <v>495456</v>
      </c>
      <c r="M16" s="52">
        <v>522962</v>
      </c>
      <c r="N16" s="52">
        <v>696372</v>
      </c>
      <c r="O16" s="52">
        <v>726917</v>
      </c>
      <c r="P16" s="52">
        <v>717288</v>
      </c>
      <c r="Q16" s="52">
        <v>650872</v>
      </c>
      <c r="R16" s="52">
        <v>601586</v>
      </c>
      <c r="S16" s="52">
        <v>636403</v>
      </c>
      <c r="T16" s="52">
        <v>725326</v>
      </c>
      <c r="U16" s="52">
        <v>734261</v>
      </c>
    </row>
    <row r="17" spans="2:23" ht="33" customHeight="1" x14ac:dyDescent="0.25">
      <c r="B17" s="90" t="s">
        <v>366</v>
      </c>
      <c r="C17" s="90" t="s">
        <v>367</v>
      </c>
      <c r="D17" s="52">
        <v>250465</v>
      </c>
      <c r="E17" s="52">
        <v>297673</v>
      </c>
      <c r="F17" s="52">
        <v>346572</v>
      </c>
      <c r="G17" s="52">
        <v>358634</v>
      </c>
      <c r="H17" s="52">
        <v>413212</v>
      </c>
      <c r="I17" s="52">
        <v>400294</v>
      </c>
      <c r="J17" s="52">
        <v>470503</v>
      </c>
      <c r="K17" s="52">
        <v>461827</v>
      </c>
      <c r="L17" s="52">
        <v>431866</v>
      </c>
      <c r="M17" s="52">
        <v>441512</v>
      </c>
      <c r="N17" s="52">
        <v>566811</v>
      </c>
      <c r="O17" s="52">
        <v>608007</v>
      </c>
      <c r="P17" s="52">
        <v>598483</v>
      </c>
      <c r="Q17" s="52">
        <v>568717</v>
      </c>
      <c r="R17" s="52">
        <v>531239</v>
      </c>
      <c r="S17" s="52">
        <v>570660</v>
      </c>
      <c r="T17" s="52">
        <v>643518</v>
      </c>
      <c r="U17" s="52">
        <v>634361</v>
      </c>
    </row>
    <row r="18" spans="2:23" ht="33" customHeight="1" x14ac:dyDescent="0.25">
      <c r="B18" s="284" t="s">
        <v>368</v>
      </c>
      <c r="C18" s="90" t="s">
        <v>369</v>
      </c>
      <c r="D18" s="52">
        <v>9355</v>
      </c>
      <c r="E18" s="52">
        <v>10944</v>
      </c>
      <c r="F18" s="52">
        <v>12408</v>
      </c>
      <c r="G18" s="52">
        <v>13721</v>
      </c>
      <c r="H18" s="52">
        <v>16730</v>
      </c>
      <c r="I18" s="52">
        <v>17075</v>
      </c>
      <c r="J18" s="52">
        <v>20242</v>
      </c>
      <c r="K18" s="52">
        <v>18626</v>
      </c>
      <c r="L18" s="52">
        <v>25895</v>
      </c>
      <c r="M18" s="52">
        <v>33259</v>
      </c>
      <c r="N18" s="52">
        <v>43451</v>
      </c>
      <c r="O18" s="52">
        <v>57947</v>
      </c>
      <c r="P18" s="52">
        <v>65080</v>
      </c>
      <c r="Q18" s="52">
        <v>59121</v>
      </c>
      <c r="R18" s="52">
        <v>54993</v>
      </c>
      <c r="S18" s="52">
        <v>57496</v>
      </c>
      <c r="T18" s="52">
        <v>61002</v>
      </c>
      <c r="U18" s="52">
        <v>60748</v>
      </c>
    </row>
    <row r="19" spans="2:23" ht="33" customHeight="1" x14ac:dyDescent="0.3">
      <c r="B19" s="286" t="s">
        <v>368</v>
      </c>
      <c r="C19" s="90" t="s">
        <v>370</v>
      </c>
      <c r="D19" s="52">
        <v>473441</v>
      </c>
      <c r="E19" s="52">
        <v>639816</v>
      </c>
      <c r="F19" s="52">
        <v>682914</v>
      </c>
      <c r="G19" s="52">
        <v>784060</v>
      </c>
      <c r="H19" s="52">
        <v>799837</v>
      </c>
      <c r="I19" s="52">
        <v>816685</v>
      </c>
      <c r="J19" s="52">
        <v>905186</v>
      </c>
      <c r="K19" s="52">
        <v>1003142</v>
      </c>
      <c r="L19" s="52">
        <v>1111742</v>
      </c>
      <c r="M19" s="52">
        <v>1051537</v>
      </c>
      <c r="N19" s="52">
        <v>1118552</v>
      </c>
      <c r="O19" s="52">
        <v>1130156</v>
      </c>
      <c r="P19" s="52">
        <v>1127718</v>
      </c>
      <c r="Q19" s="52">
        <v>1017232</v>
      </c>
      <c r="R19" s="52">
        <v>1044513</v>
      </c>
      <c r="S19" s="52">
        <v>1068216</v>
      </c>
      <c r="T19" s="52">
        <v>1148075</v>
      </c>
      <c r="U19" s="52">
        <v>1184562</v>
      </c>
      <c r="W19" s="71"/>
    </row>
    <row r="20" spans="2:23" ht="33" customHeight="1" x14ac:dyDescent="0.3">
      <c r="B20" s="285" t="s">
        <v>368</v>
      </c>
      <c r="C20" s="90" t="s">
        <v>371</v>
      </c>
      <c r="D20" s="52">
        <v>37657</v>
      </c>
      <c r="E20" s="52">
        <v>48730</v>
      </c>
      <c r="F20" s="52">
        <v>52209</v>
      </c>
      <c r="G20" s="52">
        <v>66793</v>
      </c>
      <c r="H20" s="52">
        <v>72316</v>
      </c>
      <c r="I20" s="52">
        <v>76649</v>
      </c>
      <c r="J20" s="52">
        <v>82588</v>
      </c>
      <c r="K20" s="52">
        <v>99107</v>
      </c>
      <c r="L20" s="52">
        <v>72770</v>
      </c>
      <c r="M20" s="52">
        <v>64466</v>
      </c>
      <c r="N20" s="52">
        <v>67143</v>
      </c>
      <c r="O20" s="52">
        <v>69928</v>
      </c>
      <c r="P20" s="52">
        <v>69636</v>
      </c>
      <c r="Q20" s="52">
        <v>42951</v>
      </c>
      <c r="R20" s="52">
        <v>46704</v>
      </c>
      <c r="S20" s="52">
        <v>47513</v>
      </c>
      <c r="T20" s="52">
        <v>57533</v>
      </c>
      <c r="U20" s="52">
        <v>59247</v>
      </c>
      <c r="W20" s="71"/>
    </row>
    <row r="21" spans="2:23" ht="33" customHeight="1" x14ac:dyDescent="0.3">
      <c r="B21" s="90" t="s">
        <v>372</v>
      </c>
      <c r="C21" s="90" t="s">
        <v>373</v>
      </c>
      <c r="D21" s="52">
        <v>34800</v>
      </c>
      <c r="E21" s="52">
        <v>47540</v>
      </c>
      <c r="F21" s="52">
        <v>44588</v>
      </c>
      <c r="G21" s="52">
        <v>36936</v>
      </c>
      <c r="H21" s="52">
        <v>39461</v>
      </c>
      <c r="I21" s="52">
        <v>59440</v>
      </c>
      <c r="J21" s="52">
        <v>77911</v>
      </c>
      <c r="K21" s="52">
        <v>55703</v>
      </c>
      <c r="L21" s="52">
        <v>46859</v>
      </c>
      <c r="M21" s="52">
        <v>41572</v>
      </c>
      <c r="N21" s="52">
        <v>57301</v>
      </c>
      <c r="O21" s="52">
        <v>83256</v>
      </c>
      <c r="P21" s="52">
        <v>91788</v>
      </c>
      <c r="Q21" s="52">
        <v>62980</v>
      </c>
      <c r="R21" s="52">
        <v>67601</v>
      </c>
      <c r="S21" s="52">
        <v>62549</v>
      </c>
      <c r="T21" s="52">
        <v>65886</v>
      </c>
      <c r="U21" s="52">
        <v>64721</v>
      </c>
      <c r="W21" s="71"/>
    </row>
    <row r="22" spans="2:23" ht="33" customHeight="1" x14ac:dyDescent="0.25">
      <c r="B22" s="287" t="s">
        <v>336</v>
      </c>
      <c r="C22" s="288"/>
      <c r="D22" s="55">
        <v>3267085</v>
      </c>
      <c r="E22" s="55">
        <v>3936433</v>
      </c>
      <c r="F22" s="55">
        <v>4171548</v>
      </c>
      <c r="G22" s="55">
        <v>4479304</v>
      </c>
      <c r="H22" s="55">
        <v>5178972</v>
      </c>
      <c r="I22" s="55">
        <v>5783855</v>
      </c>
      <c r="J22" s="55">
        <v>6626585</v>
      </c>
      <c r="K22" s="55">
        <v>7122562</v>
      </c>
      <c r="L22" s="55">
        <v>6786574</v>
      </c>
      <c r="M22" s="55">
        <v>6662887</v>
      </c>
      <c r="N22" s="55">
        <v>7252946</v>
      </c>
      <c r="O22" s="55">
        <v>7579415</v>
      </c>
      <c r="P22" s="55">
        <v>7617384</v>
      </c>
      <c r="Q22" s="55">
        <v>6322500</v>
      </c>
      <c r="R22" s="55">
        <v>6701049</v>
      </c>
      <c r="S22" s="55">
        <v>7182386</v>
      </c>
      <c r="T22" s="55">
        <v>7638965</v>
      </c>
      <c r="U22" s="55">
        <v>7643179</v>
      </c>
    </row>
    <row r="23" spans="2:23" ht="13.5" customHeight="1" x14ac:dyDescent="0.3">
      <c r="B23" s="153"/>
      <c r="C23" s="153"/>
      <c r="D23" s="153"/>
      <c r="E23" s="153"/>
      <c r="F23" s="153"/>
      <c r="G23" s="59"/>
      <c r="H23" s="59"/>
      <c r="I23" s="59"/>
      <c r="J23" s="59"/>
    </row>
    <row r="24" spans="2:23" ht="13.5" customHeight="1" x14ac:dyDescent="0.3">
      <c r="B24" s="153"/>
      <c r="C24" s="153"/>
      <c r="D24" s="153"/>
      <c r="E24" s="153"/>
      <c r="F24" s="153"/>
      <c r="G24" s="59"/>
      <c r="H24" s="59"/>
      <c r="I24" s="59"/>
      <c r="J24" s="59"/>
    </row>
    <row r="25" spans="2:23" ht="33" customHeight="1" x14ac:dyDescent="0.25">
      <c r="B25" s="272" t="s">
        <v>284</v>
      </c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</row>
    <row r="26" spans="2:23" ht="17.45" customHeight="1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</row>
    <row r="27" spans="2:23" ht="14.1" customHeight="1" x14ac:dyDescent="0.25">
      <c r="B27" s="154"/>
      <c r="C27" s="154"/>
      <c r="D27" s="154"/>
      <c r="E27" s="154"/>
      <c r="F27" s="154"/>
      <c r="G27" s="154"/>
      <c r="H27" s="155">
        <f>+T8</f>
        <v>2023</v>
      </c>
      <c r="I27" s="155">
        <f>+H27</f>
        <v>2023</v>
      </c>
      <c r="J27" s="155">
        <v>2024</v>
      </c>
      <c r="K27" s="155">
        <f>U8</f>
        <v>2024</v>
      </c>
      <c r="N27" s="154"/>
      <c r="O27" s="154"/>
      <c r="P27" s="154"/>
      <c r="Q27" s="154"/>
      <c r="R27" s="154"/>
      <c r="S27" s="154"/>
      <c r="T27" s="154"/>
      <c r="U27" s="154"/>
    </row>
    <row r="28" spans="2:23" ht="14.1" customHeight="1" x14ac:dyDescent="0.3">
      <c r="D28" s="59"/>
      <c r="E28" s="59"/>
      <c r="F28" s="28"/>
      <c r="G28" s="28"/>
      <c r="H28" s="156">
        <f>+H29-T9</f>
        <v>0</v>
      </c>
      <c r="I28" s="155"/>
      <c r="J28" s="156">
        <f>+J29-U9</f>
        <v>0</v>
      </c>
      <c r="K28" s="155"/>
    </row>
    <row r="29" spans="2:23" ht="14.1" customHeight="1" x14ac:dyDescent="0.25">
      <c r="B29" s="157"/>
      <c r="C29" s="157"/>
      <c r="D29" s="157"/>
      <c r="E29" s="157"/>
      <c r="F29" s="110" t="str">
        <f>+B9</f>
        <v>Sector Público</v>
      </c>
      <c r="G29" s="110"/>
      <c r="H29" s="158">
        <f>SUM(H30:H41)</f>
        <v>5029738</v>
      </c>
      <c r="I29" s="159">
        <f>SUM(I30:I41)</f>
        <v>1</v>
      </c>
      <c r="J29" s="158">
        <f>SUM(J30:J41)</f>
        <v>5034379</v>
      </c>
      <c r="K29" s="159">
        <f>SUM(K30:K41)</f>
        <v>1</v>
      </c>
      <c r="N29" s="157"/>
      <c r="O29" s="157"/>
      <c r="P29" s="157"/>
      <c r="Q29" s="157"/>
      <c r="R29" s="157"/>
      <c r="S29" s="157"/>
      <c r="T29" s="157"/>
      <c r="U29" s="157"/>
    </row>
    <row r="30" spans="2:23" ht="13.5" customHeight="1" x14ac:dyDescent="0.25">
      <c r="B30" s="28"/>
      <c r="C30" s="28"/>
      <c r="D30" s="28"/>
      <c r="E30" s="28"/>
      <c r="F30" s="110" t="str">
        <f>+C10</f>
        <v>Regulación y administración de servicios de enseñanza</v>
      </c>
      <c r="G30" s="110"/>
      <c r="H30" s="160">
        <f>T10</f>
        <v>411745</v>
      </c>
      <c r="I30" s="161">
        <f t="shared" ref="I30:I41" si="0">+H30/$H$29</f>
        <v>8.1862116873682084E-2</v>
      </c>
      <c r="J30" s="160">
        <f t="shared" ref="J30:J41" si="1">U10</f>
        <v>400567</v>
      </c>
      <c r="K30" s="161">
        <f t="shared" ref="K30:K41" si="2">+J30/$J$29</f>
        <v>7.9566317911305445E-2</v>
      </c>
      <c r="N30" s="28"/>
    </row>
    <row r="31" spans="2:23" ht="13.5" customHeight="1" x14ac:dyDescent="0.25">
      <c r="F31" s="110" t="str">
        <f t="shared" ref="F31:F41" si="3">+C11</f>
        <v>Inicial 1</v>
      </c>
      <c r="G31" s="110"/>
      <c r="H31" s="160">
        <f>T11</f>
        <v>137569</v>
      </c>
      <c r="I31" s="161">
        <f t="shared" si="0"/>
        <v>2.7351126440383178E-2</v>
      </c>
      <c r="J31" s="160">
        <f t="shared" si="1"/>
        <v>145723</v>
      </c>
      <c r="K31" s="161">
        <f t="shared" si="2"/>
        <v>2.8945576008480887E-2</v>
      </c>
      <c r="N31" s="28"/>
    </row>
    <row r="32" spans="2:23" ht="13.5" customHeight="1" x14ac:dyDescent="0.25">
      <c r="F32" s="110" t="str">
        <f t="shared" si="3"/>
        <v>Inicial 2</v>
      </c>
      <c r="G32" s="110"/>
      <c r="H32" s="160">
        <f>T12</f>
        <v>238894</v>
      </c>
      <c r="I32" s="161">
        <f t="shared" si="0"/>
        <v>4.7496310941047032E-2</v>
      </c>
      <c r="J32" s="160">
        <f t="shared" si="1"/>
        <v>235066</v>
      </c>
      <c r="K32" s="161">
        <f t="shared" si="2"/>
        <v>4.6692154086929095E-2</v>
      </c>
      <c r="N32" s="28"/>
    </row>
    <row r="33" spans="2:14" ht="13.5" customHeight="1" x14ac:dyDescent="0.3">
      <c r="F33" s="110" t="str">
        <f>+CONCATENATE(B13," ",C13)</f>
        <v>Educación general básica Preparatoria</v>
      </c>
      <c r="G33" s="110"/>
      <c r="H33" s="160">
        <f t="shared" ref="H33:H41" si="4">T13</f>
        <v>210342</v>
      </c>
      <c r="I33" s="161">
        <f t="shared" si="0"/>
        <v>4.1819673311015403E-2</v>
      </c>
      <c r="J33" s="160">
        <f t="shared" si="1"/>
        <v>201679</v>
      </c>
      <c r="K33" s="161">
        <f t="shared" si="2"/>
        <v>4.0060353024672951E-2</v>
      </c>
      <c r="N33" s="83"/>
    </row>
    <row r="34" spans="2:14" ht="13.5" customHeight="1" x14ac:dyDescent="0.3">
      <c r="F34" s="110" t="str">
        <f t="shared" ref="F34:F36" si="5">+CONCATENATE(B14," ",C14)</f>
        <v>Educación general básica Elemental</v>
      </c>
      <c r="G34" s="110"/>
      <c r="H34" s="160">
        <f t="shared" si="4"/>
        <v>640660</v>
      </c>
      <c r="I34" s="161">
        <f t="shared" si="0"/>
        <v>0.12737442785290207</v>
      </c>
      <c r="J34" s="160">
        <f t="shared" si="1"/>
        <v>650778</v>
      </c>
      <c r="K34" s="161">
        <f t="shared" si="2"/>
        <v>0.12926678742303668</v>
      </c>
      <c r="N34" s="83"/>
    </row>
    <row r="35" spans="2:14" ht="13.5" customHeight="1" x14ac:dyDescent="0.3">
      <c r="F35" s="110" t="str">
        <f t="shared" si="5"/>
        <v>Educación general básica Media</v>
      </c>
      <c r="G35" s="110"/>
      <c r="H35" s="160">
        <f t="shared" si="4"/>
        <v>689188</v>
      </c>
      <c r="I35" s="161">
        <f t="shared" si="0"/>
        <v>0.13702264412182105</v>
      </c>
      <c r="J35" s="160">
        <f t="shared" si="1"/>
        <v>662666</v>
      </c>
      <c r="K35" s="161">
        <f t="shared" si="2"/>
        <v>0.13162815115826598</v>
      </c>
      <c r="N35" s="83"/>
    </row>
    <row r="36" spans="2:14" ht="13.5" customHeight="1" x14ac:dyDescent="0.25">
      <c r="F36" s="110" t="str">
        <f t="shared" si="5"/>
        <v>Educación general básica Superior</v>
      </c>
      <c r="G36" s="110"/>
      <c r="H36" s="160">
        <f t="shared" si="4"/>
        <v>725326</v>
      </c>
      <c r="I36" s="161">
        <f t="shared" si="0"/>
        <v>0.14420751140516663</v>
      </c>
      <c r="J36" s="160">
        <f t="shared" si="1"/>
        <v>734261</v>
      </c>
      <c r="K36" s="161">
        <f t="shared" si="2"/>
        <v>0.14584936890925376</v>
      </c>
    </row>
    <row r="37" spans="2:14" ht="13.5" customHeight="1" x14ac:dyDescent="0.25">
      <c r="F37" s="110" t="str">
        <f t="shared" si="3"/>
        <v>Bachillerato en ciencias y técnico</v>
      </c>
      <c r="G37" s="110"/>
      <c r="H37" s="160">
        <f t="shared" si="4"/>
        <v>643518</v>
      </c>
      <c r="I37" s="161">
        <f t="shared" si="0"/>
        <v>0.12794264830494154</v>
      </c>
      <c r="J37" s="160">
        <f t="shared" si="1"/>
        <v>634361</v>
      </c>
      <c r="K37" s="161">
        <f t="shared" si="2"/>
        <v>0.1260058092567127</v>
      </c>
    </row>
    <row r="38" spans="2:14" ht="13.5" customHeight="1" x14ac:dyDescent="0.25">
      <c r="F38" s="110" t="str">
        <f t="shared" si="3"/>
        <v>Nivel técnico o tecnológico superior</v>
      </c>
      <c r="G38" s="110"/>
      <c r="H38" s="160">
        <f t="shared" si="4"/>
        <v>61002</v>
      </c>
      <c r="I38" s="161">
        <f t="shared" si="0"/>
        <v>1.2128265925581014E-2</v>
      </c>
      <c r="J38" s="160">
        <f t="shared" si="1"/>
        <v>60748</v>
      </c>
      <c r="K38" s="161">
        <f t="shared" si="2"/>
        <v>1.2066632249975617E-2</v>
      </c>
    </row>
    <row r="39" spans="2:14" ht="13.5" customHeight="1" x14ac:dyDescent="0.25">
      <c r="F39" s="110" t="str">
        <f t="shared" si="3"/>
        <v>Educación de tercer nivel</v>
      </c>
      <c r="G39" s="110"/>
      <c r="H39" s="160">
        <f t="shared" si="4"/>
        <v>1148075</v>
      </c>
      <c r="I39" s="161">
        <f t="shared" si="0"/>
        <v>0.22825741619145967</v>
      </c>
      <c r="J39" s="160">
        <f t="shared" si="1"/>
        <v>1184562</v>
      </c>
      <c r="K39" s="161">
        <f t="shared" si="2"/>
        <v>0.2352945616529864</v>
      </c>
    </row>
    <row r="40" spans="2:14" ht="13.5" customHeight="1" x14ac:dyDescent="0.25">
      <c r="F40" s="110" t="str">
        <f t="shared" si="3"/>
        <v>Educación de cuarto nivel</v>
      </c>
      <c r="G40" s="110"/>
      <c r="H40" s="160">
        <f t="shared" si="4"/>
        <v>57533</v>
      </c>
      <c r="I40" s="161">
        <f t="shared" si="0"/>
        <v>1.1438567973123053E-2</v>
      </c>
      <c r="J40" s="160">
        <f t="shared" si="1"/>
        <v>59247</v>
      </c>
      <c r="K40" s="161">
        <f t="shared" si="2"/>
        <v>1.1768482269610612E-2</v>
      </c>
    </row>
    <row r="41" spans="2:14" ht="13.5" customHeight="1" x14ac:dyDescent="0.25">
      <c r="F41" s="110" t="str">
        <f t="shared" si="3"/>
        <v>Centros de capacitación</v>
      </c>
      <c r="G41" s="110"/>
      <c r="H41" s="160">
        <f t="shared" si="4"/>
        <v>65886</v>
      </c>
      <c r="I41" s="161">
        <f t="shared" si="0"/>
        <v>1.3099290658877261E-2</v>
      </c>
      <c r="J41" s="160">
        <f t="shared" si="1"/>
        <v>64721</v>
      </c>
      <c r="K41" s="161">
        <f t="shared" si="2"/>
        <v>1.2855806048769867E-2</v>
      </c>
    </row>
    <row r="42" spans="2:14" ht="13.5" customHeight="1" x14ac:dyDescent="0.25">
      <c r="I42" s="160"/>
      <c r="J42" s="161"/>
    </row>
    <row r="43" spans="2:14" ht="13.5" customHeight="1" x14ac:dyDescent="0.25">
      <c r="I43" s="160"/>
      <c r="J43" s="161"/>
    </row>
    <row r="44" spans="2:14" ht="13.5" customHeight="1" x14ac:dyDescent="0.25">
      <c r="I44" s="160"/>
      <c r="J44" s="161"/>
    </row>
    <row r="45" spans="2:14" ht="13.5" customHeight="1" x14ac:dyDescent="0.25">
      <c r="B45" s="110"/>
      <c r="C45" s="110"/>
      <c r="D45" s="160"/>
      <c r="E45" s="161"/>
      <c r="F45" s="162"/>
      <c r="G45" s="163"/>
      <c r="I45" s="160"/>
      <c r="J45" s="161"/>
    </row>
    <row r="46" spans="2:14" ht="14.1" customHeight="1" x14ac:dyDescent="0.3">
      <c r="B46" s="110"/>
      <c r="C46" s="110"/>
      <c r="E46" s="164"/>
      <c r="F46" s="162"/>
      <c r="G46" s="163"/>
      <c r="I46" s="88"/>
      <c r="J46" s="161"/>
      <c r="K46" s="165"/>
      <c r="L46" s="165"/>
      <c r="M46" s="165"/>
      <c r="N46" s="165"/>
    </row>
    <row r="47" spans="2:14" ht="13.5" customHeight="1" x14ac:dyDescent="0.3">
      <c r="E47" s="88"/>
    </row>
    <row r="48" spans="2:14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spans="2:21" ht="13.5" customHeight="1" x14ac:dyDescent="0.25"/>
    <row r="66" spans="2:21" ht="13.5" customHeight="1" x14ac:dyDescent="0.25"/>
    <row r="67" spans="2:21" ht="13.5" customHeight="1" x14ac:dyDescent="0.25"/>
    <row r="68" spans="2:21" ht="13.5" customHeight="1" x14ac:dyDescent="0.25"/>
    <row r="69" spans="2:21" ht="13.5" customHeight="1" x14ac:dyDescent="0.25"/>
    <row r="70" spans="2:21" ht="13.5" customHeight="1" x14ac:dyDescent="0.25"/>
    <row r="71" spans="2:21" ht="13.5" customHeight="1" x14ac:dyDescent="0.25"/>
    <row r="72" spans="2:21" ht="13.5" customHeight="1" x14ac:dyDescent="0.25"/>
    <row r="73" spans="2:21" ht="33" customHeight="1" x14ac:dyDescent="0.25">
      <c r="B73" s="272" t="s">
        <v>249</v>
      </c>
      <c r="C73" s="272"/>
      <c r="D73" s="272"/>
      <c r="E73" s="272"/>
      <c r="F73" s="272"/>
      <c r="G73" s="272"/>
      <c r="H73" s="272"/>
      <c r="I73" s="272"/>
      <c r="J73" s="272"/>
      <c r="K73" s="272"/>
      <c r="L73" s="272"/>
      <c r="M73" s="272"/>
      <c r="N73" s="272"/>
      <c r="O73" s="272"/>
      <c r="P73" s="272"/>
      <c r="Q73" s="272"/>
      <c r="R73" s="272"/>
      <c r="S73" s="272"/>
      <c r="T73" s="272"/>
      <c r="U73" s="272"/>
    </row>
    <row r="99" spans="2:21" ht="14.25" x14ac:dyDescent="0.3">
      <c r="B99" s="67"/>
    </row>
    <row r="100" spans="2:21" ht="14.25" x14ac:dyDescent="0.3">
      <c r="B100" s="67"/>
    </row>
    <row r="101" spans="2:21" ht="14.25" x14ac:dyDescent="0.3">
      <c r="B101" s="67"/>
    </row>
    <row r="102" spans="2:21" ht="14.25" x14ac:dyDescent="0.3">
      <c r="B102" s="67"/>
    </row>
    <row r="103" spans="2:21" ht="14.25" x14ac:dyDescent="0.3">
      <c r="B103" s="67"/>
    </row>
    <row r="104" spans="2:21" ht="14.25" x14ac:dyDescent="0.3">
      <c r="B104" s="67"/>
    </row>
    <row r="105" spans="2:21" ht="14.25" x14ac:dyDescent="0.3">
      <c r="B105" s="67"/>
    </row>
    <row r="106" spans="2:21" ht="14.25" x14ac:dyDescent="0.3">
      <c r="B106" s="67"/>
    </row>
    <row r="107" spans="2:21" ht="14.25" x14ac:dyDescent="0.3">
      <c r="B107" s="67"/>
    </row>
    <row r="108" spans="2:21" ht="33" customHeight="1" x14ac:dyDescent="0.25">
      <c r="B108" s="272" t="s">
        <v>250</v>
      </c>
      <c r="C108" s="272"/>
      <c r="D108" s="272"/>
      <c r="E108" s="272"/>
      <c r="F108" s="272"/>
      <c r="G108" s="272"/>
      <c r="H108" s="272"/>
      <c r="I108" s="272"/>
      <c r="J108" s="272"/>
      <c r="K108" s="272"/>
      <c r="L108" s="272"/>
      <c r="M108" s="272"/>
      <c r="N108" s="272"/>
      <c r="O108" s="272"/>
      <c r="P108" s="272"/>
      <c r="Q108" s="272"/>
      <c r="R108" s="272"/>
      <c r="S108" s="272"/>
      <c r="T108" s="272"/>
      <c r="U108" s="272"/>
    </row>
    <row r="143" spans="2:21" ht="33" customHeight="1" x14ac:dyDescent="0.25">
      <c r="B143" s="272" t="s">
        <v>251</v>
      </c>
      <c r="C143" s="272"/>
      <c r="D143" s="272"/>
      <c r="E143" s="272"/>
      <c r="F143" s="272"/>
      <c r="G143" s="272"/>
      <c r="H143" s="272"/>
      <c r="I143" s="272"/>
      <c r="J143" s="272"/>
      <c r="K143" s="272"/>
      <c r="L143" s="272"/>
      <c r="M143" s="272"/>
      <c r="N143" s="272"/>
      <c r="O143" s="272"/>
      <c r="P143" s="272"/>
      <c r="Q143" s="272"/>
      <c r="R143" s="272"/>
      <c r="S143" s="272"/>
      <c r="T143" s="272"/>
      <c r="U143" s="272"/>
    </row>
    <row r="177" spans="2:21" ht="11.45" customHeight="1" x14ac:dyDescent="0.3">
      <c r="B177" s="67" t="s">
        <v>221</v>
      </c>
    </row>
    <row r="178" spans="2:21" ht="13.5" customHeight="1" x14ac:dyDescent="0.3">
      <c r="B178" s="66" t="s">
        <v>279</v>
      </c>
    </row>
    <row r="181" spans="2:21" ht="33" customHeight="1" x14ac:dyDescent="0.25">
      <c r="B181" s="279" t="s">
        <v>188</v>
      </c>
      <c r="C181" s="279"/>
      <c r="D181" s="279"/>
      <c r="E181" s="279"/>
      <c r="F181" s="279"/>
      <c r="G181" s="279"/>
      <c r="H181" s="279"/>
      <c r="I181" s="279"/>
      <c r="J181" s="279"/>
      <c r="K181" s="279"/>
      <c r="L181" s="279"/>
      <c r="M181" s="279"/>
      <c r="N181" s="279"/>
      <c r="O181" s="279"/>
      <c r="P181" s="279"/>
      <c r="Q181" s="279"/>
      <c r="R181" s="279"/>
      <c r="S181" s="279"/>
      <c r="T181" s="279"/>
      <c r="U181" s="279"/>
    </row>
  </sheetData>
  <sheetProtection selectLockedCells="1" selectUnlockedCells="1"/>
  <mergeCells count="14">
    <mergeCell ref="B181:U181"/>
    <mergeCell ref="B4:U4"/>
    <mergeCell ref="B5:U5"/>
    <mergeCell ref="B7:U7"/>
    <mergeCell ref="B25:U25"/>
    <mergeCell ref="B8:C8"/>
    <mergeCell ref="B9:C9"/>
    <mergeCell ref="B11:B12"/>
    <mergeCell ref="B13:B16"/>
    <mergeCell ref="B18:B20"/>
    <mergeCell ref="B73:U73"/>
    <mergeCell ref="B108:U108"/>
    <mergeCell ref="B143:U143"/>
    <mergeCell ref="B22:C22"/>
  </mergeCells>
  <conditionalFormatting sqref="H28">
    <cfRule type="cellIs" dxfId="26" priority="1" operator="notEqual">
      <formula>0</formula>
    </cfRule>
  </conditionalFormatting>
  <conditionalFormatting sqref="I46">
    <cfRule type="cellIs" dxfId="25" priority="2" operator="notEqual">
      <formula>0</formula>
    </cfRule>
  </conditionalFormatting>
  <conditionalFormatting sqref="J28 E47">
    <cfRule type="cellIs" dxfId="24" priority="3" operator="notEqual">
      <formula>0</formula>
    </cfRule>
  </conditionalFormatting>
  <hyperlinks>
    <hyperlink ref="B2" location="Indice!A1" display="Índice"/>
    <hyperlink ref="U2" location="'3.1.2_EROG PRIV SNE'!A1" display="Siguiente"/>
    <hyperlink ref="T2" location="'2.5_FINANC_PCC'!A1" display="Anterior"/>
    <hyperlink ref="B181:R181" location="'5.1_NIVELES EDUCATIVOS'!A1" display="Correspondencia de los niveles educativos de las Cuentas Satélite de Educación y el Sistema Educativo (ver anexo 4.3)"/>
    <hyperlink ref="B181:I181" location="'6.3_CINE'!A1" display="Correspondencia de los niveles educativos de las Cuentas Satélite de Educación y el CINE* (ver anexo 6.3)"/>
    <hyperlink ref="B181:U181" location="'5.1_NIVELES EDUCATIVOS'!A1" display="Correspondencia de los niveles educativos de las Cuentas Satélite de Educación y el Sistema Educativo (ver anexo 5.1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82"/>
  <sheetViews>
    <sheetView showGridLines="0" showZeros="0" zoomScale="60" zoomScaleNormal="6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20.7109375" customWidth="1"/>
    <col min="3" max="3" width="50.7109375" customWidth="1"/>
    <col min="4" max="21" width="16.28515625" customWidth="1"/>
    <col min="22" max="22" width="2.7109375" customWidth="1"/>
    <col min="23" max="252" width="11.42578125" customWidth="1"/>
    <col min="253" max="253" width="2.7109375" customWidth="1"/>
    <col min="254" max="254" width="5.5703125" customWidth="1"/>
    <col min="255" max="255" width="14.5703125" customWidth="1"/>
    <col min="256" max="256" width="11.85546875" customWidth="1"/>
    <col min="257" max="259" width="15.7109375" customWidth="1"/>
  </cols>
  <sheetData>
    <row r="1" spans="2:21" ht="84.6" customHeight="1" x14ac:dyDescent="0.25"/>
    <row r="2" spans="2:21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/>
      <c r="T2" s="44" t="s">
        <v>129</v>
      </c>
      <c r="U2" s="44" t="s">
        <v>130</v>
      </c>
    </row>
    <row r="3" spans="2:21" ht="15.95" customHeight="1" x14ac:dyDescent="0.25">
      <c r="B3" s="45"/>
      <c r="C3" s="45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T3" s="47"/>
      <c r="U3" s="47"/>
    </row>
    <row r="4" spans="2:21" ht="19.899999999999999" customHeight="1" x14ac:dyDescent="0.25">
      <c r="B4" s="271" t="s">
        <v>169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</row>
    <row r="5" spans="2:21" ht="40.15" customHeight="1" x14ac:dyDescent="0.25">
      <c r="B5" s="269" t="s">
        <v>252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</row>
    <row r="6" spans="2:21" ht="15.95" customHeight="1" x14ac:dyDescent="0.25"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</row>
    <row r="7" spans="2:21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spans="2:21" ht="33" customHeight="1" x14ac:dyDescent="0.25">
      <c r="B8" s="280" t="s">
        <v>40</v>
      </c>
      <c r="C8" s="281"/>
      <c r="D8" s="49">
        <v>2007</v>
      </c>
      <c r="E8" s="50">
        <v>2008</v>
      </c>
      <c r="F8" s="50">
        <v>2009</v>
      </c>
      <c r="G8" s="50">
        <v>2010</v>
      </c>
      <c r="H8" s="50">
        <v>2011</v>
      </c>
      <c r="I8" s="50">
        <v>2012</v>
      </c>
      <c r="J8" s="50">
        <v>2013</v>
      </c>
      <c r="K8" s="50">
        <v>2014</v>
      </c>
      <c r="L8" s="50">
        <v>2015</v>
      </c>
      <c r="M8" s="50">
        <v>2016</v>
      </c>
      <c r="N8" s="50">
        <v>2017</v>
      </c>
      <c r="O8" s="50">
        <v>2018</v>
      </c>
      <c r="P8" s="50">
        <v>2019</v>
      </c>
      <c r="Q8" s="50">
        <v>2020</v>
      </c>
      <c r="R8" s="50">
        <v>2021</v>
      </c>
      <c r="S8" s="50">
        <v>2022</v>
      </c>
      <c r="T8" s="50">
        <v>2023</v>
      </c>
      <c r="U8" s="50">
        <v>2024</v>
      </c>
    </row>
    <row r="9" spans="2:21" ht="33" customHeight="1" x14ac:dyDescent="0.25">
      <c r="B9" s="289" t="s">
        <v>374</v>
      </c>
      <c r="C9" s="290"/>
      <c r="D9" s="55">
        <v>981138</v>
      </c>
      <c r="E9" s="55">
        <v>1066004</v>
      </c>
      <c r="F9" s="55">
        <v>1144225</v>
      </c>
      <c r="G9" s="55">
        <v>1190775</v>
      </c>
      <c r="H9" s="55">
        <v>1356168</v>
      </c>
      <c r="I9" s="55">
        <v>1676131</v>
      </c>
      <c r="J9" s="55">
        <v>1653353</v>
      </c>
      <c r="K9" s="55">
        <v>1981960</v>
      </c>
      <c r="L9" s="55">
        <v>1962761</v>
      </c>
      <c r="M9" s="55">
        <v>1967231</v>
      </c>
      <c r="N9" s="55">
        <v>2128920</v>
      </c>
      <c r="O9" s="55">
        <v>2348635</v>
      </c>
      <c r="P9" s="55">
        <v>2494323</v>
      </c>
      <c r="Q9" s="55">
        <v>1872554</v>
      </c>
      <c r="R9" s="55">
        <v>2394371</v>
      </c>
      <c r="S9" s="55">
        <v>2627430</v>
      </c>
      <c r="T9" s="55">
        <v>2609227</v>
      </c>
      <c r="U9" s="55">
        <v>2608800</v>
      </c>
    </row>
    <row r="10" spans="2:21" ht="33" customHeight="1" x14ac:dyDescent="0.25">
      <c r="B10" s="284" t="s">
        <v>358</v>
      </c>
      <c r="C10" s="90" t="s">
        <v>359</v>
      </c>
      <c r="D10" s="52">
        <v>16333</v>
      </c>
      <c r="E10" s="52">
        <v>16733</v>
      </c>
      <c r="F10" s="52">
        <v>17140</v>
      </c>
      <c r="G10" s="52">
        <v>17389</v>
      </c>
      <c r="H10" s="52">
        <v>18686</v>
      </c>
      <c r="I10" s="52">
        <v>22682</v>
      </c>
      <c r="J10" s="52">
        <v>21757</v>
      </c>
      <c r="K10" s="52">
        <v>24313</v>
      </c>
      <c r="L10" s="52">
        <v>30990</v>
      </c>
      <c r="M10" s="52">
        <v>36245</v>
      </c>
      <c r="N10" s="52">
        <v>33443</v>
      </c>
      <c r="O10" s="52">
        <v>37149</v>
      </c>
      <c r="P10" s="52">
        <v>35044</v>
      </c>
      <c r="Q10" s="52">
        <v>10476</v>
      </c>
      <c r="R10" s="52">
        <v>20985</v>
      </c>
      <c r="S10" s="52">
        <v>37197</v>
      </c>
      <c r="T10" s="52">
        <v>40741</v>
      </c>
      <c r="U10" s="52">
        <v>37677</v>
      </c>
    </row>
    <row r="11" spans="2:21" ht="33" customHeight="1" x14ac:dyDescent="0.25">
      <c r="B11" s="285" t="s">
        <v>358</v>
      </c>
      <c r="C11" s="90" t="s">
        <v>360</v>
      </c>
      <c r="D11" s="52">
        <v>19523.37475798</v>
      </c>
      <c r="E11" s="52">
        <v>20596.443008490001</v>
      </c>
      <c r="F11" s="52">
        <v>23841.17137941</v>
      </c>
      <c r="G11" s="52">
        <v>27442.140652589998</v>
      </c>
      <c r="H11" s="52">
        <v>32118.7446724</v>
      </c>
      <c r="I11" s="52">
        <v>41732.327047320003</v>
      </c>
      <c r="J11" s="52">
        <v>48385.5381471</v>
      </c>
      <c r="K11" s="52">
        <v>56129.787015499998</v>
      </c>
      <c r="L11" s="52">
        <v>72514.436396000005</v>
      </c>
      <c r="M11" s="52">
        <v>75425.82446412</v>
      </c>
      <c r="N11" s="52">
        <v>89969.88887748</v>
      </c>
      <c r="O11" s="52">
        <v>99520</v>
      </c>
      <c r="P11" s="52">
        <v>91218</v>
      </c>
      <c r="Q11" s="52">
        <v>43437</v>
      </c>
      <c r="R11" s="52">
        <v>54438</v>
      </c>
      <c r="S11" s="52">
        <v>77563</v>
      </c>
      <c r="T11" s="52">
        <v>81426</v>
      </c>
      <c r="U11" s="52">
        <v>75778</v>
      </c>
    </row>
    <row r="12" spans="2:21" ht="33" customHeight="1" x14ac:dyDescent="0.25">
      <c r="B12" s="284" t="s">
        <v>361</v>
      </c>
      <c r="C12" s="90" t="s">
        <v>362</v>
      </c>
      <c r="D12" s="52">
        <v>33002.625242020003</v>
      </c>
      <c r="E12" s="52">
        <v>34816.556991509999</v>
      </c>
      <c r="F12" s="52">
        <v>34601.82862059</v>
      </c>
      <c r="G12" s="52">
        <v>36690.859347409998</v>
      </c>
      <c r="H12" s="52">
        <v>40861.255327600004</v>
      </c>
      <c r="I12" s="52">
        <v>50268.672952679997</v>
      </c>
      <c r="J12" s="52">
        <v>46899.4618529</v>
      </c>
      <c r="K12" s="52">
        <v>47900.212984500002</v>
      </c>
      <c r="L12" s="52">
        <v>51149.563604000003</v>
      </c>
      <c r="M12" s="52">
        <v>51298.17553588</v>
      </c>
      <c r="N12" s="52">
        <v>62874.11112252</v>
      </c>
      <c r="O12" s="52">
        <v>68316</v>
      </c>
      <c r="P12" s="52">
        <v>65831</v>
      </c>
      <c r="Q12" s="52">
        <v>55319</v>
      </c>
      <c r="R12" s="52">
        <v>57011</v>
      </c>
      <c r="S12" s="52">
        <v>61632</v>
      </c>
      <c r="T12" s="52">
        <v>61751</v>
      </c>
      <c r="U12" s="52">
        <v>58479</v>
      </c>
    </row>
    <row r="13" spans="2:21" ht="33" customHeight="1" x14ac:dyDescent="0.25">
      <c r="B13" s="286" t="s">
        <v>361</v>
      </c>
      <c r="C13" s="90" t="s">
        <v>363</v>
      </c>
      <c r="D13" s="52">
        <v>140388.62434094999</v>
      </c>
      <c r="E13" s="52">
        <v>143216.85792586001</v>
      </c>
      <c r="F13" s="52">
        <v>148172.49516155999</v>
      </c>
      <c r="G13" s="52">
        <v>144132.92545618999</v>
      </c>
      <c r="H13" s="52">
        <v>157439.23195212</v>
      </c>
      <c r="I13" s="52">
        <v>192368.90769853001</v>
      </c>
      <c r="J13" s="52">
        <v>190908.16004176001</v>
      </c>
      <c r="K13" s="52">
        <v>195107.6046963</v>
      </c>
      <c r="L13" s="52">
        <v>192349.15843608</v>
      </c>
      <c r="M13" s="52">
        <v>194382.66817006</v>
      </c>
      <c r="N13" s="52">
        <v>215951.07926992999</v>
      </c>
      <c r="O13" s="52">
        <v>252898</v>
      </c>
      <c r="P13" s="52">
        <v>245829</v>
      </c>
      <c r="Q13" s="52">
        <v>202805</v>
      </c>
      <c r="R13" s="52">
        <v>225927</v>
      </c>
      <c r="S13" s="52">
        <v>243509</v>
      </c>
      <c r="T13" s="52">
        <v>244606</v>
      </c>
      <c r="U13" s="52">
        <v>236394</v>
      </c>
    </row>
    <row r="14" spans="2:21" ht="33" customHeight="1" x14ac:dyDescent="0.25">
      <c r="B14" s="286" t="s">
        <v>361</v>
      </c>
      <c r="C14" s="90" t="s">
        <v>364</v>
      </c>
      <c r="D14" s="52">
        <v>115775.37565905</v>
      </c>
      <c r="E14" s="52">
        <v>118138.14207414001</v>
      </c>
      <c r="F14" s="52">
        <v>127909.50483844</v>
      </c>
      <c r="G14" s="52">
        <v>130294.07454381</v>
      </c>
      <c r="H14" s="52">
        <v>145809.76804788</v>
      </c>
      <c r="I14" s="52">
        <v>176233.09230146999</v>
      </c>
      <c r="J14" s="52">
        <v>170285.83995823999</v>
      </c>
      <c r="K14" s="52">
        <v>170471.3953037</v>
      </c>
      <c r="L14" s="52">
        <v>170384.84156392</v>
      </c>
      <c r="M14" s="52">
        <v>175706.33182994</v>
      </c>
      <c r="N14" s="52">
        <v>196115.92073007001</v>
      </c>
      <c r="O14" s="52">
        <v>219768</v>
      </c>
      <c r="P14" s="52">
        <v>211941</v>
      </c>
      <c r="Q14" s="52">
        <v>186932</v>
      </c>
      <c r="R14" s="52">
        <v>219700</v>
      </c>
      <c r="S14" s="52">
        <v>233767</v>
      </c>
      <c r="T14" s="52">
        <v>242211</v>
      </c>
      <c r="U14" s="52">
        <v>232241</v>
      </c>
    </row>
    <row r="15" spans="2:21" ht="33" customHeight="1" x14ac:dyDescent="0.25">
      <c r="B15" s="285" t="s">
        <v>361</v>
      </c>
      <c r="C15" s="90" t="s">
        <v>365</v>
      </c>
      <c r="D15" s="52">
        <v>96021</v>
      </c>
      <c r="E15" s="52">
        <v>102808</v>
      </c>
      <c r="F15" s="52">
        <v>107588</v>
      </c>
      <c r="G15" s="52">
        <v>112173</v>
      </c>
      <c r="H15" s="52">
        <v>125727</v>
      </c>
      <c r="I15" s="52">
        <v>159164</v>
      </c>
      <c r="J15" s="52">
        <v>157788</v>
      </c>
      <c r="K15" s="52">
        <v>166520</v>
      </c>
      <c r="L15" s="52">
        <v>158551</v>
      </c>
      <c r="M15" s="52">
        <v>155760</v>
      </c>
      <c r="N15" s="52">
        <v>168465</v>
      </c>
      <c r="O15" s="52">
        <v>189254</v>
      </c>
      <c r="P15" s="52">
        <v>183929</v>
      </c>
      <c r="Q15" s="52">
        <v>162385</v>
      </c>
      <c r="R15" s="52">
        <v>179580</v>
      </c>
      <c r="S15" s="52">
        <v>198726</v>
      </c>
      <c r="T15" s="52">
        <v>205433</v>
      </c>
      <c r="U15" s="52">
        <v>212703</v>
      </c>
    </row>
    <row r="16" spans="2:21" ht="33" customHeight="1" x14ac:dyDescent="0.25">
      <c r="B16" s="90" t="s">
        <v>366</v>
      </c>
      <c r="C16" s="90" t="s">
        <v>367</v>
      </c>
      <c r="D16" s="52">
        <v>86493</v>
      </c>
      <c r="E16" s="52">
        <v>93285</v>
      </c>
      <c r="F16" s="52">
        <v>99166</v>
      </c>
      <c r="G16" s="52">
        <v>107755</v>
      </c>
      <c r="H16" s="52">
        <v>125871</v>
      </c>
      <c r="I16" s="52">
        <v>159916</v>
      </c>
      <c r="J16" s="52">
        <v>165000</v>
      </c>
      <c r="K16" s="52">
        <v>178964</v>
      </c>
      <c r="L16" s="52">
        <v>169183</v>
      </c>
      <c r="M16" s="52">
        <v>166942</v>
      </c>
      <c r="N16" s="52">
        <v>180295</v>
      </c>
      <c r="O16" s="52">
        <v>196469</v>
      </c>
      <c r="P16" s="52">
        <v>182269</v>
      </c>
      <c r="Q16" s="52">
        <v>167149</v>
      </c>
      <c r="R16" s="52">
        <v>189191</v>
      </c>
      <c r="S16" s="52">
        <v>195192</v>
      </c>
      <c r="T16" s="52">
        <v>204882</v>
      </c>
      <c r="U16" s="52">
        <v>201870</v>
      </c>
    </row>
    <row r="17" spans="2:21" ht="33" customHeight="1" x14ac:dyDescent="0.25">
      <c r="B17" s="284" t="s">
        <v>368</v>
      </c>
      <c r="C17" s="90" t="s">
        <v>369</v>
      </c>
      <c r="D17" s="52">
        <v>14876</v>
      </c>
      <c r="E17" s="52">
        <v>16195</v>
      </c>
      <c r="F17" s="52">
        <v>22252</v>
      </c>
      <c r="G17" s="52">
        <v>31956</v>
      </c>
      <c r="H17" s="52">
        <v>36514</v>
      </c>
      <c r="I17" s="52">
        <v>48075</v>
      </c>
      <c r="J17" s="52">
        <v>54204</v>
      </c>
      <c r="K17" s="52">
        <v>79032</v>
      </c>
      <c r="L17" s="52">
        <v>69160</v>
      </c>
      <c r="M17" s="52">
        <v>72917</v>
      </c>
      <c r="N17" s="52">
        <v>72404</v>
      </c>
      <c r="O17" s="52">
        <v>89439</v>
      </c>
      <c r="P17" s="52">
        <v>95375</v>
      </c>
      <c r="Q17" s="52">
        <v>82988</v>
      </c>
      <c r="R17" s="52">
        <v>116342</v>
      </c>
      <c r="S17" s="52">
        <v>133613</v>
      </c>
      <c r="T17" s="52">
        <v>134310</v>
      </c>
      <c r="U17" s="52">
        <v>147345</v>
      </c>
    </row>
    <row r="18" spans="2:21" ht="33" customHeight="1" x14ac:dyDescent="0.25">
      <c r="B18" s="286" t="s">
        <v>368</v>
      </c>
      <c r="C18" s="90" t="s">
        <v>370</v>
      </c>
      <c r="D18" s="52">
        <v>312903</v>
      </c>
      <c r="E18" s="52">
        <v>374892</v>
      </c>
      <c r="F18" s="52">
        <v>412530</v>
      </c>
      <c r="G18" s="52">
        <v>416768</v>
      </c>
      <c r="H18" s="52">
        <v>484267</v>
      </c>
      <c r="I18" s="52">
        <v>609556</v>
      </c>
      <c r="J18" s="52">
        <v>565115</v>
      </c>
      <c r="K18" s="52">
        <v>742919</v>
      </c>
      <c r="L18" s="52">
        <v>731259</v>
      </c>
      <c r="M18" s="52">
        <v>738283</v>
      </c>
      <c r="N18" s="52">
        <v>787193</v>
      </c>
      <c r="O18" s="52">
        <v>848340</v>
      </c>
      <c r="P18" s="52">
        <v>1032226</v>
      </c>
      <c r="Q18" s="52">
        <v>715325</v>
      </c>
      <c r="R18" s="52">
        <v>1003753</v>
      </c>
      <c r="S18" s="52">
        <v>1069628</v>
      </c>
      <c r="T18" s="52">
        <v>1033157</v>
      </c>
      <c r="U18" s="52">
        <v>1059554</v>
      </c>
    </row>
    <row r="19" spans="2:21" ht="33" customHeight="1" x14ac:dyDescent="0.25">
      <c r="B19" s="285" t="s">
        <v>368</v>
      </c>
      <c r="C19" s="90" t="s">
        <v>371</v>
      </c>
      <c r="D19" s="52">
        <v>39327</v>
      </c>
      <c r="E19" s="52">
        <v>47863</v>
      </c>
      <c r="F19" s="52">
        <v>50775</v>
      </c>
      <c r="G19" s="52">
        <v>52746</v>
      </c>
      <c r="H19" s="52">
        <v>60997</v>
      </c>
      <c r="I19" s="52">
        <v>75513</v>
      </c>
      <c r="J19" s="52">
        <v>68968</v>
      </c>
      <c r="K19" s="52">
        <v>90293</v>
      </c>
      <c r="L19" s="52">
        <v>136019</v>
      </c>
      <c r="M19" s="52">
        <v>113690</v>
      </c>
      <c r="N19" s="52">
        <v>112443</v>
      </c>
      <c r="O19" s="52">
        <v>116734</v>
      </c>
      <c r="P19" s="52">
        <v>135998</v>
      </c>
      <c r="Q19" s="52">
        <v>114995</v>
      </c>
      <c r="R19" s="52">
        <v>114053</v>
      </c>
      <c r="S19" s="52">
        <v>140955</v>
      </c>
      <c r="T19" s="52">
        <v>126638</v>
      </c>
      <c r="U19" s="52">
        <v>132777</v>
      </c>
    </row>
    <row r="20" spans="2:21" ht="33" customHeight="1" x14ac:dyDescent="0.25">
      <c r="B20" s="90" t="s">
        <v>372</v>
      </c>
      <c r="C20" s="90" t="s">
        <v>373</v>
      </c>
      <c r="D20" s="52">
        <v>106495</v>
      </c>
      <c r="E20" s="52">
        <v>97460</v>
      </c>
      <c r="F20" s="52">
        <v>100249</v>
      </c>
      <c r="G20" s="52">
        <v>113428</v>
      </c>
      <c r="H20" s="52">
        <v>127877</v>
      </c>
      <c r="I20" s="52">
        <v>140622</v>
      </c>
      <c r="J20" s="52">
        <v>164042</v>
      </c>
      <c r="K20" s="52">
        <v>230310</v>
      </c>
      <c r="L20" s="52">
        <v>181201</v>
      </c>
      <c r="M20" s="52">
        <v>186581</v>
      </c>
      <c r="N20" s="52">
        <v>209766</v>
      </c>
      <c r="O20" s="52">
        <v>230748</v>
      </c>
      <c r="P20" s="52">
        <v>214663</v>
      </c>
      <c r="Q20" s="52">
        <v>130743</v>
      </c>
      <c r="R20" s="52">
        <v>213391</v>
      </c>
      <c r="S20" s="52">
        <v>235648</v>
      </c>
      <c r="T20" s="52">
        <v>234072</v>
      </c>
      <c r="U20" s="52">
        <v>213982</v>
      </c>
    </row>
    <row r="21" spans="2:21" ht="33" customHeight="1" x14ac:dyDescent="0.25">
      <c r="B21" s="287" t="s">
        <v>336</v>
      </c>
      <c r="C21" s="288"/>
      <c r="D21" s="55">
        <v>3267085</v>
      </c>
      <c r="E21" s="55">
        <v>3936433</v>
      </c>
      <c r="F21" s="55">
        <v>4171548</v>
      </c>
      <c r="G21" s="55">
        <v>4479304</v>
      </c>
      <c r="H21" s="55">
        <v>5178972</v>
      </c>
      <c r="I21" s="55">
        <v>5783855</v>
      </c>
      <c r="J21" s="55">
        <v>6626585</v>
      </c>
      <c r="K21" s="55">
        <v>7122562</v>
      </c>
      <c r="L21" s="55">
        <v>6786574</v>
      </c>
      <c r="M21" s="55">
        <v>6662887</v>
      </c>
      <c r="N21" s="55">
        <v>7252946</v>
      </c>
      <c r="O21" s="55">
        <v>7579415</v>
      </c>
      <c r="P21" s="55">
        <v>7617384</v>
      </c>
      <c r="Q21" s="55">
        <v>6322500</v>
      </c>
      <c r="R21" s="55">
        <v>6701049</v>
      </c>
      <c r="S21" s="55">
        <v>7182386</v>
      </c>
      <c r="T21" s="55">
        <v>7638965</v>
      </c>
      <c r="U21" s="55">
        <v>7643179</v>
      </c>
    </row>
    <row r="22" spans="2:21" ht="13.5" customHeight="1" x14ac:dyDescent="0.3">
      <c r="B22" s="113"/>
      <c r="C22" s="113"/>
      <c r="D22" s="113"/>
      <c r="E22" s="113"/>
      <c r="F22" s="113"/>
      <c r="G22" s="59"/>
      <c r="H22" s="59"/>
      <c r="I22" s="59"/>
    </row>
    <row r="23" spans="2:21" ht="13.5" customHeight="1" x14ac:dyDescent="0.3">
      <c r="B23" s="113"/>
      <c r="C23" s="113"/>
      <c r="D23" s="113"/>
      <c r="E23" s="113"/>
      <c r="F23" s="113"/>
      <c r="G23" s="59"/>
      <c r="H23" s="59"/>
      <c r="I23" s="59"/>
    </row>
    <row r="24" spans="2:21" ht="33" customHeight="1" x14ac:dyDescent="0.25">
      <c r="B24" s="269" t="s">
        <v>285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269"/>
      <c r="S24" s="269"/>
      <c r="T24" s="269"/>
      <c r="U24" s="269"/>
    </row>
    <row r="25" spans="2:21" x14ac:dyDescent="0.25">
      <c r="B25" s="38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8"/>
      <c r="N25" s="38"/>
      <c r="O25" s="38"/>
      <c r="P25" s="38"/>
      <c r="Q25" s="38"/>
      <c r="R25" s="38"/>
      <c r="S25" s="38"/>
      <c r="T25" s="38"/>
      <c r="U25" s="38"/>
    </row>
    <row r="26" spans="2:21" x14ac:dyDescent="0.25">
      <c r="B26" s="166"/>
      <c r="C26" s="345"/>
      <c r="D26" s="229"/>
      <c r="E26" s="229"/>
      <c r="F26" s="229"/>
      <c r="G26" s="229"/>
      <c r="H26" s="346">
        <f>+T8</f>
        <v>2023</v>
      </c>
      <c r="I26" s="229"/>
      <c r="J26" s="346">
        <f>+U8</f>
        <v>2024</v>
      </c>
      <c r="K26" s="347"/>
      <c r="L26" s="229"/>
      <c r="M26" s="144"/>
    </row>
    <row r="27" spans="2:21" x14ac:dyDescent="0.25">
      <c r="B27" s="29"/>
      <c r="C27" s="346"/>
      <c r="D27" s="324"/>
      <c r="E27" s="324"/>
      <c r="F27" s="346"/>
      <c r="G27" s="346"/>
      <c r="H27" s="235">
        <f>+H28-T9</f>
        <v>0</v>
      </c>
      <c r="I27" s="347"/>
      <c r="J27" s="235">
        <f>+J28-U9</f>
        <v>0</v>
      </c>
      <c r="K27" s="347"/>
      <c r="L27" s="347"/>
    </row>
    <row r="28" spans="2:21" x14ac:dyDescent="0.25">
      <c r="B28" s="91"/>
      <c r="C28" s="348"/>
      <c r="D28" s="344"/>
      <c r="E28" s="344"/>
      <c r="F28" s="348" t="s">
        <v>104</v>
      </c>
      <c r="G28" s="348"/>
      <c r="H28" s="349">
        <f>SUM(H29:H39)</f>
        <v>2609227</v>
      </c>
      <c r="I28" s="350">
        <f>SUM(I29:I39)</f>
        <v>1</v>
      </c>
      <c r="J28" s="349">
        <f>SUM(J29:J39)</f>
        <v>2608800</v>
      </c>
      <c r="K28" s="350">
        <f>SUM(K29:K39)</f>
        <v>0.99999999999999989</v>
      </c>
      <c r="L28" s="344"/>
      <c r="M28" s="38"/>
    </row>
    <row r="29" spans="2:21" x14ac:dyDescent="0.25">
      <c r="B29" s="91"/>
      <c r="C29" s="348"/>
      <c r="D29" s="345"/>
      <c r="E29" s="345"/>
      <c r="F29" s="348" t="str">
        <f>+C10</f>
        <v>Inicial 1</v>
      </c>
      <c r="G29" s="348"/>
      <c r="H29" s="349">
        <f>+T10</f>
        <v>40741</v>
      </c>
      <c r="I29" s="350">
        <f>H29/$H$28</f>
        <v>1.5614202980422938E-2</v>
      </c>
      <c r="J29" s="349">
        <f t="shared" ref="J29:J39" si="0">+U10</f>
        <v>37677</v>
      </c>
      <c r="K29" s="350">
        <f>+J29/$J$28</f>
        <v>1.4442272309107636E-2</v>
      </c>
      <c r="L29" s="345"/>
      <c r="M29" s="166"/>
    </row>
    <row r="30" spans="2:21" x14ac:dyDescent="0.25">
      <c r="B30" s="91"/>
      <c r="C30" s="348"/>
      <c r="D30" s="347"/>
      <c r="E30" s="347"/>
      <c r="F30" s="348" t="str">
        <f t="shared" ref="F30:F39" si="1">+C11</f>
        <v>Inicial 2</v>
      </c>
      <c r="G30" s="348"/>
      <c r="H30" s="349">
        <f t="shared" ref="H30:H39" si="2">+T11</f>
        <v>81426</v>
      </c>
      <c r="I30" s="350">
        <f t="shared" ref="I30:I39" si="3">H30/$H$28</f>
        <v>3.1206943665691027E-2</v>
      </c>
      <c r="J30" s="349">
        <f t="shared" si="0"/>
        <v>75778</v>
      </c>
      <c r="K30" s="350">
        <f t="shared" ref="K30:K39" si="4">+J30/$J$28</f>
        <v>2.9047071450475314E-2</v>
      </c>
      <c r="L30" s="345"/>
      <c r="M30" s="166"/>
    </row>
    <row r="31" spans="2:21" ht="13.5" customHeight="1" x14ac:dyDescent="0.3">
      <c r="B31" s="91"/>
      <c r="C31" s="348"/>
      <c r="D31" s="219"/>
      <c r="E31" s="219"/>
      <c r="F31" s="348" t="str">
        <f t="shared" si="1"/>
        <v>Preparatoria</v>
      </c>
      <c r="G31" s="348"/>
      <c r="H31" s="349">
        <f t="shared" si="2"/>
        <v>61751</v>
      </c>
      <c r="I31" s="350">
        <f t="shared" si="3"/>
        <v>2.3666396216197365E-2</v>
      </c>
      <c r="J31" s="349">
        <f t="shared" si="0"/>
        <v>58479</v>
      </c>
      <c r="K31" s="350">
        <f t="shared" si="4"/>
        <v>2.2416053357865687E-2</v>
      </c>
      <c r="L31" s="345"/>
      <c r="M31" s="166"/>
      <c r="O31" s="40"/>
      <c r="P31" s="40"/>
      <c r="Q31" s="40"/>
    </row>
    <row r="32" spans="2:21" ht="13.5" customHeight="1" x14ac:dyDescent="0.3">
      <c r="B32" s="91"/>
      <c r="C32" s="348"/>
      <c r="D32" s="219"/>
      <c r="E32" s="219"/>
      <c r="F32" s="348" t="str">
        <f t="shared" si="1"/>
        <v>Elemental</v>
      </c>
      <c r="G32" s="348"/>
      <c r="H32" s="349">
        <f t="shared" si="2"/>
        <v>244606</v>
      </c>
      <c r="I32" s="350">
        <f t="shared" si="3"/>
        <v>9.3746538725837186E-2</v>
      </c>
      <c r="J32" s="349">
        <f t="shared" si="0"/>
        <v>236394</v>
      </c>
      <c r="K32" s="350">
        <f t="shared" si="4"/>
        <v>9.0614075436982522E-2</v>
      </c>
      <c r="L32" s="351"/>
      <c r="M32" s="169"/>
      <c r="O32" s="40"/>
      <c r="P32" s="40"/>
      <c r="Q32" s="40"/>
    </row>
    <row r="33" spans="2:17" ht="13.5" customHeight="1" x14ac:dyDescent="0.3">
      <c r="B33" s="91"/>
      <c r="C33" s="348"/>
      <c r="D33" s="219"/>
      <c r="E33" s="219"/>
      <c r="F33" s="348" t="str">
        <f t="shared" si="1"/>
        <v>Media</v>
      </c>
      <c r="G33" s="348"/>
      <c r="H33" s="349">
        <f t="shared" si="2"/>
        <v>242211</v>
      </c>
      <c r="I33" s="350">
        <f t="shared" si="3"/>
        <v>9.2828642352696791E-2</v>
      </c>
      <c r="J33" s="349">
        <f t="shared" si="0"/>
        <v>232241</v>
      </c>
      <c r="K33" s="350">
        <f t="shared" si="4"/>
        <v>8.9022155780435444E-2</v>
      </c>
      <c r="L33" s="351"/>
      <c r="M33" s="169"/>
      <c r="O33" s="40"/>
      <c r="P33" s="40"/>
      <c r="Q33" s="40"/>
    </row>
    <row r="34" spans="2:17" ht="13.5" customHeight="1" x14ac:dyDescent="0.3">
      <c r="B34" s="91"/>
      <c r="C34" s="348"/>
      <c r="D34" s="219"/>
      <c r="E34" s="219"/>
      <c r="F34" s="348" t="str">
        <f t="shared" si="1"/>
        <v>Superior</v>
      </c>
      <c r="G34" s="348"/>
      <c r="H34" s="349">
        <f t="shared" si="2"/>
        <v>205433</v>
      </c>
      <c r="I34" s="350">
        <f t="shared" si="3"/>
        <v>7.8733280009750009E-2</v>
      </c>
      <c r="J34" s="349">
        <f t="shared" si="0"/>
        <v>212703</v>
      </c>
      <c r="K34" s="350">
        <f t="shared" si="4"/>
        <v>8.1532888684452617E-2</v>
      </c>
      <c r="L34" s="351"/>
      <c r="M34" s="169"/>
      <c r="O34" s="40"/>
      <c r="P34" s="40"/>
      <c r="Q34" s="40"/>
    </row>
    <row r="35" spans="2:17" ht="13.5" customHeight="1" x14ac:dyDescent="0.3">
      <c r="B35" s="91"/>
      <c r="C35" s="348"/>
      <c r="D35" s="219"/>
      <c r="E35" s="219"/>
      <c r="F35" s="348" t="str">
        <f t="shared" si="1"/>
        <v>Bachillerato en ciencias y técnico</v>
      </c>
      <c r="G35" s="348"/>
      <c r="H35" s="349">
        <f t="shared" si="2"/>
        <v>204882</v>
      </c>
      <c r="I35" s="350">
        <f t="shared" si="3"/>
        <v>7.8522106355637125E-2</v>
      </c>
      <c r="J35" s="349">
        <f t="shared" si="0"/>
        <v>201870</v>
      </c>
      <c r="K35" s="350">
        <f t="shared" si="4"/>
        <v>7.7380404783808643E-2</v>
      </c>
      <c r="L35" s="347"/>
      <c r="O35" s="40"/>
      <c r="P35" s="40"/>
      <c r="Q35" s="40"/>
    </row>
    <row r="36" spans="2:17" ht="13.5" customHeight="1" x14ac:dyDescent="0.3">
      <c r="B36" s="91"/>
      <c r="C36" s="348"/>
      <c r="D36" s="219"/>
      <c r="E36" s="219"/>
      <c r="F36" s="348" t="str">
        <f t="shared" si="1"/>
        <v>Nivel técnico o tecnológico superior</v>
      </c>
      <c r="G36" s="348"/>
      <c r="H36" s="349">
        <f t="shared" si="2"/>
        <v>134310</v>
      </c>
      <c r="I36" s="350">
        <f t="shared" si="3"/>
        <v>5.1475015397280499E-2</v>
      </c>
      <c r="J36" s="349">
        <f t="shared" si="0"/>
        <v>147345</v>
      </c>
      <c r="K36" s="350">
        <f t="shared" si="4"/>
        <v>5.6479990800367988E-2</v>
      </c>
      <c r="L36" s="347"/>
      <c r="O36" s="40"/>
      <c r="P36" s="40"/>
      <c r="Q36" s="40"/>
    </row>
    <row r="37" spans="2:17" ht="13.5" customHeight="1" x14ac:dyDescent="0.3">
      <c r="B37" s="91"/>
      <c r="C37" s="348"/>
      <c r="D37" s="219"/>
      <c r="E37" s="219"/>
      <c r="F37" s="348" t="str">
        <f t="shared" si="1"/>
        <v>Educación de tercer nivel</v>
      </c>
      <c r="G37" s="348"/>
      <c r="H37" s="349">
        <f t="shared" si="2"/>
        <v>1033157</v>
      </c>
      <c r="I37" s="350">
        <f t="shared" si="3"/>
        <v>0.39596286563031885</v>
      </c>
      <c r="J37" s="349">
        <f t="shared" si="0"/>
        <v>1059554</v>
      </c>
      <c r="K37" s="350">
        <f t="shared" si="4"/>
        <v>0.40614612082183377</v>
      </c>
      <c r="L37" s="347"/>
      <c r="O37" s="40"/>
      <c r="P37" s="40"/>
      <c r="Q37" s="40"/>
    </row>
    <row r="38" spans="2:17" ht="13.5" customHeight="1" x14ac:dyDescent="0.3">
      <c r="B38" s="91"/>
      <c r="C38" s="348"/>
      <c r="D38" s="219"/>
      <c r="E38" s="219"/>
      <c r="F38" s="348" t="str">
        <f t="shared" si="1"/>
        <v>Educación de cuarto nivel</v>
      </c>
      <c r="G38" s="348"/>
      <c r="H38" s="349">
        <f t="shared" si="2"/>
        <v>126638</v>
      </c>
      <c r="I38" s="350">
        <f t="shared" si="3"/>
        <v>4.8534680961066244E-2</v>
      </c>
      <c r="J38" s="349">
        <f t="shared" si="0"/>
        <v>132777</v>
      </c>
      <c r="K38" s="350">
        <f t="shared" si="4"/>
        <v>5.0895814167433301E-2</v>
      </c>
      <c r="L38" s="347"/>
      <c r="O38" s="40"/>
      <c r="P38" s="40"/>
      <c r="Q38" s="40"/>
    </row>
    <row r="39" spans="2:17" ht="13.5" customHeight="1" x14ac:dyDescent="0.3">
      <c r="B39" s="91"/>
      <c r="C39" s="348"/>
      <c r="D39" s="219"/>
      <c r="E39" s="219"/>
      <c r="F39" s="348" t="str">
        <f t="shared" si="1"/>
        <v>Centros de capacitación</v>
      </c>
      <c r="G39" s="348"/>
      <c r="H39" s="349">
        <f t="shared" si="2"/>
        <v>234072</v>
      </c>
      <c r="I39" s="350">
        <f t="shared" si="3"/>
        <v>8.9709327705101927E-2</v>
      </c>
      <c r="J39" s="349">
        <f t="shared" si="0"/>
        <v>213982</v>
      </c>
      <c r="K39" s="350">
        <f t="shared" si="4"/>
        <v>8.2023152407237038E-2</v>
      </c>
      <c r="L39" s="347"/>
      <c r="O39" s="40"/>
      <c r="P39" s="40"/>
      <c r="Q39" s="40"/>
    </row>
    <row r="40" spans="2:17" ht="13.5" customHeight="1" x14ac:dyDescent="0.3">
      <c r="B40" s="91"/>
      <c r="C40" s="348"/>
      <c r="D40" s="219"/>
      <c r="E40" s="219"/>
      <c r="F40" s="348">
        <f t="shared" ref="F35:F40" si="5">+C21</f>
        <v>0</v>
      </c>
      <c r="G40" s="348"/>
      <c r="H40" s="349"/>
      <c r="I40" s="350"/>
      <c r="J40" s="349"/>
      <c r="K40" s="350"/>
      <c r="L40" s="347"/>
      <c r="O40" s="40"/>
      <c r="P40" s="40"/>
      <c r="Q40" s="40"/>
    </row>
    <row r="41" spans="2:17" ht="13.5" customHeight="1" x14ac:dyDescent="0.3">
      <c r="B41" s="91"/>
      <c r="C41" s="348"/>
      <c r="D41" s="219"/>
      <c r="E41" s="219"/>
      <c r="F41" s="219"/>
      <c r="G41" s="219"/>
      <c r="H41" s="347"/>
      <c r="I41" s="349"/>
      <c r="J41" s="350"/>
      <c r="K41" s="347"/>
      <c r="L41" s="347"/>
      <c r="O41" s="40"/>
      <c r="P41" s="40"/>
      <c r="Q41" s="40"/>
    </row>
    <row r="42" spans="2:17" ht="13.5" customHeight="1" x14ac:dyDescent="0.3">
      <c r="B42" s="91"/>
      <c r="C42" s="91"/>
      <c r="D42" s="40"/>
      <c r="E42" s="40"/>
      <c r="F42" s="40"/>
      <c r="G42" s="40"/>
      <c r="I42" s="167"/>
      <c r="J42" s="168"/>
      <c r="O42" s="40"/>
      <c r="P42" s="40"/>
      <c r="Q42" s="40"/>
    </row>
    <row r="43" spans="2:17" ht="13.5" customHeight="1" x14ac:dyDescent="0.3">
      <c r="D43" s="40"/>
      <c r="E43" s="40"/>
      <c r="F43" s="40"/>
      <c r="G43" s="40"/>
      <c r="I43" s="167"/>
      <c r="J43" s="168"/>
      <c r="O43" s="40"/>
      <c r="P43" s="40"/>
      <c r="Q43" s="40"/>
    </row>
    <row r="44" spans="2:17" ht="13.5" customHeight="1" x14ac:dyDescent="0.3">
      <c r="D44" s="167"/>
      <c r="E44" s="168"/>
      <c r="F44" s="170"/>
      <c r="G44" s="171"/>
      <c r="I44" s="167"/>
      <c r="J44" s="168"/>
      <c r="O44" s="40"/>
      <c r="P44" s="40"/>
      <c r="Q44" s="40"/>
    </row>
    <row r="45" spans="2:17" ht="13.5" customHeight="1" x14ac:dyDescent="0.3">
      <c r="O45" s="40"/>
      <c r="P45" s="40"/>
      <c r="Q45" s="40"/>
    </row>
    <row r="47" spans="2:17" ht="13.5" customHeight="1" x14ac:dyDescent="0.3">
      <c r="B47" s="40"/>
      <c r="C47" s="40"/>
      <c r="D47" s="40"/>
      <c r="E47" s="40"/>
      <c r="F47" s="40"/>
      <c r="G47" s="40"/>
      <c r="H47" s="40"/>
      <c r="I47" s="40"/>
      <c r="J47" s="40"/>
    </row>
    <row r="48" spans="2:17" ht="13.5" customHeight="1" x14ac:dyDescent="0.3">
      <c r="B48" s="40"/>
      <c r="C48" s="40"/>
      <c r="D48" s="40"/>
      <c r="E48" s="40"/>
      <c r="F48" s="40"/>
      <c r="G48" s="40"/>
      <c r="H48" s="40"/>
      <c r="I48" s="40"/>
      <c r="J48" s="40"/>
    </row>
    <row r="49" spans="2:10" ht="13.5" customHeight="1" x14ac:dyDescent="0.3">
      <c r="B49" s="56"/>
      <c r="C49" s="56"/>
      <c r="D49" s="40"/>
      <c r="E49" s="40"/>
      <c r="F49" s="40"/>
      <c r="G49" s="40"/>
      <c r="H49" s="40"/>
      <c r="I49" s="40"/>
      <c r="J49" s="40"/>
    </row>
    <row r="50" spans="2:10" ht="13.5" customHeight="1" x14ac:dyDescent="0.3">
      <c r="B50" s="56"/>
      <c r="C50" s="56"/>
      <c r="D50" s="40"/>
      <c r="E50" s="40"/>
      <c r="F50" s="40"/>
      <c r="G50" s="40"/>
      <c r="H50" s="40"/>
      <c r="I50" s="40"/>
      <c r="J50" s="40"/>
    </row>
    <row r="51" spans="2:10" ht="13.5" customHeight="1" x14ac:dyDescent="0.3">
      <c r="B51" s="56"/>
      <c r="C51" s="56"/>
      <c r="D51" s="40"/>
      <c r="E51" s="40"/>
      <c r="F51" s="40"/>
      <c r="G51" s="40"/>
      <c r="H51" s="40"/>
      <c r="I51" s="40"/>
      <c r="J51" s="40"/>
    </row>
    <row r="52" spans="2:10" ht="13.5" customHeight="1" x14ac:dyDescent="0.3">
      <c r="B52" s="56"/>
      <c r="C52" s="56"/>
      <c r="D52" s="40"/>
      <c r="E52" s="40"/>
      <c r="F52" s="40"/>
      <c r="G52" s="40"/>
      <c r="H52" s="40"/>
      <c r="I52" s="40"/>
      <c r="J52" s="40"/>
    </row>
    <row r="53" spans="2:10" ht="13.5" customHeight="1" x14ac:dyDescent="0.3">
      <c r="B53" s="56"/>
      <c r="C53" s="56"/>
      <c r="D53" s="40"/>
      <c r="E53" s="40"/>
      <c r="F53" s="40"/>
      <c r="G53" s="40"/>
      <c r="H53" s="40"/>
      <c r="I53" s="40"/>
      <c r="J53" s="40"/>
    </row>
    <row r="54" spans="2:10" ht="13.5" customHeight="1" x14ac:dyDescent="0.3">
      <c r="B54" s="56"/>
      <c r="C54" s="56"/>
      <c r="D54" s="40"/>
      <c r="E54" s="40"/>
      <c r="F54" s="40"/>
      <c r="G54" s="40"/>
      <c r="H54" s="40"/>
      <c r="I54" s="40"/>
      <c r="J54" s="40"/>
    </row>
    <row r="55" spans="2:10" ht="13.5" customHeight="1" x14ac:dyDescent="0.3">
      <c r="B55" s="56"/>
      <c r="C55" s="56"/>
      <c r="D55" s="40"/>
      <c r="E55" s="40"/>
      <c r="F55" s="40"/>
      <c r="G55" s="40"/>
      <c r="H55" s="40"/>
      <c r="I55" s="40"/>
      <c r="J55" s="40"/>
    </row>
    <row r="56" spans="2:10" ht="13.5" customHeight="1" x14ac:dyDescent="0.3">
      <c r="B56" s="56"/>
      <c r="C56" s="56"/>
      <c r="D56" s="40"/>
      <c r="E56" s="40"/>
      <c r="F56" s="40"/>
      <c r="G56" s="40"/>
      <c r="H56" s="40"/>
      <c r="I56" s="40"/>
      <c r="J56" s="40"/>
    </row>
    <row r="57" spans="2:10" ht="13.5" customHeight="1" x14ac:dyDescent="0.3">
      <c r="B57" s="56"/>
      <c r="C57" s="56"/>
      <c r="D57" s="40"/>
      <c r="E57" s="40"/>
      <c r="F57" s="40"/>
      <c r="G57" s="40"/>
      <c r="H57" s="40"/>
      <c r="I57" s="40"/>
      <c r="J57" s="40"/>
    </row>
    <row r="58" spans="2:10" ht="13.5" customHeight="1" x14ac:dyDescent="0.3">
      <c r="B58" s="56"/>
      <c r="C58" s="56"/>
      <c r="D58" s="40"/>
      <c r="E58" s="40"/>
      <c r="F58" s="40"/>
      <c r="G58" s="40"/>
      <c r="H58" s="40"/>
      <c r="I58" s="40"/>
      <c r="J58" s="40"/>
    </row>
    <row r="59" spans="2:10" ht="13.5" customHeight="1" x14ac:dyDescent="0.3">
      <c r="B59" s="56"/>
      <c r="C59" s="56"/>
      <c r="D59" s="40"/>
      <c r="E59" s="40"/>
      <c r="F59" s="40"/>
      <c r="G59" s="40"/>
      <c r="H59" s="40"/>
      <c r="I59" s="40"/>
      <c r="J59" s="40"/>
    </row>
    <row r="60" spans="2:10" ht="13.5" customHeight="1" x14ac:dyDescent="0.3">
      <c r="B60" s="56"/>
      <c r="C60" s="56"/>
      <c r="D60" s="40"/>
      <c r="E60" s="40"/>
      <c r="F60" s="40"/>
      <c r="G60" s="40"/>
      <c r="H60" s="40"/>
      <c r="I60" s="40"/>
      <c r="J60" s="40"/>
    </row>
    <row r="61" spans="2:10" ht="13.5" customHeight="1" x14ac:dyDescent="0.3">
      <c r="B61" s="56"/>
      <c r="C61" s="56"/>
      <c r="D61" s="40"/>
      <c r="E61" s="40"/>
      <c r="F61" s="40"/>
      <c r="G61" s="40"/>
      <c r="H61" s="40"/>
      <c r="I61" s="40"/>
      <c r="J61" s="40"/>
    </row>
    <row r="62" spans="2:10" ht="13.5" customHeight="1" x14ac:dyDescent="0.3">
      <c r="B62" s="56"/>
      <c r="C62" s="56"/>
      <c r="D62" s="40"/>
      <c r="E62" s="40"/>
      <c r="F62" s="40"/>
      <c r="G62" s="40"/>
      <c r="H62" s="40"/>
      <c r="I62" s="40"/>
      <c r="J62" s="40"/>
    </row>
    <row r="63" spans="2:10" ht="13.5" customHeight="1" x14ac:dyDescent="0.3">
      <c r="B63" s="56"/>
      <c r="C63" s="56"/>
      <c r="D63" s="40"/>
      <c r="E63" s="40"/>
      <c r="F63" s="40"/>
      <c r="G63" s="40"/>
      <c r="H63" s="40"/>
      <c r="I63" s="40"/>
      <c r="J63" s="40"/>
    </row>
    <row r="64" spans="2:10" ht="13.5" customHeight="1" x14ac:dyDescent="0.3">
      <c r="B64" s="56"/>
      <c r="C64" s="56"/>
      <c r="D64" s="40"/>
      <c r="E64" s="40"/>
      <c r="F64" s="40"/>
      <c r="G64" s="40"/>
      <c r="H64" s="40"/>
      <c r="I64" s="40"/>
      <c r="J64" s="40"/>
    </row>
    <row r="65" spans="2:21" ht="13.5" customHeight="1" x14ac:dyDescent="0.3">
      <c r="B65" s="56"/>
      <c r="C65" s="56"/>
      <c r="D65" s="40"/>
      <c r="E65" s="40"/>
      <c r="F65" s="40"/>
      <c r="G65" s="40"/>
      <c r="H65" s="40"/>
      <c r="I65" s="40"/>
      <c r="J65" s="40"/>
    </row>
    <row r="66" spans="2:21" ht="13.5" customHeight="1" x14ac:dyDescent="0.3">
      <c r="B66" s="56"/>
      <c r="C66" s="56"/>
      <c r="D66" s="40"/>
      <c r="E66" s="40"/>
      <c r="F66" s="40"/>
      <c r="G66" s="40"/>
      <c r="H66" s="40"/>
      <c r="I66" s="40"/>
      <c r="J66" s="40"/>
    </row>
    <row r="67" spans="2:21" ht="13.5" customHeight="1" x14ac:dyDescent="0.3">
      <c r="B67" s="56"/>
      <c r="C67" s="56"/>
      <c r="D67" s="40"/>
      <c r="E67" s="40"/>
      <c r="F67" s="40"/>
      <c r="G67" s="40"/>
      <c r="H67" s="40"/>
      <c r="I67" s="40"/>
      <c r="J67" s="40"/>
    </row>
    <row r="68" spans="2:21" ht="13.5" customHeight="1" x14ac:dyDescent="0.3">
      <c r="B68" s="56"/>
      <c r="C68" s="56"/>
      <c r="D68" s="40"/>
      <c r="E68" s="40"/>
      <c r="F68" s="40"/>
      <c r="G68" s="40"/>
      <c r="H68" s="40"/>
      <c r="I68" s="40"/>
      <c r="J68" s="40"/>
    </row>
    <row r="69" spans="2:21" ht="13.5" customHeight="1" x14ac:dyDescent="0.3">
      <c r="B69" s="56"/>
      <c r="C69" s="56"/>
      <c r="D69" s="40"/>
      <c r="E69" s="40"/>
      <c r="F69" s="40"/>
      <c r="G69" s="40"/>
      <c r="H69" s="40"/>
      <c r="I69" s="40"/>
      <c r="J69" s="40"/>
    </row>
    <row r="70" spans="2:21" ht="13.5" customHeight="1" x14ac:dyDescent="0.3">
      <c r="B70" s="56"/>
      <c r="C70" s="56"/>
      <c r="D70" s="40"/>
      <c r="E70" s="40"/>
      <c r="F70" s="40"/>
      <c r="G70" s="40"/>
      <c r="H70" s="40"/>
      <c r="I70" s="40"/>
      <c r="J70" s="40"/>
    </row>
    <row r="71" spans="2:21" ht="13.5" customHeight="1" x14ac:dyDescent="0.3">
      <c r="B71" s="56"/>
      <c r="C71" s="56"/>
      <c r="D71" s="40"/>
      <c r="E71" s="40"/>
      <c r="F71" s="40"/>
      <c r="G71" s="40"/>
      <c r="H71" s="40"/>
      <c r="I71" s="40"/>
      <c r="J71" s="40"/>
    </row>
    <row r="72" spans="2:21" ht="33" customHeight="1" x14ac:dyDescent="0.25">
      <c r="B72" s="292" t="s">
        <v>220</v>
      </c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2"/>
    </row>
    <row r="74" spans="2:21" ht="33" customHeight="1" x14ac:dyDescent="0.25">
      <c r="B74" s="291" t="s">
        <v>253</v>
      </c>
      <c r="C74" s="291"/>
      <c r="D74" s="291"/>
      <c r="E74" s="291"/>
      <c r="F74" s="291"/>
      <c r="G74" s="291"/>
      <c r="H74" s="291"/>
      <c r="I74" s="291"/>
      <c r="J74" s="291"/>
      <c r="K74" s="291"/>
      <c r="L74" s="291"/>
      <c r="M74" s="291"/>
      <c r="N74" s="291"/>
      <c r="O74" s="291"/>
      <c r="P74" s="291"/>
      <c r="Q74" s="291"/>
      <c r="R74" s="291"/>
      <c r="S74" s="291"/>
      <c r="T74" s="291"/>
      <c r="U74" s="291"/>
    </row>
    <row r="109" spans="2:21" ht="33" customHeight="1" x14ac:dyDescent="0.25">
      <c r="B109" s="291" t="s">
        <v>254</v>
      </c>
      <c r="C109" s="291"/>
      <c r="D109" s="291"/>
      <c r="E109" s="291"/>
      <c r="F109" s="291"/>
      <c r="G109" s="291"/>
      <c r="H109" s="291"/>
      <c r="I109" s="291"/>
      <c r="J109" s="291"/>
      <c r="K109" s="291"/>
      <c r="L109" s="291"/>
      <c r="M109" s="291"/>
      <c r="N109" s="291"/>
      <c r="O109" s="291"/>
      <c r="P109" s="291"/>
      <c r="Q109" s="291"/>
      <c r="R109" s="291"/>
      <c r="S109" s="291"/>
      <c r="T109" s="291"/>
      <c r="U109" s="291"/>
    </row>
    <row r="144" spans="2:21" ht="33" customHeight="1" x14ac:dyDescent="0.25">
      <c r="B144" s="291" t="s">
        <v>255</v>
      </c>
      <c r="C144" s="291"/>
      <c r="D144" s="291"/>
      <c r="E144" s="291"/>
      <c r="F144" s="291"/>
      <c r="G144" s="291"/>
      <c r="H144" s="291"/>
      <c r="I144" s="291"/>
      <c r="J144" s="291"/>
      <c r="K144" s="291"/>
      <c r="L144" s="291"/>
      <c r="M144" s="291"/>
      <c r="N144" s="291"/>
      <c r="O144" s="291"/>
      <c r="P144" s="291"/>
      <c r="Q144" s="291"/>
      <c r="R144" s="291"/>
      <c r="S144" s="291"/>
      <c r="T144" s="291"/>
      <c r="U144" s="291"/>
    </row>
    <row r="171" spans="2:2" ht="14.25" x14ac:dyDescent="0.3">
      <c r="B171" s="56"/>
    </row>
    <row r="172" spans="2:2" ht="14.25" x14ac:dyDescent="0.3">
      <c r="B172" s="56"/>
    </row>
    <row r="173" spans="2:2" ht="14.25" x14ac:dyDescent="0.3">
      <c r="B173" s="56"/>
    </row>
    <row r="174" spans="2:2" ht="14.25" x14ac:dyDescent="0.3">
      <c r="B174" s="56"/>
    </row>
    <row r="175" spans="2:2" ht="14.25" x14ac:dyDescent="0.3">
      <c r="B175" s="56"/>
    </row>
    <row r="176" spans="2:2" ht="14.25" x14ac:dyDescent="0.3">
      <c r="B176" s="56"/>
    </row>
    <row r="177" spans="2:21" ht="14.25" x14ac:dyDescent="0.3">
      <c r="B177" s="56"/>
    </row>
    <row r="178" spans="2:21" ht="11.45" customHeight="1" x14ac:dyDescent="0.3">
      <c r="B178" s="67" t="s">
        <v>221</v>
      </c>
    </row>
    <row r="179" spans="2:21" ht="13.5" customHeight="1" x14ac:dyDescent="0.3">
      <c r="B179" s="66" t="s">
        <v>279</v>
      </c>
    </row>
    <row r="180" spans="2:21" ht="14.25" x14ac:dyDescent="0.3">
      <c r="B180" s="56"/>
    </row>
    <row r="181" spans="2:21" ht="14.25" x14ac:dyDescent="0.3">
      <c r="B181" s="56"/>
    </row>
    <row r="182" spans="2:21" ht="33" customHeight="1" x14ac:dyDescent="0.25">
      <c r="B182" s="270" t="s">
        <v>188</v>
      </c>
      <c r="C182" s="270"/>
      <c r="D182" s="270"/>
      <c r="E182" s="270"/>
      <c r="F182" s="270"/>
      <c r="G182" s="270"/>
      <c r="H182" s="270"/>
      <c r="I182" s="270"/>
      <c r="J182" s="270"/>
      <c r="K182" s="270"/>
      <c r="L182" s="270"/>
      <c r="M182" s="270"/>
      <c r="N182" s="270"/>
      <c r="O182" s="270"/>
      <c r="P182" s="270"/>
      <c r="Q182" s="270"/>
      <c r="R182" s="270"/>
      <c r="S182" s="270"/>
      <c r="T182" s="270"/>
      <c r="U182" s="270"/>
    </row>
  </sheetData>
  <sheetProtection selectLockedCells="1" selectUnlockedCells="1"/>
  <mergeCells count="16">
    <mergeCell ref="B74:U74"/>
    <mergeCell ref="B109:U109"/>
    <mergeCell ref="B144:U144"/>
    <mergeCell ref="B182:U182"/>
    <mergeCell ref="B72:U72"/>
    <mergeCell ref="B4:U4"/>
    <mergeCell ref="B5:U5"/>
    <mergeCell ref="B6:N6"/>
    <mergeCell ref="B7:U7"/>
    <mergeCell ref="B8:C8"/>
    <mergeCell ref="B17:B19"/>
    <mergeCell ref="B24:U24"/>
    <mergeCell ref="B9:C9"/>
    <mergeCell ref="B10:B11"/>
    <mergeCell ref="B12:B15"/>
    <mergeCell ref="B21:C21"/>
  </mergeCells>
  <conditionalFormatting sqref="H27">
    <cfRule type="cellIs" dxfId="23" priority="2" operator="notEqual">
      <formula>0</formula>
    </cfRule>
  </conditionalFormatting>
  <conditionalFormatting sqref="J27">
    <cfRule type="cellIs" dxfId="22" priority="1" operator="notEqual">
      <formula>0</formula>
    </cfRule>
  </conditionalFormatting>
  <hyperlinks>
    <hyperlink ref="B2" location="Indice!A1" display="Índice"/>
    <hyperlink ref="B72:J72" location="'6.3_CINE'!A1" display="Correspondencia de los niveles educativos de las Cuentas Satélite de Educación y el CINE* (ver anexo 6.3)"/>
    <hyperlink ref="U2" location="'3.1.3_EROG TIPO PUB SNE'!A1" display="Siguiente"/>
    <hyperlink ref="T2" location="'3.1.1_EROG PUB SNE'!A1" display="Anterior"/>
    <hyperlink ref="B182:J182" location="'6.3_CINE'!A1" display="Correspondencia de los niveles educativos de las Cuentas Satélite de Educación y el CINE* (ver anexo 6.3)"/>
    <hyperlink ref="B182:U182" location="'5.1_NIVELES EDUCATIVOS'!A1" display="Correspondencia de los niveles educativos de las Cuentas Satélite de Educación y el Sistema Educativo (ver anexo 4.3)"/>
    <hyperlink ref="T182" location="'5.1_NIVELES EDUCATIVOS'!A1" display="Correspondencia de los niveles educativos de las Cuentas Satélite de Educación y el Sistema Educativo (ver anexo 4.3)"/>
    <hyperlink ref="B72:U72" location="'5.3_CINE'!A1" display="Correspondencia de los niveles educativos de las Cuentas Satélite de Educación y el CINE* (ver anexo 5.3)"/>
  </hyperlinks>
  <pageMargins left="0.25" right="0.25" top="0.75" bottom="0.75" header="0.3" footer="0.3"/>
  <pageSetup paperSize="9" scale="93" orientation="portrait" horizontalDpi="4294967293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20.7109375" customWidth="1"/>
    <col min="3" max="3" width="50.7109375" customWidth="1"/>
    <col min="4" max="13" width="22.7109375" customWidth="1"/>
    <col min="14" max="14" width="2.7109375" customWidth="1"/>
    <col min="15" max="19" width="11.42578125" customWidth="1"/>
    <col min="20" max="20" width="11.85546875" customWidth="1"/>
    <col min="21" max="23" width="15.7109375" customWidth="1"/>
  </cols>
  <sheetData>
    <row r="1" spans="2:19" ht="84.6" customHeight="1" x14ac:dyDescent="0.25">
      <c r="N1" s="135"/>
      <c r="O1" s="135"/>
    </row>
    <row r="2" spans="2:19" ht="19.899999999999999" customHeight="1" x14ac:dyDescent="0.25">
      <c r="B2" s="172" t="s">
        <v>38</v>
      </c>
      <c r="C2" s="173"/>
      <c r="D2" s="173"/>
      <c r="E2" s="173"/>
      <c r="F2" s="173"/>
      <c r="G2" s="173"/>
      <c r="H2" s="173"/>
      <c r="I2" s="173"/>
      <c r="J2" s="173"/>
      <c r="K2" s="173"/>
      <c r="L2" s="174" t="s">
        <v>129</v>
      </c>
      <c r="M2" s="174" t="s">
        <v>130</v>
      </c>
      <c r="N2" s="135"/>
      <c r="O2" s="135"/>
      <c r="P2" s="173"/>
      <c r="Q2" s="174"/>
      <c r="R2" s="174"/>
      <c r="S2" s="174"/>
    </row>
    <row r="3" spans="2:19" ht="15.95" customHeight="1" x14ac:dyDescent="0.25">
      <c r="B3" s="175"/>
      <c r="C3" s="175"/>
      <c r="D3" s="176"/>
      <c r="E3" s="176"/>
      <c r="F3" s="176"/>
      <c r="G3" s="176"/>
      <c r="H3" s="176"/>
      <c r="I3" s="176"/>
      <c r="J3" s="176"/>
      <c r="K3" s="176"/>
      <c r="L3" s="177"/>
      <c r="M3" s="177"/>
      <c r="N3" s="135"/>
      <c r="O3" s="135"/>
    </row>
    <row r="4" spans="2:19" ht="19.899999999999999" customHeight="1" x14ac:dyDescent="0.25">
      <c r="B4" s="271" t="s">
        <v>168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135"/>
      <c r="O4" s="135"/>
    </row>
    <row r="5" spans="2:19" ht="40.15" customHeight="1" x14ac:dyDescent="0.25">
      <c r="B5" s="272" t="s">
        <v>306</v>
      </c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135"/>
      <c r="O5" s="135"/>
    </row>
    <row r="6" spans="2:19" x14ac:dyDescent="0.25">
      <c r="N6" s="135"/>
      <c r="O6" s="135"/>
    </row>
    <row r="7" spans="2:19" ht="33" customHeight="1" x14ac:dyDescent="0.25">
      <c r="B7" s="273" t="s">
        <v>59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135"/>
      <c r="O7" s="135"/>
    </row>
    <row r="8" spans="2:19" ht="33" customHeight="1" x14ac:dyDescent="0.25">
      <c r="B8" s="276"/>
      <c r="C8" s="277"/>
      <c r="D8" s="124" t="s">
        <v>117</v>
      </c>
      <c r="E8" s="276" t="s">
        <v>120</v>
      </c>
      <c r="F8" s="277"/>
      <c r="G8" s="276" t="s">
        <v>121</v>
      </c>
      <c r="H8" s="277"/>
      <c r="I8" s="276" t="s">
        <v>122</v>
      </c>
      <c r="J8" s="278"/>
      <c r="K8" s="277"/>
      <c r="L8" s="124" t="s">
        <v>116</v>
      </c>
      <c r="M8" s="124"/>
    </row>
    <row r="9" spans="2:19" ht="45" customHeight="1" x14ac:dyDescent="0.25">
      <c r="B9" s="276" t="s">
        <v>40</v>
      </c>
      <c r="C9" s="277"/>
      <c r="D9" s="125" t="s">
        <v>172</v>
      </c>
      <c r="E9" s="125" t="s">
        <v>173</v>
      </c>
      <c r="F9" s="125" t="s">
        <v>174</v>
      </c>
      <c r="G9" s="125" t="s">
        <v>175</v>
      </c>
      <c r="H9" s="125" t="s">
        <v>176</v>
      </c>
      <c r="I9" s="125" t="s">
        <v>177</v>
      </c>
      <c r="J9" s="125" t="s">
        <v>178</v>
      </c>
      <c r="K9" s="125" t="s">
        <v>179</v>
      </c>
      <c r="L9" s="125" t="s">
        <v>180</v>
      </c>
      <c r="M9" s="125" t="s">
        <v>103</v>
      </c>
    </row>
    <row r="10" spans="2:19" ht="33" customHeight="1" x14ac:dyDescent="0.25">
      <c r="B10" s="282" t="s">
        <v>322</v>
      </c>
      <c r="C10" s="283"/>
      <c r="D10" s="55">
        <v>4097870</v>
      </c>
      <c r="E10" s="55">
        <v>190517</v>
      </c>
      <c r="F10" s="55">
        <v>342582</v>
      </c>
      <c r="G10" s="55">
        <v>155542</v>
      </c>
      <c r="H10" s="55">
        <v>0</v>
      </c>
      <c r="I10" s="55">
        <v>76487</v>
      </c>
      <c r="J10" s="55">
        <v>98297</v>
      </c>
      <c r="K10" s="55">
        <v>68421</v>
      </c>
      <c r="L10" s="55">
        <v>4663</v>
      </c>
      <c r="M10" s="55">
        <v>5034379</v>
      </c>
    </row>
    <row r="11" spans="2:19" ht="33" customHeight="1" x14ac:dyDescent="0.25">
      <c r="B11" s="51" t="s">
        <v>356</v>
      </c>
      <c r="C11" s="51" t="s">
        <v>357</v>
      </c>
      <c r="D11" s="52">
        <v>159872</v>
      </c>
      <c r="E11" s="52">
        <v>0</v>
      </c>
      <c r="F11" s="52">
        <v>52635</v>
      </c>
      <c r="G11" s="52">
        <v>27698</v>
      </c>
      <c r="H11" s="52">
        <v>0</v>
      </c>
      <c r="I11" s="52">
        <v>55762</v>
      </c>
      <c r="J11" s="52">
        <v>98297</v>
      </c>
      <c r="K11" s="52">
        <v>3660</v>
      </c>
      <c r="L11" s="52">
        <v>2643</v>
      </c>
      <c r="M11" s="52">
        <v>400567</v>
      </c>
    </row>
    <row r="12" spans="2:19" ht="33" customHeight="1" x14ac:dyDescent="0.25">
      <c r="B12" s="286" t="s">
        <v>358</v>
      </c>
      <c r="C12" s="51" t="s">
        <v>359</v>
      </c>
      <c r="D12" s="52">
        <v>120290</v>
      </c>
      <c r="E12" s="52">
        <v>0</v>
      </c>
      <c r="F12" s="52">
        <v>25125</v>
      </c>
      <c r="G12" s="52">
        <v>298</v>
      </c>
      <c r="H12" s="52">
        <v>0</v>
      </c>
      <c r="I12" s="52">
        <v>0</v>
      </c>
      <c r="J12" s="52">
        <v>0</v>
      </c>
      <c r="K12" s="52">
        <v>5</v>
      </c>
      <c r="L12" s="52">
        <v>5</v>
      </c>
      <c r="M12" s="52">
        <v>145723</v>
      </c>
    </row>
    <row r="13" spans="2:19" ht="33" customHeight="1" x14ac:dyDescent="0.25">
      <c r="B13" s="285" t="s">
        <v>358</v>
      </c>
      <c r="C13" s="90" t="s">
        <v>360</v>
      </c>
      <c r="D13" s="52">
        <v>204328</v>
      </c>
      <c r="E13" s="52">
        <v>20990</v>
      </c>
      <c r="F13" s="52">
        <v>6834</v>
      </c>
      <c r="G13" s="52">
        <v>2073</v>
      </c>
      <c r="H13" s="52">
        <v>0</v>
      </c>
      <c r="I13" s="52">
        <v>0</v>
      </c>
      <c r="J13" s="52">
        <v>0</v>
      </c>
      <c r="K13" s="52">
        <v>783</v>
      </c>
      <c r="L13" s="52">
        <v>58</v>
      </c>
      <c r="M13" s="52">
        <v>235066</v>
      </c>
    </row>
    <row r="14" spans="2:19" ht="33" customHeight="1" x14ac:dyDescent="0.25">
      <c r="B14" s="284" t="s">
        <v>361</v>
      </c>
      <c r="C14" s="90" t="s">
        <v>362</v>
      </c>
      <c r="D14" s="52">
        <v>178621</v>
      </c>
      <c r="E14" s="52">
        <v>14259</v>
      </c>
      <c r="F14" s="52">
        <v>6068</v>
      </c>
      <c r="G14" s="52">
        <v>2010</v>
      </c>
      <c r="H14" s="52">
        <v>0</v>
      </c>
      <c r="I14" s="52">
        <v>0</v>
      </c>
      <c r="J14" s="52">
        <v>0</v>
      </c>
      <c r="K14" s="52">
        <v>668</v>
      </c>
      <c r="L14" s="52">
        <v>53</v>
      </c>
      <c r="M14" s="52">
        <v>201679</v>
      </c>
    </row>
    <row r="15" spans="2:19" ht="33" customHeight="1" x14ac:dyDescent="0.25">
      <c r="B15" s="286" t="s">
        <v>361</v>
      </c>
      <c r="C15" s="90" t="s">
        <v>363</v>
      </c>
      <c r="D15" s="52">
        <v>576522</v>
      </c>
      <c r="E15" s="52">
        <v>45855</v>
      </c>
      <c r="F15" s="52">
        <v>19630</v>
      </c>
      <c r="G15" s="52">
        <v>6443</v>
      </c>
      <c r="H15" s="52">
        <v>0</v>
      </c>
      <c r="I15" s="52">
        <v>0</v>
      </c>
      <c r="J15" s="52">
        <v>0</v>
      </c>
      <c r="K15" s="52">
        <v>2157</v>
      </c>
      <c r="L15" s="52">
        <v>171</v>
      </c>
      <c r="M15" s="52">
        <v>650778</v>
      </c>
    </row>
    <row r="16" spans="2:19" ht="33" customHeight="1" x14ac:dyDescent="0.25">
      <c r="B16" s="286" t="s">
        <v>361</v>
      </c>
      <c r="C16" s="90" t="s">
        <v>364</v>
      </c>
      <c r="D16" s="52">
        <v>587324</v>
      </c>
      <c r="E16" s="52">
        <v>46540</v>
      </c>
      <c r="F16" s="52">
        <v>19876</v>
      </c>
      <c r="G16" s="52">
        <v>6547</v>
      </c>
      <c r="H16" s="52">
        <v>0</v>
      </c>
      <c r="I16" s="52">
        <v>0</v>
      </c>
      <c r="J16" s="52">
        <v>0</v>
      </c>
      <c r="K16" s="52">
        <v>2198</v>
      </c>
      <c r="L16" s="52">
        <v>181</v>
      </c>
      <c r="M16" s="52">
        <v>662666</v>
      </c>
    </row>
    <row r="17" spans="2:15" ht="33" customHeight="1" x14ac:dyDescent="0.25">
      <c r="B17" s="285" t="s">
        <v>361</v>
      </c>
      <c r="C17" s="90" t="s">
        <v>365</v>
      </c>
      <c r="D17" s="52">
        <v>650178</v>
      </c>
      <c r="E17" s="52">
        <v>50589</v>
      </c>
      <c r="F17" s="52">
        <v>23216</v>
      </c>
      <c r="G17" s="52">
        <v>7551</v>
      </c>
      <c r="H17" s="52">
        <v>0</v>
      </c>
      <c r="I17" s="52">
        <v>0</v>
      </c>
      <c r="J17" s="52">
        <v>0</v>
      </c>
      <c r="K17" s="52">
        <v>2504</v>
      </c>
      <c r="L17" s="52">
        <v>223</v>
      </c>
      <c r="M17" s="52">
        <v>734261</v>
      </c>
    </row>
    <row r="18" spans="2:15" ht="33" customHeight="1" x14ac:dyDescent="0.25">
      <c r="B18" s="90" t="s">
        <v>366</v>
      </c>
      <c r="C18" s="90" t="s">
        <v>367</v>
      </c>
      <c r="D18" s="52">
        <v>591777</v>
      </c>
      <c r="E18" s="52">
        <v>12284</v>
      </c>
      <c r="F18" s="52">
        <v>21112</v>
      </c>
      <c r="G18" s="52">
        <v>6658</v>
      </c>
      <c r="H18" s="52">
        <v>0</v>
      </c>
      <c r="I18" s="52">
        <v>0</v>
      </c>
      <c r="J18" s="52">
        <v>0</v>
      </c>
      <c r="K18" s="52">
        <v>2323</v>
      </c>
      <c r="L18" s="52">
        <v>207</v>
      </c>
      <c r="M18" s="52">
        <v>634361</v>
      </c>
    </row>
    <row r="19" spans="2:15" ht="33" customHeight="1" x14ac:dyDescent="0.25">
      <c r="B19" s="284" t="s">
        <v>368</v>
      </c>
      <c r="C19" s="90" t="s">
        <v>369</v>
      </c>
      <c r="D19" s="52">
        <v>54519</v>
      </c>
      <c r="E19" s="52">
        <v>0</v>
      </c>
      <c r="F19" s="52">
        <v>5991</v>
      </c>
      <c r="G19" s="52">
        <v>234</v>
      </c>
      <c r="H19" s="52">
        <v>0</v>
      </c>
      <c r="I19" s="52">
        <v>0</v>
      </c>
      <c r="J19" s="52">
        <v>0</v>
      </c>
      <c r="K19" s="52">
        <v>4</v>
      </c>
      <c r="L19" s="52">
        <v>0</v>
      </c>
      <c r="M19" s="52">
        <v>60748</v>
      </c>
    </row>
    <row r="20" spans="2:15" ht="33" customHeight="1" x14ac:dyDescent="0.25">
      <c r="B20" s="286" t="s">
        <v>368</v>
      </c>
      <c r="C20" s="90" t="s">
        <v>370</v>
      </c>
      <c r="D20" s="52">
        <v>874053</v>
      </c>
      <c r="E20" s="52">
        <v>0</v>
      </c>
      <c r="F20" s="52">
        <v>147309</v>
      </c>
      <c r="G20" s="52">
        <v>90723</v>
      </c>
      <c r="H20" s="52">
        <v>0</v>
      </c>
      <c r="I20" s="52">
        <v>19807</v>
      </c>
      <c r="J20" s="52">
        <v>0</v>
      </c>
      <c r="K20" s="52">
        <v>51597</v>
      </c>
      <c r="L20" s="52">
        <v>1073</v>
      </c>
      <c r="M20" s="52">
        <v>1184562</v>
      </c>
    </row>
    <row r="21" spans="2:15" ht="33" customHeight="1" x14ac:dyDescent="0.25">
      <c r="B21" s="285" t="s">
        <v>368</v>
      </c>
      <c r="C21" s="90" t="s">
        <v>371</v>
      </c>
      <c r="D21" s="52">
        <v>43603</v>
      </c>
      <c r="E21" s="52">
        <v>0</v>
      </c>
      <c r="F21" s="52">
        <v>8041</v>
      </c>
      <c r="G21" s="52">
        <v>4317</v>
      </c>
      <c r="H21" s="52">
        <v>0</v>
      </c>
      <c r="I21" s="52">
        <v>918</v>
      </c>
      <c r="J21" s="52">
        <v>0</v>
      </c>
      <c r="K21" s="52">
        <v>2320</v>
      </c>
      <c r="L21" s="52">
        <v>48</v>
      </c>
      <c r="M21" s="52">
        <v>59247</v>
      </c>
    </row>
    <row r="22" spans="2:15" ht="33" customHeight="1" x14ac:dyDescent="0.25">
      <c r="B22" s="90" t="s">
        <v>372</v>
      </c>
      <c r="C22" s="90" t="s">
        <v>373</v>
      </c>
      <c r="D22" s="52">
        <v>56783</v>
      </c>
      <c r="E22" s="52">
        <v>0</v>
      </c>
      <c r="F22" s="52">
        <v>6745</v>
      </c>
      <c r="G22" s="52">
        <v>990</v>
      </c>
      <c r="H22" s="52">
        <v>0</v>
      </c>
      <c r="I22" s="52">
        <v>0</v>
      </c>
      <c r="J22" s="52">
        <v>0</v>
      </c>
      <c r="K22" s="52">
        <v>202</v>
      </c>
      <c r="L22" s="52">
        <v>1</v>
      </c>
      <c r="M22" s="52">
        <v>64721</v>
      </c>
    </row>
    <row r="23" spans="2:15" ht="33" customHeight="1" x14ac:dyDescent="0.25">
      <c r="B23" s="287" t="s">
        <v>336</v>
      </c>
      <c r="C23" s="288"/>
      <c r="D23" s="55">
        <v>5541394</v>
      </c>
      <c r="E23" s="55">
        <v>190517</v>
      </c>
      <c r="F23" s="55">
        <v>1089778</v>
      </c>
      <c r="G23" s="55">
        <v>380375</v>
      </c>
      <c r="H23" s="55">
        <v>103470</v>
      </c>
      <c r="I23" s="55">
        <v>76487</v>
      </c>
      <c r="J23" s="55">
        <v>98297</v>
      </c>
      <c r="K23" s="55">
        <v>92341</v>
      </c>
      <c r="L23" s="55">
        <v>70520</v>
      </c>
      <c r="M23" s="55">
        <v>7643179</v>
      </c>
    </row>
    <row r="24" spans="2:15" ht="14.25" x14ac:dyDescent="0.3">
      <c r="B24" s="153"/>
      <c r="C24" s="153"/>
      <c r="D24" s="153"/>
      <c r="E24" s="153"/>
      <c r="F24" s="153"/>
      <c r="G24" s="153"/>
      <c r="H24" s="178"/>
      <c r="I24" s="178"/>
      <c r="J24" s="178"/>
      <c r="K24" s="178"/>
      <c r="L24" s="178"/>
      <c r="N24" s="135"/>
      <c r="O24" s="135"/>
    </row>
    <row r="25" spans="2:15" ht="14.25" x14ac:dyDescent="0.3">
      <c r="B25" s="153"/>
      <c r="C25" s="153"/>
      <c r="D25" s="153"/>
      <c r="E25" s="153"/>
      <c r="F25" s="153"/>
      <c r="G25" s="153"/>
      <c r="H25" s="178"/>
      <c r="I25" s="178"/>
      <c r="J25" s="178"/>
      <c r="K25" s="178"/>
      <c r="L25" s="178"/>
      <c r="N25" s="135"/>
      <c r="O25" s="135"/>
    </row>
    <row r="26" spans="2:15" ht="33" customHeight="1" x14ac:dyDescent="0.25">
      <c r="B26" s="272" t="s">
        <v>295</v>
      </c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135"/>
      <c r="O26" s="135"/>
    </row>
    <row r="27" spans="2:15" ht="13.5" customHeight="1" x14ac:dyDescent="0.3">
      <c r="B27" s="153"/>
      <c r="C27" s="153"/>
      <c r="D27" s="40"/>
      <c r="E27" s="40"/>
      <c r="F27" s="40"/>
      <c r="G27" s="40"/>
      <c r="H27" s="40"/>
      <c r="I27" s="40"/>
      <c r="J27" s="40"/>
      <c r="K27" s="179"/>
      <c r="L27" s="179"/>
      <c r="M27" s="179"/>
      <c r="N27" s="135"/>
      <c r="O27" s="135"/>
    </row>
    <row r="28" spans="2:15" ht="13.5" customHeight="1" x14ac:dyDescent="0.3">
      <c r="B28" s="40"/>
      <c r="C28" s="95"/>
      <c r="D28" s="180" t="s">
        <v>117</v>
      </c>
      <c r="E28" s="180" t="s">
        <v>120</v>
      </c>
      <c r="F28" s="180" t="s">
        <v>119</v>
      </c>
      <c r="G28" s="180" t="s">
        <v>122</v>
      </c>
      <c r="H28" s="180" t="s">
        <v>116</v>
      </c>
      <c r="I28" s="180" t="s">
        <v>64</v>
      </c>
      <c r="J28" s="181"/>
      <c r="K28" s="40"/>
      <c r="L28" s="182"/>
      <c r="M28" s="182"/>
      <c r="N28" s="135"/>
      <c r="O28" s="135"/>
    </row>
    <row r="29" spans="2:15" ht="13.5" customHeight="1" x14ac:dyDescent="0.3">
      <c r="B29" s="179"/>
      <c r="C29" s="95" t="s">
        <v>101</v>
      </c>
      <c r="D29" s="183">
        <f>D23</f>
        <v>5541394</v>
      </c>
      <c r="E29" s="184">
        <f>E23+F23</f>
        <v>1280295</v>
      </c>
      <c r="F29" s="183">
        <f>+G23+H23</f>
        <v>483845</v>
      </c>
      <c r="G29" s="184">
        <f>+I23+J23+K23</f>
        <v>267125</v>
      </c>
      <c r="H29" s="183">
        <f>+L23</f>
        <v>70520</v>
      </c>
      <c r="I29" s="183">
        <f>+SUM(D29+E29+F29+G29+H29)</f>
        <v>7643179</v>
      </c>
      <c r="J29" s="182">
        <f>I29-M23</f>
        <v>0</v>
      </c>
      <c r="K29" s="40"/>
      <c r="L29" s="185"/>
      <c r="M29" s="185"/>
      <c r="N29" s="135"/>
      <c r="O29" s="135"/>
    </row>
    <row r="30" spans="2:15" ht="13.5" customHeight="1" x14ac:dyDescent="0.3">
      <c r="B30" s="153"/>
      <c r="C30" s="95"/>
      <c r="D30" s="186">
        <f>+D29/$I$29</f>
        <v>0.72501167380745635</v>
      </c>
      <c r="E30" s="186">
        <f>+E29/$I$29</f>
        <v>0.1675081795153561</v>
      </c>
      <c r="F30" s="186">
        <f>+F29/$I$29</f>
        <v>6.3304156555799629E-2</v>
      </c>
      <c r="G30" s="186">
        <f>+G29/$I$29</f>
        <v>3.494946278243647E-2</v>
      </c>
      <c r="H30" s="186">
        <f>+H29/$I$29</f>
        <v>9.2265273389515023E-3</v>
      </c>
      <c r="I30" s="186">
        <f>+D30+E30+F30+G30+H30</f>
        <v>1.0000000000000002</v>
      </c>
      <c r="J30" s="178"/>
      <c r="K30" s="40"/>
      <c r="L30" s="178"/>
      <c r="N30" s="135"/>
      <c r="O30" s="135"/>
    </row>
    <row r="31" spans="2:15" ht="14.25" x14ac:dyDescent="0.3">
      <c r="B31" s="153"/>
      <c r="C31" s="187"/>
      <c r="D31" s="187"/>
      <c r="E31" s="187"/>
      <c r="F31" s="187"/>
      <c r="G31" s="187"/>
      <c r="H31" s="188"/>
      <c r="I31" s="188"/>
      <c r="J31" s="178"/>
      <c r="K31" s="178"/>
      <c r="L31" s="178"/>
      <c r="N31" s="135"/>
      <c r="O31" s="135"/>
    </row>
    <row r="32" spans="2:15" ht="14.25" x14ac:dyDescent="0.3">
      <c r="B32" s="153"/>
      <c r="C32" s="187"/>
      <c r="D32" s="187"/>
      <c r="E32" s="187"/>
      <c r="F32" s="187"/>
      <c r="G32" s="187"/>
      <c r="H32" s="188"/>
      <c r="I32" s="188"/>
      <c r="J32" s="178"/>
      <c r="K32" s="178"/>
      <c r="L32" s="178"/>
      <c r="N32" s="135"/>
      <c r="O32" s="135"/>
    </row>
    <row r="33" spans="2:15" ht="13.5" customHeight="1" x14ac:dyDescent="0.3">
      <c r="B33" s="153"/>
      <c r="C33" s="40"/>
      <c r="D33" s="40"/>
      <c r="E33" s="40"/>
      <c r="F33" s="40"/>
      <c r="G33" s="40"/>
      <c r="H33" s="40"/>
      <c r="I33" s="40"/>
      <c r="J33" s="178"/>
      <c r="K33" s="178"/>
      <c r="L33" s="178"/>
      <c r="N33" s="135"/>
      <c r="O33" s="135"/>
    </row>
    <row r="34" spans="2:15" ht="13.5" customHeight="1" x14ac:dyDescent="0.3">
      <c r="B34" s="153"/>
      <c r="C34" s="40"/>
      <c r="D34" s="40"/>
      <c r="E34" s="40"/>
      <c r="F34" s="40"/>
      <c r="G34" s="40"/>
      <c r="H34" s="40"/>
      <c r="I34" s="40"/>
      <c r="J34" s="178"/>
      <c r="K34" s="178"/>
      <c r="L34" s="178"/>
      <c r="N34" s="135"/>
      <c r="O34" s="135"/>
    </row>
    <row r="35" spans="2:15" ht="13.5" customHeight="1" x14ac:dyDescent="0.3">
      <c r="B35" s="153"/>
      <c r="C35" s="40"/>
      <c r="D35" s="40"/>
      <c r="E35" s="40"/>
      <c r="F35" s="40"/>
      <c r="G35" s="40"/>
      <c r="H35" s="40"/>
      <c r="I35" s="40"/>
      <c r="J35" s="178"/>
      <c r="K35" s="178"/>
      <c r="L35" s="178"/>
      <c r="N35" s="135"/>
      <c r="O35" s="135"/>
    </row>
    <row r="36" spans="2:15" ht="14.25" x14ac:dyDescent="0.3">
      <c r="B36" s="153"/>
      <c r="C36" s="153"/>
      <c r="D36" s="153"/>
      <c r="E36" s="153"/>
      <c r="F36" s="153"/>
      <c r="G36" s="153"/>
      <c r="H36" s="178"/>
      <c r="I36" s="178"/>
      <c r="J36" s="178"/>
      <c r="K36" s="178"/>
      <c r="L36" s="178"/>
      <c r="N36" s="135"/>
      <c r="O36" s="135"/>
    </row>
    <row r="37" spans="2:15" ht="14.25" x14ac:dyDescent="0.3">
      <c r="B37" s="153"/>
      <c r="C37" s="153"/>
      <c r="D37" s="153"/>
      <c r="E37" s="153"/>
      <c r="F37" s="153"/>
      <c r="G37" s="153"/>
      <c r="H37" s="178"/>
      <c r="I37" s="178"/>
      <c r="J37" s="178"/>
      <c r="K37" s="178"/>
      <c r="L37" s="178"/>
      <c r="N37" s="135"/>
      <c r="O37" s="135"/>
    </row>
    <row r="38" spans="2:15" ht="14.25" x14ac:dyDescent="0.3">
      <c r="B38" s="153"/>
      <c r="C38" s="153"/>
      <c r="D38" s="153"/>
      <c r="E38" s="153"/>
      <c r="F38" s="153"/>
      <c r="G38" s="153"/>
      <c r="H38" s="178"/>
      <c r="I38" s="178"/>
      <c r="J38" s="178"/>
      <c r="K38" s="178"/>
      <c r="L38" s="178"/>
      <c r="N38" s="135"/>
      <c r="O38" s="135"/>
    </row>
    <row r="39" spans="2:15" ht="14.25" x14ac:dyDescent="0.3">
      <c r="B39" s="153"/>
      <c r="C39" s="153"/>
      <c r="D39" s="153"/>
      <c r="E39" s="153"/>
      <c r="F39" s="153"/>
      <c r="G39" s="153"/>
      <c r="H39" s="178"/>
      <c r="I39" s="178"/>
      <c r="J39" s="178"/>
      <c r="K39" s="178"/>
      <c r="L39" s="178"/>
      <c r="N39" s="135"/>
      <c r="O39" s="135"/>
    </row>
    <row r="40" spans="2:15" ht="14.25" x14ac:dyDescent="0.3">
      <c r="B40" s="153"/>
      <c r="C40" s="153"/>
      <c r="D40" s="153"/>
      <c r="E40" s="153"/>
      <c r="F40" s="153"/>
      <c r="G40" s="153"/>
      <c r="H40" s="178"/>
      <c r="I40" s="178"/>
      <c r="J40" s="178"/>
      <c r="K40" s="178"/>
      <c r="L40" s="178"/>
      <c r="N40" s="135"/>
      <c r="O40" s="135"/>
    </row>
    <row r="41" spans="2:15" ht="14.25" x14ac:dyDescent="0.3">
      <c r="B41" s="153"/>
      <c r="C41" s="153"/>
      <c r="D41" s="153"/>
      <c r="E41" s="153"/>
      <c r="F41" s="153"/>
      <c r="G41" s="153"/>
      <c r="H41" s="178"/>
      <c r="I41" s="178"/>
      <c r="J41" s="178"/>
      <c r="K41" s="178"/>
      <c r="L41" s="178"/>
      <c r="N41" s="135"/>
      <c r="O41" s="135"/>
    </row>
    <row r="42" spans="2:15" ht="14.25" x14ac:dyDescent="0.3">
      <c r="B42" s="153"/>
      <c r="C42" s="153"/>
      <c r="D42" s="153"/>
      <c r="E42" s="153"/>
      <c r="F42" s="153"/>
      <c r="G42" s="153"/>
      <c r="H42" s="178"/>
      <c r="I42" s="178"/>
      <c r="J42" s="178"/>
      <c r="K42" s="178"/>
      <c r="L42" s="178"/>
      <c r="N42" s="135"/>
      <c r="O42" s="135"/>
    </row>
    <row r="43" spans="2:15" ht="14.25" x14ac:dyDescent="0.3">
      <c r="B43" s="153"/>
      <c r="C43" s="153"/>
      <c r="D43" s="153"/>
      <c r="E43" s="153"/>
      <c r="F43" s="153"/>
      <c r="G43" s="153"/>
      <c r="H43" s="178"/>
      <c r="I43" s="178"/>
      <c r="J43" s="178"/>
      <c r="K43" s="178"/>
      <c r="L43" s="178"/>
      <c r="N43" s="135"/>
      <c r="O43" s="135"/>
    </row>
    <row r="44" spans="2:15" ht="14.25" x14ac:dyDescent="0.3">
      <c r="B44" s="153"/>
      <c r="C44" s="153"/>
      <c r="D44" s="153"/>
      <c r="E44" s="153"/>
      <c r="F44" s="153"/>
      <c r="G44" s="153"/>
      <c r="H44" s="178"/>
      <c r="I44" s="178"/>
      <c r="J44" s="178"/>
      <c r="K44" s="178"/>
      <c r="L44" s="178"/>
      <c r="N44" s="135"/>
      <c r="O44" s="135"/>
    </row>
    <row r="45" spans="2:15" ht="14.25" x14ac:dyDescent="0.3">
      <c r="B45" s="153"/>
      <c r="C45" s="153"/>
      <c r="D45" s="153"/>
      <c r="E45" s="153"/>
      <c r="F45" s="153"/>
      <c r="G45" s="153"/>
      <c r="H45" s="178"/>
      <c r="I45" s="178"/>
      <c r="J45" s="178"/>
      <c r="K45" s="178"/>
      <c r="L45" s="178"/>
      <c r="N45" s="135"/>
      <c r="O45" s="135"/>
    </row>
    <row r="46" spans="2:15" ht="14.25" x14ac:dyDescent="0.3">
      <c r="B46" s="153"/>
      <c r="C46" s="153"/>
      <c r="D46" s="153"/>
      <c r="E46" s="153"/>
      <c r="F46" s="153"/>
      <c r="G46" s="153"/>
      <c r="H46" s="178"/>
      <c r="I46" s="178"/>
      <c r="J46" s="178"/>
      <c r="K46" s="178"/>
      <c r="L46" s="178"/>
      <c r="N46" s="135"/>
      <c r="O46" s="135"/>
    </row>
    <row r="47" spans="2:15" ht="14.25" x14ac:dyDescent="0.3">
      <c r="B47" s="153"/>
      <c r="C47" s="153"/>
      <c r="D47" s="153"/>
      <c r="E47" s="153"/>
      <c r="F47" s="153"/>
      <c r="G47" s="153"/>
      <c r="H47" s="178"/>
      <c r="I47" s="178"/>
      <c r="J47" s="178"/>
      <c r="K47" s="178"/>
      <c r="L47" s="178"/>
      <c r="N47" s="135"/>
      <c r="O47" s="135"/>
    </row>
    <row r="48" spans="2:15" ht="14.25" x14ac:dyDescent="0.3">
      <c r="B48" s="153"/>
      <c r="C48" s="153"/>
      <c r="D48" s="153"/>
      <c r="E48" s="153"/>
      <c r="F48" s="153"/>
      <c r="G48" s="153"/>
      <c r="H48" s="178"/>
      <c r="I48" s="178"/>
      <c r="J48" s="178"/>
      <c r="K48" s="178"/>
      <c r="L48" s="178"/>
      <c r="N48" s="135"/>
      <c r="O48" s="135"/>
    </row>
    <row r="49" spans="1:15" ht="14.25" x14ac:dyDescent="0.3">
      <c r="B49" s="153"/>
      <c r="C49" s="153"/>
      <c r="D49" s="153"/>
      <c r="E49" s="153"/>
      <c r="F49" s="153"/>
      <c r="G49" s="153"/>
      <c r="H49" s="178"/>
      <c r="I49" s="178"/>
      <c r="J49" s="178"/>
      <c r="K49" s="178"/>
      <c r="L49" s="178"/>
      <c r="N49" s="135"/>
      <c r="O49" s="135"/>
    </row>
    <row r="50" spans="1:15" ht="14.25" x14ac:dyDescent="0.3">
      <c r="B50" s="153"/>
      <c r="C50" s="153"/>
      <c r="D50" s="153"/>
      <c r="E50" s="153"/>
      <c r="F50" s="153"/>
      <c r="G50" s="153"/>
      <c r="H50" s="178"/>
      <c r="I50" s="178"/>
      <c r="J50" s="178"/>
      <c r="K50" s="178"/>
      <c r="L50" s="178"/>
      <c r="N50" s="135"/>
      <c r="O50" s="135"/>
    </row>
    <row r="51" spans="1:15" ht="14.25" x14ac:dyDescent="0.3">
      <c r="B51" s="153"/>
      <c r="C51" s="153"/>
      <c r="D51" s="153"/>
      <c r="E51" s="153"/>
      <c r="F51" s="153"/>
      <c r="G51" s="153"/>
      <c r="H51" s="178"/>
      <c r="I51" s="178"/>
      <c r="J51" s="178"/>
      <c r="K51" s="178"/>
      <c r="L51" s="178"/>
      <c r="N51" s="135"/>
      <c r="O51" s="135"/>
    </row>
    <row r="52" spans="1:15" ht="14.25" x14ac:dyDescent="0.3">
      <c r="B52" s="153"/>
      <c r="C52" s="153"/>
      <c r="D52" s="153"/>
      <c r="E52" s="153"/>
      <c r="F52" s="153"/>
      <c r="G52" s="153"/>
      <c r="H52" s="178"/>
      <c r="I52" s="178"/>
      <c r="J52" s="178"/>
      <c r="K52" s="178"/>
      <c r="L52" s="178"/>
      <c r="N52" s="135"/>
      <c r="O52" s="135"/>
    </row>
    <row r="53" spans="1:15" ht="14.25" x14ac:dyDescent="0.3">
      <c r="B53" s="153"/>
      <c r="C53" s="153"/>
      <c r="D53" s="153"/>
      <c r="E53" s="153"/>
      <c r="F53" s="153"/>
      <c r="G53" s="153"/>
      <c r="H53" s="178"/>
      <c r="I53" s="178"/>
      <c r="J53" s="178"/>
      <c r="K53" s="178"/>
      <c r="L53" s="178"/>
      <c r="N53" s="135"/>
      <c r="O53" s="135"/>
    </row>
    <row r="54" spans="1:15" ht="14.25" x14ac:dyDescent="0.3">
      <c r="B54" s="153"/>
      <c r="C54" s="153"/>
      <c r="D54" s="153"/>
      <c r="E54" s="153"/>
      <c r="F54" s="153"/>
      <c r="G54" s="153"/>
      <c r="H54" s="178"/>
      <c r="I54" s="178"/>
      <c r="J54" s="178"/>
      <c r="K54" s="178"/>
      <c r="L54" s="178"/>
      <c r="N54" s="135"/>
      <c r="O54" s="135"/>
    </row>
    <row r="55" spans="1:15" ht="14.25" x14ac:dyDescent="0.3">
      <c r="B55" s="153"/>
      <c r="C55" s="153"/>
      <c r="D55" s="153"/>
      <c r="E55" s="153"/>
      <c r="F55" s="153"/>
      <c r="G55" s="153"/>
      <c r="H55" s="178"/>
      <c r="I55" s="178"/>
      <c r="J55" s="178"/>
      <c r="K55" s="178"/>
      <c r="L55" s="178"/>
      <c r="N55" s="135"/>
      <c r="O55" s="135"/>
    </row>
    <row r="56" spans="1:15" ht="14.25" x14ac:dyDescent="0.3">
      <c r="B56" s="153"/>
      <c r="C56" s="153"/>
      <c r="D56" s="153"/>
      <c r="E56" s="153"/>
      <c r="F56" s="153"/>
      <c r="G56" s="153"/>
      <c r="H56" s="178"/>
      <c r="I56" s="178"/>
      <c r="J56" s="178"/>
      <c r="K56" s="178"/>
      <c r="L56" s="178"/>
      <c r="N56" s="135"/>
      <c r="O56" s="135"/>
    </row>
    <row r="57" spans="1:15" ht="14.25" x14ac:dyDescent="0.3">
      <c r="B57" s="153"/>
      <c r="C57" s="153"/>
      <c r="D57" s="153"/>
      <c r="E57" s="153"/>
      <c r="F57" s="153"/>
      <c r="G57" s="153"/>
      <c r="H57" s="178"/>
      <c r="I57" s="178"/>
      <c r="J57" s="178"/>
      <c r="K57" s="178"/>
      <c r="L57" s="178"/>
      <c r="N57" s="135"/>
      <c r="O57" s="135"/>
    </row>
    <row r="58" spans="1:15" ht="14.25" x14ac:dyDescent="0.3">
      <c r="B58" s="153"/>
      <c r="C58" s="153"/>
      <c r="D58" s="153"/>
      <c r="E58" s="153"/>
      <c r="F58" s="153"/>
      <c r="G58" s="153"/>
      <c r="H58" s="178"/>
      <c r="I58" s="178"/>
      <c r="J58" s="178"/>
      <c r="K58" s="178"/>
      <c r="L58" s="178"/>
      <c r="N58" s="135"/>
      <c r="O58" s="135"/>
    </row>
    <row r="59" spans="1:15" ht="14.25" x14ac:dyDescent="0.3">
      <c r="B59" s="153"/>
      <c r="C59" s="153"/>
      <c r="D59" s="153"/>
      <c r="E59" s="153"/>
      <c r="F59" s="153"/>
      <c r="G59" s="153"/>
      <c r="H59" s="178"/>
      <c r="I59" s="178"/>
      <c r="J59" s="178"/>
      <c r="K59" s="178"/>
      <c r="L59" s="178"/>
      <c r="N59" s="135"/>
      <c r="O59" s="135"/>
    </row>
    <row r="60" spans="1:15" ht="14.25" x14ac:dyDescent="0.3">
      <c r="B60" s="153"/>
      <c r="C60" s="153"/>
      <c r="D60" s="153"/>
      <c r="E60" s="153"/>
      <c r="F60" s="153"/>
      <c r="G60" s="153"/>
      <c r="H60" s="178"/>
      <c r="I60" s="178"/>
      <c r="J60" s="178"/>
      <c r="K60" s="178"/>
      <c r="L60" s="178"/>
      <c r="N60" s="135"/>
      <c r="O60" s="135"/>
    </row>
    <row r="61" spans="1:15" ht="33" customHeight="1" x14ac:dyDescent="0.3">
      <c r="A61" s="40"/>
      <c r="B61" s="272" t="s">
        <v>296</v>
      </c>
      <c r="C61" s="272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135"/>
      <c r="O61" s="135"/>
    </row>
    <row r="62" spans="1:15" ht="13.5" customHeight="1" x14ac:dyDescent="0.3">
      <c r="A62" s="40"/>
      <c r="B62" s="153"/>
      <c r="C62" s="153"/>
      <c r="D62" s="153"/>
      <c r="E62" s="153"/>
      <c r="F62" s="153"/>
      <c r="G62" s="153"/>
      <c r="H62" s="178"/>
      <c r="I62" s="178"/>
      <c r="J62" s="178"/>
      <c r="K62" s="178"/>
      <c r="L62" s="178"/>
      <c r="M62" s="40"/>
      <c r="N62" s="135"/>
      <c r="O62" s="135"/>
    </row>
    <row r="63" spans="1:15" ht="13.5" customHeight="1" x14ac:dyDescent="0.3">
      <c r="A63" s="40"/>
      <c r="B63" s="189"/>
      <c r="C63" s="95"/>
      <c r="D63" s="180" t="s">
        <v>117</v>
      </c>
      <c r="E63" s="180" t="s">
        <v>120</v>
      </c>
      <c r="F63" s="180" t="s">
        <v>119</v>
      </c>
      <c r="G63" s="180" t="s">
        <v>122</v>
      </c>
      <c r="H63" s="180" t="s">
        <v>116</v>
      </c>
      <c r="I63" s="180" t="s">
        <v>64</v>
      </c>
      <c r="J63" s="180"/>
      <c r="K63" s="40"/>
      <c r="L63" s="40"/>
      <c r="M63" s="40"/>
      <c r="N63" s="135"/>
      <c r="O63" s="135"/>
    </row>
    <row r="64" spans="1:15" ht="13.5" customHeight="1" x14ac:dyDescent="0.3">
      <c r="B64" s="40"/>
      <c r="D64" s="183">
        <f>D10</f>
        <v>4097870</v>
      </c>
      <c r="E64" s="184">
        <f>E10+F10</f>
        <v>533099</v>
      </c>
      <c r="F64" s="183">
        <f>+G10+H10</f>
        <v>155542</v>
      </c>
      <c r="G64" s="183">
        <f>+I10+J10+K10</f>
        <v>243205</v>
      </c>
      <c r="H64" s="183">
        <f>+L10</f>
        <v>4663</v>
      </c>
      <c r="I64" s="183">
        <f>+D64+E64+F64+G64+H64</f>
        <v>5034379</v>
      </c>
      <c r="J64" s="183">
        <f>I64-M10</f>
        <v>0</v>
      </c>
      <c r="K64" s="40"/>
      <c r="L64" s="40"/>
      <c r="M64" s="40"/>
      <c r="N64" s="135"/>
      <c r="O64" s="135"/>
    </row>
    <row r="65" spans="2:15" ht="13.5" customHeight="1" x14ac:dyDescent="0.3">
      <c r="B65" s="189"/>
      <c r="C65" s="189" t="s">
        <v>101</v>
      </c>
      <c r="D65" s="190">
        <f>+D64/$I$64</f>
        <v>0.81397725518877306</v>
      </c>
      <c r="E65" s="190">
        <f t="shared" ref="E65:I65" si="0">+E64/$I$64</f>
        <v>0.10589170978188174</v>
      </c>
      <c r="F65" s="190">
        <f t="shared" si="0"/>
        <v>3.0895965520275688E-2</v>
      </c>
      <c r="G65" s="190">
        <f t="shared" si="0"/>
        <v>4.8308838091053533E-2</v>
      </c>
      <c r="H65" s="190">
        <f t="shared" si="0"/>
        <v>9.2623141801600551E-4</v>
      </c>
      <c r="I65" s="190">
        <f t="shared" si="0"/>
        <v>1</v>
      </c>
      <c r="J65" s="178"/>
      <c r="K65" s="40"/>
      <c r="L65" s="40"/>
      <c r="M65" s="40"/>
      <c r="N65" s="135"/>
      <c r="O65" s="135"/>
    </row>
    <row r="66" spans="2:15" ht="13.5" customHeight="1" x14ac:dyDescent="0.3">
      <c r="B66" s="67"/>
      <c r="C66" s="67"/>
      <c r="D66" s="101"/>
      <c r="E66" s="101"/>
      <c r="F66" s="101"/>
      <c r="G66" s="101"/>
      <c r="H66" s="101"/>
      <c r="I66" s="101"/>
      <c r="J66" s="101"/>
      <c r="K66" s="101"/>
      <c r="L66" s="40"/>
      <c r="M66" s="40"/>
      <c r="N66" s="135"/>
      <c r="O66" s="135"/>
    </row>
    <row r="67" spans="2:15" ht="13.5" customHeight="1" x14ac:dyDescent="0.3">
      <c r="B67" s="189"/>
      <c r="C67" s="189"/>
      <c r="D67" s="101"/>
      <c r="E67" s="101"/>
      <c r="F67" s="101"/>
      <c r="G67" s="101"/>
      <c r="H67" s="101"/>
      <c r="I67" s="101"/>
      <c r="J67" s="178"/>
      <c r="K67" s="178"/>
      <c r="L67" s="40"/>
      <c r="M67" s="40"/>
      <c r="N67" s="135"/>
      <c r="O67" s="135"/>
    </row>
    <row r="68" spans="2:15" ht="13.5" customHeight="1" x14ac:dyDescent="0.3">
      <c r="B68" s="189"/>
      <c r="C68" s="189"/>
      <c r="D68" s="101"/>
      <c r="E68" s="101"/>
      <c r="F68" s="101"/>
      <c r="G68" s="101"/>
      <c r="H68" s="101"/>
      <c r="I68" s="101"/>
      <c r="J68" s="191"/>
      <c r="K68" s="178"/>
      <c r="L68" s="40"/>
      <c r="M68" s="40"/>
      <c r="N68" s="135"/>
      <c r="O68" s="135"/>
    </row>
    <row r="69" spans="2:15" ht="13.5" customHeight="1" x14ac:dyDescent="0.3">
      <c r="B69" s="189"/>
      <c r="C69" s="189"/>
      <c r="D69" s="101"/>
      <c r="E69" s="101"/>
      <c r="F69" s="101"/>
      <c r="G69" s="101"/>
      <c r="H69" s="101"/>
      <c r="I69" s="101"/>
      <c r="J69" s="191"/>
      <c r="K69" s="178"/>
      <c r="L69" s="40"/>
      <c r="M69" s="40"/>
      <c r="N69" s="135"/>
      <c r="O69" s="135"/>
    </row>
    <row r="70" spans="2:15" ht="13.5" customHeight="1" x14ac:dyDescent="0.3">
      <c r="B70" s="67"/>
      <c r="C70" s="67"/>
      <c r="D70" s="67"/>
      <c r="E70" s="67"/>
      <c r="F70" s="67"/>
      <c r="G70" s="67"/>
      <c r="H70" s="67"/>
      <c r="I70" s="67"/>
      <c r="J70" s="178"/>
      <c r="K70" s="178"/>
      <c r="L70" s="178"/>
      <c r="M70" s="40"/>
      <c r="N70" s="135"/>
      <c r="O70" s="135"/>
    </row>
    <row r="71" spans="2:15" ht="13.5" customHeight="1" x14ac:dyDescent="0.3">
      <c r="B71" s="67"/>
      <c r="C71" s="67"/>
      <c r="D71" s="67"/>
      <c r="E71" s="67"/>
      <c r="F71" s="67"/>
      <c r="G71" s="67"/>
      <c r="H71" s="67"/>
      <c r="I71" s="67"/>
      <c r="J71" s="178"/>
      <c r="K71" s="178"/>
      <c r="L71" s="178"/>
      <c r="M71" s="40"/>
      <c r="N71" s="135"/>
      <c r="O71" s="135"/>
    </row>
    <row r="72" spans="2:15" ht="13.5" customHeight="1" x14ac:dyDescent="0.3">
      <c r="B72" s="153"/>
      <c r="C72" s="153"/>
      <c r="D72" s="153"/>
      <c r="E72" s="153"/>
      <c r="F72" s="153"/>
      <c r="G72" s="153"/>
      <c r="H72" s="178"/>
      <c r="I72" s="178"/>
      <c r="J72" s="178"/>
      <c r="K72" s="178"/>
      <c r="L72" s="178"/>
      <c r="M72" s="40"/>
      <c r="N72" s="135"/>
      <c r="O72" s="135"/>
    </row>
    <row r="73" spans="2:15" ht="13.5" customHeight="1" x14ac:dyDescent="0.3">
      <c r="B73" s="153"/>
      <c r="C73" s="153"/>
      <c r="D73" s="153"/>
      <c r="E73" s="153"/>
      <c r="F73" s="153"/>
      <c r="G73" s="153"/>
      <c r="H73" s="178"/>
      <c r="I73" s="178"/>
      <c r="J73" s="178"/>
      <c r="K73" s="178"/>
      <c r="L73" s="178"/>
      <c r="M73" s="40"/>
      <c r="N73" s="135"/>
      <c r="O73" s="135"/>
    </row>
    <row r="74" spans="2:15" ht="13.5" customHeight="1" x14ac:dyDescent="0.3">
      <c r="B74" s="153"/>
      <c r="C74" s="153"/>
      <c r="D74" s="153"/>
      <c r="E74" s="153"/>
      <c r="F74" s="153"/>
      <c r="G74" s="153"/>
      <c r="H74" s="178"/>
      <c r="I74" s="178"/>
      <c r="J74" s="178"/>
      <c r="K74" s="178"/>
      <c r="L74" s="178"/>
      <c r="M74" s="40"/>
      <c r="N74" s="135"/>
      <c r="O74" s="135"/>
    </row>
    <row r="75" spans="2:15" ht="13.5" customHeight="1" x14ac:dyDescent="0.3">
      <c r="B75" s="153"/>
      <c r="C75" s="153"/>
      <c r="D75" s="153"/>
      <c r="E75" s="153"/>
      <c r="F75" s="153"/>
      <c r="G75" s="153"/>
      <c r="H75" s="178"/>
      <c r="I75" s="178"/>
      <c r="J75" s="178"/>
      <c r="K75" s="178"/>
      <c r="L75" s="178"/>
      <c r="M75" s="40"/>
      <c r="N75" s="135"/>
      <c r="O75" s="135"/>
    </row>
    <row r="76" spans="2:15" ht="13.5" customHeight="1" x14ac:dyDescent="0.3">
      <c r="B76" s="153"/>
      <c r="C76" s="153"/>
      <c r="D76" s="153"/>
      <c r="E76" s="153"/>
      <c r="F76" s="153"/>
      <c r="G76" s="153"/>
      <c r="H76" s="178"/>
      <c r="I76" s="178"/>
      <c r="J76" s="178"/>
      <c r="K76" s="178"/>
      <c r="L76" s="178"/>
      <c r="M76" s="40"/>
      <c r="N76" s="135"/>
      <c r="O76" s="135"/>
    </row>
    <row r="77" spans="2:15" ht="13.5" customHeight="1" x14ac:dyDescent="0.3">
      <c r="B77" s="153"/>
      <c r="C77" s="153"/>
      <c r="D77" s="153"/>
      <c r="E77" s="153"/>
      <c r="F77" s="153"/>
      <c r="G77" s="153"/>
      <c r="H77" s="178"/>
      <c r="I77" s="178"/>
      <c r="J77" s="178"/>
      <c r="K77" s="178"/>
      <c r="L77" s="178"/>
      <c r="M77" s="40"/>
      <c r="N77" s="135"/>
      <c r="O77" s="135"/>
    </row>
    <row r="78" spans="2:15" ht="13.5" customHeight="1" x14ac:dyDescent="0.3">
      <c r="B78" s="153"/>
      <c r="C78" s="153"/>
      <c r="D78" s="153"/>
      <c r="E78" s="153"/>
      <c r="F78" s="153"/>
      <c r="G78" s="153"/>
      <c r="H78" s="178"/>
      <c r="I78" s="178"/>
      <c r="J78" s="178"/>
      <c r="K78" s="178"/>
      <c r="L78" s="178"/>
      <c r="M78" s="40"/>
      <c r="N78" s="135"/>
      <c r="O78" s="135"/>
    </row>
    <row r="79" spans="2:15" ht="13.5" customHeight="1" x14ac:dyDescent="0.3">
      <c r="B79" s="153"/>
      <c r="C79" s="153"/>
      <c r="D79" s="153"/>
      <c r="E79" s="153"/>
      <c r="F79" s="153"/>
      <c r="G79" s="153"/>
      <c r="H79" s="178"/>
      <c r="I79" s="178"/>
      <c r="J79" s="178"/>
      <c r="K79" s="178"/>
      <c r="L79" s="178"/>
      <c r="M79" s="40"/>
      <c r="N79" s="135"/>
      <c r="O79" s="135"/>
    </row>
    <row r="80" spans="2:15" ht="13.5" customHeight="1" x14ac:dyDescent="0.3">
      <c r="B80" s="153"/>
      <c r="C80" s="153"/>
      <c r="D80" s="153"/>
      <c r="E80" s="153"/>
      <c r="F80" s="153"/>
      <c r="G80" s="153"/>
      <c r="H80" s="178"/>
      <c r="I80" s="178"/>
      <c r="J80" s="178"/>
      <c r="K80" s="178"/>
      <c r="L80" s="178"/>
      <c r="M80" s="40"/>
      <c r="N80" s="135"/>
      <c r="O80" s="135"/>
    </row>
    <row r="81" spans="2:18" ht="13.5" customHeight="1" x14ac:dyDescent="0.3">
      <c r="B81" s="153"/>
      <c r="C81" s="153"/>
      <c r="D81" s="153"/>
      <c r="E81" s="153"/>
      <c r="F81" s="153"/>
      <c r="G81" s="153"/>
      <c r="H81" s="178"/>
      <c r="I81" s="178"/>
      <c r="J81" s="178"/>
      <c r="K81" s="178"/>
      <c r="L81" s="178"/>
      <c r="M81" s="40"/>
      <c r="N81" s="135"/>
      <c r="O81" s="135"/>
    </row>
    <row r="82" spans="2:18" ht="13.5" customHeight="1" x14ac:dyDescent="0.3">
      <c r="B82" s="153"/>
      <c r="C82" s="153"/>
      <c r="D82" s="153"/>
      <c r="E82" s="153"/>
      <c r="F82" s="153"/>
      <c r="G82" s="153"/>
      <c r="H82" s="178"/>
      <c r="I82" s="178"/>
      <c r="J82" s="178"/>
      <c r="K82" s="178"/>
      <c r="L82" s="178"/>
      <c r="M82" s="40"/>
      <c r="N82" s="135"/>
      <c r="O82" s="135"/>
    </row>
    <row r="83" spans="2:18" ht="13.5" customHeight="1" x14ac:dyDescent="0.3">
      <c r="B83" s="153"/>
      <c r="C83" s="153"/>
      <c r="D83" s="153"/>
      <c r="E83" s="153"/>
      <c r="F83" s="153"/>
      <c r="G83" s="153"/>
      <c r="H83" s="178"/>
      <c r="I83" s="178"/>
      <c r="J83" s="178"/>
      <c r="K83" s="178"/>
      <c r="L83" s="178"/>
      <c r="M83" s="40"/>
      <c r="N83" s="135"/>
      <c r="O83" s="135"/>
    </row>
    <row r="84" spans="2:18" ht="13.5" customHeight="1" x14ac:dyDescent="0.3">
      <c r="B84" s="153"/>
      <c r="C84" s="153"/>
      <c r="D84" s="153"/>
      <c r="E84" s="153"/>
      <c r="F84" s="153"/>
      <c r="G84" s="153"/>
      <c r="H84" s="178"/>
      <c r="I84" s="178"/>
      <c r="J84" s="178"/>
      <c r="K84" s="178"/>
      <c r="L84" s="178"/>
      <c r="M84" s="40"/>
      <c r="N84" s="135"/>
      <c r="O84" s="135"/>
    </row>
    <row r="85" spans="2:18" ht="13.5" customHeight="1" x14ac:dyDescent="0.3">
      <c r="B85" s="153"/>
      <c r="C85" s="153"/>
      <c r="D85" s="153"/>
      <c r="E85" s="153"/>
      <c r="F85" s="153"/>
      <c r="G85" s="153"/>
      <c r="H85" s="178"/>
      <c r="I85" s="178"/>
      <c r="J85" s="178"/>
      <c r="K85" s="178"/>
      <c r="L85" s="178"/>
      <c r="M85" s="40"/>
      <c r="N85" s="135"/>
      <c r="O85" s="135"/>
    </row>
    <row r="86" spans="2:18" ht="13.5" customHeight="1" x14ac:dyDescent="0.3">
      <c r="B86" s="153"/>
      <c r="C86" s="153"/>
      <c r="D86" s="153"/>
      <c r="E86" s="153"/>
      <c r="F86" s="153"/>
      <c r="G86" s="153"/>
      <c r="H86" s="178"/>
      <c r="I86" s="178"/>
      <c r="J86" s="178"/>
      <c r="K86" s="178"/>
      <c r="L86" s="178"/>
      <c r="M86" s="40"/>
      <c r="N86" s="135"/>
      <c r="O86" s="135"/>
    </row>
    <row r="87" spans="2:18" ht="13.5" customHeight="1" x14ac:dyDescent="0.3">
      <c r="B87" s="153"/>
      <c r="C87" s="153"/>
      <c r="D87" s="153"/>
      <c r="E87" s="153"/>
      <c r="F87" s="153"/>
      <c r="G87" s="153"/>
      <c r="H87" s="178"/>
      <c r="I87" s="178"/>
      <c r="J87" s="178"/>
      <c r="K87" s="178"/>
      <c r="L87" s="178"/>
      <c r="M87" s="40"/>
      <c r="N87" s="135"/>
      <c r="O87" s="135"/>
    </row>
    <row r="88" spans="2:18" ht="13.5" customHeight="1" x14ac:dyDescent="0.3">
      <c r="B88" s="153"/>
      <c r="C88" s="153"/>
      <c r="D88" s="153"/>
      <c r="E88" s="153"/>
      <c r="F88" s="153"/>
      <c r="G88" s="153"/>
      <c r="H88" s="178"/>
      <c r="I88" s="178"/>
      <c r="J88" s="178"/>
      <c r="K88" s="178"/>
      <c r="L88" s="178"/>
      <c r="M88" s="40"/>
      <c r="N88" s="135"/>
      <c r="O88" s="135"/>
    </row>
    <row r="89" spans="2:18" ht="13.5" customHeight="1" x14ac:dyDescent="0.3">
      <c r="B89" s="153"/>
      <c r="C89" s="153"/>
      <c r="D89" s="153"/>
      <c r="E89" s="153"/>
      <c r="F89" s="153"/>
      <c r="G89" s="153"/>
      <c r="H89" s="178"/>
      <c r="I89" s="178"/>
      <c r="J89" s="178"/>
      <c r="K89" s="178"/>
      <c r="L89" s="178"/>
      <c r="M89" s="40"/>
      <c r="N89" s="135"/>
      <c r="O89" s="135"/>
    </row>
    <row r="90" spans="2:18" ht="13.5" customHeight="1" x14ac:dyDescent="0.3">
      <c r="B90" s="67" t="s">
        <v>222</v>
      </c>
      <c r="C90" s="153"/>
      <c r="D90" s="153"/>
      <c r="E90" s="153"/>
      <c r="F90" s="153"/>
      <c r="G90" s="153"/>
      <c r="H90" s="178"/>
      <c r="I90" s="178"/>
      <c r="J90" s="178"/>
      <c r="K90" s="178"/>
      <c r="L90" s="178"/>
      <c r="M90" s="40"/>
      <c r="N90" s="135"/>
      <c r="O90" s="135"/>
    </row>
    <row r="91" spans="2:18" ht="13.5" customHeight="1" x14ac:dyDescent="0.3">
      <c r="B91" s="66" t="s">
        <v>279</v>
      </c>
    </row>
    <row r="92" spans="2:18" ht="14.25" x14ac:dyDescent="0.3">
      <c r="G92" s="178"/>
      <c r="H92" s="178"/>
      <c r="I92" s="178"/>
      <c r="J92" s="178"/>
      <c r="K92" s="178"/>
      <c r="L92" s="178"/>
      <c r="N92" s="135"/>
      <c r="O92" s="135"/>
    </row>
    <row r="93" spans="2:18" ht="33" customHeight="1" x14ac:dyDescent="0.25">
      <c r="B93" s="293" t="s">
        <v>188</v>
      </c>
      <c r="C93" s="293"/>
      <c r="D93" s="293"/>
      <c r="E93" s="293"/>
      <c r="F93" s="293"/>
      <c r="G93" s="293"/>
      <c r="H93" s="293"/>
      <c r="I93" s="293"/>
      <c r="J93" s="293"/>
      <c r="K93" s="293"/>
      <c r="L93" s="293"/>
      <c r="M93" s="293"/>
      <c r="N93" s="135"/>
      <c r="O93" s="135"/>
      <c r="P93" s="192"/>
      <c r="Q93" s="192"/>
      <c r="R93" s="192"/>
    </row>
    <row r="94" spans="2:18" x14ac:dyDescent="0.25">
      <c r="N94" s="135"/>
      <c r="O94" s="135"/>
    </row>
    <row r="95" spans="2:18" x14ac:dyDescent="0.25">
      <c r="N95" s="135"/>
      <c r="O95" s="135"/>
    </row>
    <row r="96" spans="2:18" ht="13.15" customHeight="1" x14ac:dyDescent="0.25">
      <c r="N96" s="135"/>
      <c r="O96" s="135"/>
    </row>
    <row r="97" spans="14:15" ht="13.15" customHeight="1" x14ac:dyDescent="0.25">
      <c r="N97" s="135"/>
      <c r="O97" s="135"/>
    </row>
    <row r="98" spans="14:15" ht="13.15" customHeight="1" x14ac:dyDescent="0.25">
      <c r="N98" s="135"/>
      <c r="O98" s="135"/>
    </row>
    <row r="99" spans="14:15" ht="13.15" customHeight="1" x14ac:dyDescent="0.25"/>
    <row r="100" spans="14:15" ht="13.15" customHeight="1" x14ac:dyDescent="0.25"/>
    <row r="101" spans="14:15" ht="13.15" customHeight="1" x14ac:dyDescent="0.25"/>
    <row r="102" spans="14:15" ht="13.15" customHeight="1" x14ac:dyDescent="0.25"/>
    <row r="103" spans="14:15" ht="13.15" customHeight="1" x14ac:dyDescent="0.25"/>
    <row r="104" spans="14:15" ht="13.15" customHeight="1" x14ac:dyDescent="0.25"/>
    <row r="105" spans="14:15" ht="13.15" customHeight="1" x14ac:dyDescent="0.25"/>
  </sheetData>
  <sheetProtection selectLockedCells="1" selectUnlockedCells="1"/>
  <mergeCells count="16">
    <mergeCell ref="B93:M93"/>
    <mergeCell ref="B10:C10"/>
    <mergeCell ref="B14:B17"/>
    <mergeCell ref="B19:B21"/>
    <mergeCell ref="B9:C9"/>
    <mergeCell ref="B12:B13"/>
    <mergeCell ref="B23:C23"/>
    <mergeCell ref="B26:M26"/>
    <mergeCell ref="B61:M61"/>
    <mergeCell ref="B4:M4"/>
    <mergeCell ref="B5:M5"/>
    <mergeCell ref="B7:M7"/>
    <mergeCell ref="E8:F8"/>
    <mergeCell ref="G8:H8"/>
    <mergeCell ref="I8:K8"/>
    <mergeCell ref="B8:C8"/>
  </mergeCells>
  <conditionalFormatting sqref="J29">
    <cfRule type="cellIs" dxfId="21" priority="2" operator="notEqual">
      <formula>0</formula>
    </cfRule>
  </conditionalFormatting>
  <conditionalFormatting sqref="J64">
    <cfRule type="cellIs" dxfId="20" priority="1" operator="notEqual">
      <formula>0</formula>
    </cfRule>
  </conditionalFormatting>
  <conditionalFormatting sqref="J66:K66">
    <cfRule type="cellIs" dxfId="19" priority="3" operator="notEqual">
      <formula>0</formula>
    </cfRule>
  </conditionalFormatting>
  <hyperlinks>
    <hyperlink ref="B2" location="Indice!A1" display="Índice"/>
    <hyperlink ref="M2" location="'3.1.4_EROG TIPO PRIV SNE'!A1" display="Siguiente"/>
    <hyperlink ref="L2" location="'3.1.2_EROG PRIV SNE'!A1" display="Anterior"/>
    <hyperlink ref="B93:J93" location="'6.3_CINE'!A1" display="Correspondencia de los niveles educativos de las Cuentas Satélite de Educación y el CINE* (ver anexo 6.3)"/>
    <hyperlink ref="B93:M93" location="'5.1_NIVELES EDUCATIVOS'!A1" display="Correspondencia de los niveles educativos de las Cuentas Satélite de Educación y el Sistema Educativo (ver anexo 5.1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5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20.7109375" customWidth="1"/>
    <col min="3" max="3" width="50.7109375" customWidth="1"/>
    <col min="4" max="13" width="22.7109375" customWidth="1"/>
    <col min="14" max="14" width="2.7109375" customWidth="1"/>
    <col min="15" max="19" width="11.42578125" customWidth="1"/>
    <col min="20" max="20" width="2.7109375" customWidth="1"/>
    <col min="21" max="21" width="5.5703125" customWidth="1"/>
    <col min="22" max="22" width="14.5703125" customWidth="1"/>
    <col min="23" max="23" width="11.85546875" customWidth="1"/>
    <col min="24" max="26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4" t="s">
        <v>129</v>
      </c>
      <c r="M2" s="44" t="s">
        <v>130</v>
      </c>
      <c r="N2" s="43"/>
      <c r="O2" s="43"/>
      <c r="P2" s="43"/>
      <c r="Q2" s="44"/>
      <c r="R2" s="44"/>
      <c r="S2" s="44"/>
      <c r="T2" s="44"/>
    </row>
    <row r="3" spans="2:20" ht="15.95" customHeight="1" x14ac:dyDescent="0.25">
      <c r="B3" s="45"/>
      <c r="C3" s="45"/>
      <c r="D3" s="46"/>
      <c r="E3" s="46"/>
      <c r="F3" s="46"/>
      <c r="G3" s="46"/>
      <c r="H3" s="46"/>
      <c r="I3" s="46"/>
      <c r="J3" s="46"/>
      <c r="K3" s="46"/>
      <c r="L3" s="47"/>
      <c r="M3" s="47"/>
    </row>
    <row r="4" spans="2:20" ht="19.899999999999999" customHeight="1" x14ac:dyDescent="0.25">
      <c r="B4" s="271" t="s">
        <v>181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</row>
    <row r="5" spans="2:20" ht="40.15" customHeight="1" x14ac:dyDescent="0.25">
      <c r="B5" s="269" t="s">
        <v>307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43"/>
      <c r="O7" s="43"/>
    </row>
    <row r="8" spans="2:20" ht="33" customHeight="1" x14ac:dyDescent="0.25">
      <c r="B8" s="276"/>
      <c r="C8" s="277"/>
      <c r="D8" s="124" t="s">
        <v>117</v>
      </c>
      <c r="E8" s="276" t="s">
        <v>120</v>
      </c>
      <c r="F8" s="277"/>
      <c r="G8" s="276" t="s">
        <v>121</v>
      </c>
      <c r="H8" s="277"/>
      <c r="I8" s="276" t="s">
        <v>122</v>
      </c>
      <c r="J8" s="278"/>
      <c r="K8" s="277"/>
      <c r="L8" s="124" t="s">
        <v>116</v>
      </c>
      <c r="M8" s="124"/>
      <c r="N8" s="43"/>
      <c r="O8" s="43"/>
    </row>
    <row r="9" spans="2:20" ht="45" customHeight="1" x14ac:dyDescent="0.25">
      <c r="B9" s="276" t="s">
        <v>40</v>
      </c>
      <c r="C9" s="277"/>
      <c r="D9" s="125" t="s">
        <v>172</v>
      </c>
      <c r="E9" s="125" t="s">
        <v>173</v>
      </c>
      <c r="F9" s="125" t="s">
        <v>174</v>
      </c>
      <c r="G9" s="125" t="s">
        <v>175</v>
      </c>
      <c r="H9" s="125" t="s">
        <v>176</v>
      </c>
      <c r="I9" s="125" t="s">
        <v>177</v>
      </c>
      <c r="J9" s="125" t="s">
        <v>178</v>
      </c>
      <c r="K9" s="125" t="s">
        <v>179</v>
      </c>
      <c r="L9" s="125" t="s">
        <v>180</v>
      </c>
      <c r="M9" s="125" t="s">
        <v>103</v>
      </c>
    </row>
    <row r="10" spans="2:20" ht="33" customHeight="1" x14ac:dyDescent="0.25">
      <c r="B10" s="289" t="s">
        <v>316</v>
      </c>
      <c r="C10" s="290"/>
      <c r="D10" s="55">
        <v>1443524</v>
      </c>
      <c r="E10" s="55">
        <v>0</v>
      </c>
      <c r="F10" s="55">
        <v>747196</v>
      </c>
      <c r="G10" s="55">
        <v>224833</v>
      </c>
      <c r="H10" s="55">
        <v>103470</v>
      </c>
      <c r="I10" s="55">
        <v>0</v>
      </c>
      <c r="J10" s="55">
        <v>0</v>
      </c>
      <c r="K10" s="55">
        <v>23920</v>
      </c>
      <c r="L10" s="55">
        <v>65857</v>
      </c>
      <c r="M10" s="55">
        <v>2608800</v>
      </c>
    </row>
    <row r="11" spans="2:20" ht="33" customHeight="1" x14ac:dyDescent="0.25">
      <c r="B11" s="284" t="s">
        <v>358</v>
      </c>
      <c r="C11" s="90" t="s">
        <v>359</v>
      </c>
      <c r="D11" s="52">
        <v>23350</v>
      </c>
      <c r="E11" s="52">
        <v>0</v>
      </c>
      <c r="F11" s="52">
        <v>9487</v>
      </c>
      <c r="G11" s="52">
        <v>2567</v>
      </c>
      <c r="H11" s="52">
        <v>1174</v>
      </c>
      <c r="I11" s="52">
        <v>0</v>
      </c>
      <c r="J11" s="52">
        <v>0</v>
      </c>
      <c r="K11" s="52">
        <v>96</v>
      </c>
      <c r="L11" s="52">
        <v>1003</v>
      </c>
      <c r="M11" s="52">
        <v>37677</v>
      </c>
    </row>
    <row r="12" spans="2:20" ht="33" customHeight="1" x14ac:dyDescent="0.25">
      <c r="B12" s="285" t="s">
        <v>358</v>
      </c>
      <c r="C12" s="90" t="s">
        <v>360</v>
      </c>
      <c r="D12" s="52">
        <v>46553</v>
      </c>
      <c r="E12" s="52">
        <v>0</v>
      </c>
      <c r="F12" s="52">
        <v>18940</v>
      </c>
      <c r="G12" s="52">
        <v>5468</v>
      </c>
      <c r="H12" s="52">
        <v>2513</v>
      </c>
      <c r="I12" s="52">
        <v>0</v>
      </c>
      <c r="J12" s="52">
        <v>0</v>
      </c>
      <c r="K12" s="52">
        <v>200</v>
      </c>
      <c r="L12" s="52">
        <v>2104</v>
      </c>
      <c r="M12" s="52">
        <v>75778</v>
      </c>
    </row>
    <row r="13" spans="2:20" ht="33" customHeight="1" x14ac:dyDescent="0.25">
      <c r="B13" s="284" t="s">
        <v>361</v>
      </c>
      <c r="C13" s="90" t="s">
        <v>362</v>
      </c>
      <c r="D13" s="52">
        <v>35925</v>
      </c>
      <c r="E13" s="52">
        <v>0</v>
      </c>
      <c r="F13" s="52">
        <v>14617</v>
      </c>
      <c r="G13" s="52">
        <v>4220</v>
      </c>
      <c r="H13" s="52">
        <v>1939</v>
      </c>
      <c r="I13" s="52">
        <v>0</v>
      </c>
      <c r="J13" s="52">
        <v>0</v>
      </c>
      <c r="K13" s="52">
        <v>154</v>
      </c>
      <c r="L13" s="52">
        <v>1624</v>
      </c>
      <c r="M13" s="52">
        <v>58479</v>
      </c>
    </row>
    <row r="14" spans="2:20" ht="33" customHeight="1" x14ac:dyDescent="0.25">
      <c r="B14" s="286" t="s">
        <v>361</v>
      </c>
      <c r="C14" s="90" t="s">
        <v>363</v>
      </c>
      <c r="D14" s="52">
        <v>144701</v>
      </c>
      <c r="E14" s="52">
        <v>0</v>
      </c>
      <c r="F14" s="52">
        <v>59671</v>
      </c>
      <c r="G14" s="52">
        <v>17832</v>
      </c>
      <c r="H14" s="52">
        <v>7358</v>
      </c>
      <c r="I14" s="52">
        <v>0</v>
      </c>
      <c r="J14" s="52">
        <v>0</v>
      </c>
      <c r="K14" s="52">
        <v>595</v>
      </c>
      <c r="L14" s="52">
        <v>6237</v>
      </c>
      <c r="M14" s="52">
        <v>236394</v>
      </c>
    </row>
    <row r="15" spans="2:20" ht="33" customHeight="1" x14ac:dyDescent="0.25">
      <c r="B15" s="286" t="s">
        <v>361</v>
      </c>
      <c r="C15" s="90" t="s">
        <v>364</v>
      </c>
      <c r="D15" s="52">
        <v>142143</v>
      </c>
      <c r="E15" s="52">
        <v>0</v>
      </c>
      <c r="F15" s="52">
        <v>58632</v>
      </c>
      <c r="G15" s="52">
        <v>17514</v>
      </c>
      <c r="H15" s="52">
        <v>7233</v>
      </c>
      <c r="I15" s="52">
        <v>0</v>
      </c>
      <c r="J15" s="52">
        <v>0</v>
      </c>
      <c r="K15" s="52">
        <v>586</v>
      </c>
      <c r="L15" s="52">
        <v>6133</v>
      </c>
      <c r="M15" s="52">
        <v>232241</v>
      </c>
    </row>
    <row r="16" spans="2:20" ht="33" customHeight="1" x14ac:dyDescent="0.25">
      <c r="B16" s="285" t="s">
        <v>361</v>
      </c>
      <c r="C16" s="90" t="s">
        <v>365</v>
      </c>
      <c r="D16" s="52">
        <v>128146</v>
      </c>
      <c r="E16" s="52">
        <v>0</v>
      </c>
      <c r="F16" s="52">
        <v>54060</v>
      </c>
      <c r="G16" s="52">
        <v>16446</v>
      </c>
      <c r="H16" s="52">
        <v>7147</v>
      </c>
      <c r="I16" s="52">
        <v>0</v>
      </c>
      <c r="J16" s="52">
        <v>0</v>
      </c>
      <c r="K16" s="52">
        <v>623</v>
      </c>
      <c r="L16" s="52">
        <v>6281</v>
      </c>
      <c r="M16" s="52">
        <v>212703</v>
      </c>
    </row>
    <row r="17" spans="2:13" ht="33" customHeight="1" x14ac:dyDescent="0.25">
      <c r="B17" s="90" t="s">
        <v>366</v>
      </c>
      <c r="C17" s="90" t="s">
        <v>367</v>
      </c>
      <c r="D17" s="52">
        <v>121621</v>
      </c>
      <c r="E17" s="52">
        <v>0</v>
      </c>
      <c r="F17" s="52">
        <v>51305</v>
      </c>
      <c r="G17" s="52">
        <v>15609</v>
      </c>
      <c r="H17" s="52">
        <v>6782</v>
      </c>
      <c r="I17" s="52">
        <v>0</v>
      </c>
      <c r="J17" s="52">
        <v>0</v>
      </c>
      <c r="K17" s="52">
        <v>591</v>
      </c>
      <c r="L17" s="52">
        <v>5962</v>
      </c>
      <c r="M17" s="52">
        <v>201870</v>
      </c>
    </row>
    <row r="18" spans="2:13" ht="33" customHeight="1" x14ac:dyDescent="0.25">
      <c r="B18" s="284" t="s">
        <v>368</v>
      </c>
      <c r="C18" s="90" t="s">
        <v>369</v>
      </c>
      <c r="D18" s="52">
        <v>80584</v>
      </c>
      <c r="E18" s="52">
        <v>0</v>
      </c>
      <c r="F18" s="52">
        <v>49828</v>
      </c>
      <c r="G18" s="52">
        <v>11988</v>
      </c>
      <c r="H18" s="52">
        <v>1657</v>
      </c>
      <c r="I18" s="52">
        <v>0</v>
      </c>
      <c r="J18" s="52">
        <v>0</v>
      </c>
      <c r="K18" s="52">
        <v>387</v>
      </c>
      <c r="L18" s="52">
        <v>2901</v>
      </c>
      <c r="M18" s="52">
        <v>147345</v>
      </c>
    </row>
    <row r="19" spans="2:13" ht="33" customHeight="1" x14ac:dyDescent="0.25">
      <c r="B19" s="286" t="s">
        <v>368</v>
      </c>
      <c r="C19" s="90" t="s">
        <v>370</v>
      </c>
      <c r="D19" s="52">
        <v>564481</v>
      </c>
      <c r="E19" s="52">
        <v>0</v>
      </c>
      <c r="F19" s="52">
        <v>298169</v>
      </c>
      <c r="G19" s="52">
        <v>110130</v>
      </c>
      <c r="H19" s="52">
        <v>58360</v>
      </c>
      <c r="I19" s="52">
        <v>0</v>
      </c>
      <c r="J19" s="52">
        <v>0</v>
      </c>
      <c r="K19" s="52">
        <v>2895</v>
      </c>
      <c r="L19" s="52">
        <v>25519</v>
      </c>
      <c r="M19" s="52">
        <v>1059554</v>
      </c>
    </row>
    <row r="20" spans="2:13" ht="33" customHeight="1" x14ac:dyDescent="0.25">
      <c r="B20" s="285" t="s">
        <v>368</v>
      </c>
      <c r="C20" s="90" t="s">
        <v>371</v>
      </c>
      <c r="D20" s="52">
        <v>63146</v>
      </c>
      <c r="E20" s="52">
        <v>0</v>
      </c>
      <c r="F20" s="52">
        <v>34308</v>
      </c>
      <c r="G20" s="52">
        <v>10779</v>
      </c>
      <c r="H20" s="52">
        <v>5020</v>
      </c>
      <c r="I20" s="52">
        <v>0</v>
      </c>
      <c r="J20" s="52">
        <v>0</v>
      </c>
      <c r="K20" s="52">
        <v>17326</v>
      </c>
      <c r="L20" s="52">
        <v>2198</v>
      </c>
      <c r="M20" s="52">
        <v>132777</v>
      </c>
    </row>
    <row r="21" spans="2:13" ht="33" customHeight="1" x14ac:dyDescent="0.25">
      <c r="B21" s="90" t="s">
        <v>372</v>
      </c>
      <c r="C21" s="90" t="s">
        <v>373</v>
      </c>
      <c r="D21" s="52">
        <v>92874</v>
      </c>
      <c r="E21" s="52">
        <v>0</v>
      </c>
      <c r="F21" s="52">
        <v>98179</v>
      </c>
      <c r="G21" s="52">
        <v>12280</v>
      </c>
      <c r="H21" s="52">
        <v>4287</v>
      </c>
      <c r="I21" s="52">
        <v>0</v>
      </c>
      <c r="J21" s="52">
        <v>0</v>
      </c>
      <c r="K21" s="52">
        <v>467</v>
      </c>
      <c r="L21" s="52">
        <v>5895</v>
      </c>
      <c r="M21" s="52">
        <v>213982</v>
      </c>
    </row>
    <row r="22" spans="2:13" ht="33" customHeight="1" x14ac:dyDescent="0.25">
      <c r="B22" s="287" t="s">
        <v>336</v>
      </c>
      <c r="C22" s="288"/>
      <c r="D22" s="55">
        <v>5541394</v>
      </c>
      <c r="E22" s="55">
        <v>190517</v>
      </c>
      <c r="F22" s="55">
        <v>1089778</v>
      </c>
      <c r="G22" s="55">
        <v>380375</v>
      </c>
      <c r="H22" s="55">
        <v>103470</v>
      </c>
      <c r="I22" s="55">
        <v>76487</v>
      </c>
      <c r="J22" s="55">
        <v>98297</v>
      </c>
      <c r="K22" s="55">
        <v>92341</v>
      </c>
      <c r="L22" s="55">
        <v>70520</v>
      </c>
      <c r="M22" s="55">
        <v>7643179</v>
      </c>
    </row>
    <row r="23" spans="2:13" ht="14.25" x14ac:dyDescent="0.3">
      <c r="B23" s="113"/>
      <c r="C23" s="113"/>
      <c r="D23" s="113"/>
      <c r="E23" s="113"/>
      <c r="F23" s="113"/>
      <c r="G23" s="113"/>
      <c r="H23" s="112"/>
      <c r="I23" s="112"/>
      <c r="J23" s="112"/>
      <c r="K23" s="112"/>
      <c r="L23" s="112"/>
    </row>
    <row r="24" spans="2:13" ht="14.25" x14ac:dyDescent="0.3">
      <c r="B24" s="113"/>
      <c r="C24" s="113"/>
      <c r="D24" s="113"/>
      <c r="E24" s="113"/>
      <c r="F24" s="113"/>
      <c r="G24" s="113"/>
      <c r="H24" s="112"/>
      <c r="I24" s="112"/>
      <c r="J24" s="112"/>
      <c r="K24" s="112"/>
      <c r="L24" s="112"/>
    </row>
    <row r="25" spans="2:13" ht="33" customHeight="1" x14ac:dyDescent="0.25">
      <c r="B25" s="269" t="s">
        <v>295</v>
      </c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</row>
    <row r="26" spans="2:13" ht="14.25" x14ac:dyDescent="0.3">
      <c r="B26" s="113"/>
      <c r="C26" s="113"/>
      <c r="K26" s="193"/>
      <c r="L26" s="193"/>
      <c r="M26" s="193"/>
    </row>
    <row r="27" spans="2:13" ht="13.5" customHeight="1" x14ac:dyDescent="0.3">
      <c r="B27" s="194"/>
      <c r="C27" s="132"/>
      <c r="D27" s="180" t="s">
        <v>117</v>
      </c>
      <c r="E27" s="180" t="s">
        <v>120</v>
      </c>
      <c r="F27" s="180" t="s">
        <v>119</v>
      </c>
      <c r="G27" s="180" t="s">
        <v>122</v>
      </c>
      <c r="H27" s="180" t="s">
        <v>116</v>
      </c>
      <c r="I27" s="180" t="s">
        <v>64</v>
      </c>
      <c r="J27" s="195"/>
      <c r="K27" s="40"/>
      <c r="L27" s="196"/>
      <c r="M27" s="196"/>
    </row>
    <row r="28" spans="2:13" ht="13.5" customHeight="1" x14ac:dyDescent="0.3">
      <c r="B28" s="193"/>
      <c r="C28" s="132" t="s">
        <v>102</v>
      </c>
      <c r="D28" s="197">
        <f>D22</f>
        <v>5541394</v>
      </c>
      <c r="E28" s="197">
        <f>E22+F22</f>
        <v>1280295</v>
      </c>
      <c r="F28" s="197">
        <f>+G22+H22</f>
        <v>483845</v>
      </c>
      <c r="G28" s="197">
        <f>+I22+J22+K22</f>
        <v>267125</v>
      </c>
      <c r="H28" s="197">
        <f>+L22</f>
        <v>70520</v>
      </c>
      <c r="I28" s="197">
        <f>+D28+E28+F28+G28+H28</f>
        <v>7643179</v>
      </c>
      <c r="J28" s="198">
        <f>I28-M22</f>
        <v>0</v>
      </c>
      <c r="K28" s="40"/>
      <c r="L28" s="199"/>
      <c r="M28" s="199"/>
    </row>
    <row r="29" spans="2:13" ht="13.5" customHeight="1" x14ac:dyDescent="0.3">
      <c r="B29" s="113"/>
      <c r="C29" s="132"/>
      <c r="D29" s="200">
        <f>+D28/$I$28</f>
        <v>0.72501167380745635</v>
      </c>
      <c r="E29" s="200">
        <f t="shared" ref="E29:H29" si="0">+E28/$I$28</f>
        <v>0.1675081795153561</v>
      </c>
      <c r="F29" s="200">
        <f t="shared" si="0"/>
        <v>6.3304156555799629E-2</v>
      </c>
      <c r="G29" s="200">
        <f t="shared" si="0"/>
        <v>3.494946278243647E-2</v>
      </c>
      <c r="H29" s="200">
        <f t="shared" si="0"/>
        <v>9.2265273389515023E-3</v>
      </c>
      <c r="I29" s="200">
        <f>+D29+E29+F29+G29+H29</f>
        <v>1.0000000000000002</v>
      </c>
      <c r="J29" s="201"/>
      <c r="K29" s="40"/>
      <c r="L29" s="112"/>
    </row>
    <row r="30" spans="2:13" ht="14.25" x14ac:dyDescent="0.3">
      <c r="B30" s="113"/>
      <c r="C30" s="202"/>
      <c r="D30" s="202"/>
      <c r="E30" s="202"/>
      <c r="F30" s="202"/>
      <c r="G30" s="202"/>
      <c r="H30" s="201"/>
      <c r="I30" s="201"/>
      <c r="J30" s="201"/>
      <c r="K30" s="112"/>
      <c r="L30" s="112"/>
    </row>
    <row r="31" spans="2:13" ht="14.25" x14ac:dyDescent="0.3">
      <c r="B31" s="113"/>
      <c r="C31" s="113"/>
      <c r="D31" s="113"/>
      <c r="E31" s="113"/>
      <c r="F31" s="113"/>
      <c r="G31" s="113"/>
      <c r="H31" s="112"/>
      <c r="I31" s="112"/>
      <c r="J31" s="112"/>
      <c r="K31" s="112"/>
      <c r="L31" s="112"/>
    </row>
    <row r="32" spans="2:13" ht="14.25" x14ac:dyDescent="0.3">
      <c r="B32" s="113"/>
      <c r="J32" s="112"/>
      <c r="K32" s="112"/>
      <c r="L32" s="112"/>
    </row>
    <row r="33" spans="2:12" ht="14.25" x14ac:dyDescent="0.3">
      <c r="B33" s="113"/>
      <c r="J33" s="112"/>
      <c r="K33" s="112"/>
      <c r="L33" s="112"/>
    </row>
    <row r="34" spans="2:12" ht="14.25" x14ac:dyDescent="0.3">
      <c r="B34" s="113"/>
      <c r="J34" s="112"/>
      <c r="K34" s="112"/>
      <c r="L34" s="112"/>
    </row>
    <row r="35" spans="2:12" ht="14.25" x14ac:dyDescent="0.3">
      <c r="B35" s="113"/>
      <c r="C35" s="113"/>
      <c r="D35" s="113"/>
      <c r="E35" s="113"/>
      <c r="F35" s="113"/>
      <c r="G35" s="113"/>
      <c r="H35" s="112"/>
      <c r="I35" s="112"/>
      <c r="J35" s="112"/>
      <c r="K35" s="112"/>
      <c r="L35" s="112"/>
    </row>
    <row r="36" spans="2:12" ht="14.25" x14ac:dyDescent="0.3">
      <c r="B36" s="113"/>
      <c r="C36" s="113"/>
      <c r="D36" s="113"/>
      <c r="E36" s="113"/>
      <c r="F36" s="113"/>
      <c r="G36" s="113"/>
      <c r="H36" s="112"/>
      <c r="I36" s="112"/>
      <c r="J36" s="112"/>
      <c r="K36" s="112"/>
      <c r="L36" s="112"/>
    </row>
    <row r="37" spans="2:12" ht="14.25" x14ac:dyDescent="0.3">
      <c r="B37" s="113"/>
      <c r="C37" s="113"/>
      <c r="D37" s="113"/>
      <c r="E37" s="113"/>
      <c r="F37" s="113"/>
      <c r="G37" s="113"/>
      <c r="H37" s="112"/>
      <c r="I37" s="112"/>
      <c r="J37" s="112"/>
      <c r="K37" s="112"/>
      <c r="L37" s="112"/>
    </row>
    <row r="38" spans="2:12" ht="14.25" x14ac:dyDescent="0.3">
      <c r="B38" s="113"/>
      <c r="C38" s="113"/>
      <c r="D38" s="113"/>
      <c r="E38" s="113"/>
      <c r="F38" s="113"/>
      <c r="G38" s="113"/>
      <c r="H38" s="112"/>
      <c r="I38" s="112"/>
      <c r="J38" s="112"/>
      <c r="K38" s="112"/>
      <c r="L38" s="112"/>
    </row>
    <row r="39" spans="2:12" ht="14.25" x14ac:dyDescent="0.3">
      <c r="B39" s="113"/>
      <c r="C39" s="113"/>
      <c r="D39" s="113"/>
      <c r="E39" s="113"/>
      <c r="F39" s="113"/>
      <c r="G39" s="113"/>
      <c r="H39" s="112"/>
      <c r="I39" s="112"/>
      <c r="J39" s="112"/>
      <c r="K39" s="112"/>
      <c r="L39" s="112"/>
    </row>
    <row r="40" spans="2:12" ht="14.25" x14ac:dyDescent="0.3">
      <c r="B40" s="113"/>
      <c r="C40" s="113"/>
      <c r="D40" s="113"/>
      <c r="E40" s="113"/>
      <c r="F40" s="113"/>
      <c r="G40" s="113"/>
      <c r="H40" s="112"/>
      <c r="I40" s="112"/>
      <c r="J40" s="112"/>
      <c r="K40" s="112"/>
      <c r="L40" s="112"/>
    </row>
    <row r="41" spans="2:12" ht="14.25" x14ac:dyDescent="0.3">
      <c r="B41" s="113"/>
      <c r="C41" s="113"/>
      <c r="D41" s="113"/>
      <c r="E41" s="113"/>
      <c r="F41" s="113"/>
      <c r="G41" s="113"/>
      <c r="H41" s="112"/>
      <c r="I41" s="112"/>
      <c r="J41" s="112"/>
      <c r="K41" s="112"/>
      <c r="L41" s="112"/>
    </row>
    <row r="42" spans="2:12" ht="14.25" x14ac:dyDescent="0.3">
      <c r="B42" s="113"/>
      <c r="C42" s="113"/>
      <c r="D42" s="113"/>
      <c r="E42" s="113"/>
      <c r="F42" s="113"/>
      <c r="G42" s="113"/>
      <c r="H42" s="112"/>
      <c r="I42" s="112"/>
      <c r="J42" s="112"/>
      <c r="K42" s="112"/>
      <c r="L42" s="112"/>
    </row>
    <row r="43" spans="2:12" ht="14.25" x14ac:dyDescent="0.3">
      <c r="B43" s="113"/>
      <c r="C43" s="113"/>
      <c r="D43" s="113"/>
      <c r="E43" s="113"/>
      <c r="F43" s="113"/>
      <c r="G43" s="113"/>
      <c r="H43" s="112"/>
      <c r="I43" s="112"/>
      <c r="J43" s="112"/>
      <c r="K43" s="112"/>
      <c r="L43" s="112"/>
    </row>
    <row r="44" spans="2:12" ht="14.25" x14ac:dyDescent="0.3">
      <c r="B44" s="113"/>
      <c r="C44" s="113"/>
      <c r="D44" s="113"/>
      <c r="E44" s="113"/>
      <c r="F44" s="113"/>
      <c r="G44" s="113"/>
      <c r="H44" s="112"/>
      <c r="I44" s="112"/>
      <c r="J44" s="112"/>
      <c r="K44" s="112"/>
      <c r="L44" s="112"/>
    </row>
    <row r="45" spans="2:12" ht="14.25" x14ac:dyDescent="0.3">
      <c r="B45" s="113"/>
      <c r="C45" s="113"/>
      <c r="D45" s="113"/>
      <c r="E45" s="113"/>
      <c r="F45" s="113"/>
      <c r="G45" s="113"/>
      <c r="H45" s="112"/>
      <c r="I45" s="112"/>
      <c r="J45" s="112"/>
      <c r="K45" s="112"/>
      <c r="L45" s="112"/>
    </row>
    <row r="46" spans="2:12" ht="14.25" x14ac:dyDescent="0.3">
      <c r="B46" s="113"/>
      <c r="C46" s="113"/>
      <c r="D46" s="113"/>
      <c r="E46" s="113"/>
      <c r="F46" s="113"/>
      <c r="G46" s="113"/>
      <c r="H46" s="112"/>
      <c r="I46" s="112"/>
      <c r="J46" s="112"/>
      <c r="K46" s="112"/>
      <c r="L46" s="112"/>
    </row>
    <row r="47" spans="2:12" ht="14.25" x14ac:dyDescent="0.3">
      <c r="B47" s="113"/>
      <c r="C47" s="113"/>
      <c r="D47" s="113"/>
      <c r="E47" s="113"/>
      <c r="F47" s="113"/>
      <c r="G47" s="113"/>
      <c r="H47" s="112"/>
      <c r="I47" s="112"/>
      <c r="J47" s="112"/>
      <c r="K47" s="112"/>
      <c r="L47" s="112"/>
    </row>
    <row r="48" spans="2:12" ht="14.25" x14ac:dyDescent="0.3">
      <c r="B48" s="113"/>
      <c r="C48" s="113"/>
      <c r="D48" s="113"/>
      <c r="E48" s="113"/>
      <c r="F48" s="113"/>
      <c r="G48" s="113"/>
      <c r="H48" s="112"/>
      <c r="I48" s="112"/>
      <c r="J48" s="112"/>
      <c r="K48" s="112"/>
      <c r="L48" s="112"/>
    </row>
    <row r="49" spans="1:15" ht="14.25" x14ac:dyDescent="0.3">
      <c r="B49" s="113"/>
      <c r="C49" s="113"/>
      <c r="D49" s="113"/>
      <c r="E49" s="113"/>
      <c r="F49" s="113"/>
      <c r="G49" s="113"/>
      <c r="H49" s="112"/>
      <c r="I49" s="112"/>
      <c r="J49" s="112"/>
      <c r="K49" s="112"/>
      <c r="L49" s="112"/>
    </row>
    <row r="50" spans="1:15" ht="14.25" x14ac:dyDescent="0.3">
      <c r="B50" s="113"/>
      <c r="C50" s="113"/>
      <c r="D50" s="113"/>
      <c r="E50" s="113"/>
      <c r="F50" s="113"/>
      <c r="G50" s="113"/>
      <c r="H50" s="112"/>
      <c r="I50" s="112"/>
      <c r="J50" s="112"/>
      <c r="K50" s="112"/>
      <c r="L50" s="112"/>
    </row>
    <row r="51" spans="1:15" ht="14.25" x14ac:dyDescent="0.3">
      <c r="B51" s="113"/>
      <c r="C51" s="113"/>
      <c r="D51" s="113"/>
      <c r="E51" s="113"/>
      <c r="F51" s="113"/>
      <c r="G51" s="113"/>
      <c r="H51" s="112"/>
      <c r="I51" s="112"/>
      <c r="J51" s="112"/>
      <c r="K51" s="112"/>
      <c r="L51" s="112"/>
    </row>
    <row r="52" spans="1:15" ht="14.25" x14ac:dyDescent="0.3">
      <c r="B52" s="113"/>
      <c r="C52" s="113"/>
      <c r="D52" s="113"/>
      <c r="E52" s="113"/>
      <c r="F52" s="113"/>
      <c r="G52" s="113"/>
      <c r="H52" s="112"/>
      <c r="I52" s="112"/>
      <c r="J52" s="112"/>
      <c r="K52" s="112"/>
      <c r="L52" s="112"/>
    </row>
    <row r="53" spans="1:15" ht="14.25" x14ac:dyDescent="0.3">
      <c r="B53" s="113"/>
      <c r="C53" s="113"/>
      <c r="D53" s="113"/>
      <c r="E53" s="113"/>
      <c r="F53" s="113"/>
      <c r="G53" s="113"/>
      <c r="H53" s="112"/>
      <c r="I53" s="112"/>
      <c r="J53" s="112"/>
      <c r="K53" s="112"/>
      <c r="L53" s="112"/>
    </row>
    <row r="54" spans="1:15" ht="14.25" x14ac:dyDescent="0.3">
      <c r="B54" s="113"/>
      <c r="C54" s="113"/>
      <c r="D54" s="113"/>
      <c r="E54" s="113"/>
      <c r="F54" s="113"/>
      <c r="G54" s="113"/>
      <c r="H54" s="112"/>
      <c r="I54" s="112"/>
      <c r="J54" s="112"/>
      <c r="K54" s="112"/>
      <c r="L54" s="112"/>
    </row>
    <row r="55" spans="1:15" ht="14.25" x14ac:dyDescent="0.3">
      <c r="B55" s="113"/>
      <c r="C55" s="113"/>
      <c r="D55" s="113"/>
      <c r="E55" s="113"/>
      <c r="F55" s="113"/>
      <c r="G55" s="113"/>
      <c r="H55" s="112"/>
      <c r="I55" s="112"/>
      <c r="J55" s="112"/>
      <c r="K55" s="112"/>
      <c r="L55" s="112"/>
    </row>
    <row r="56" spans="1:15" ht="14.25" x14ac:dyDescent="0.3">
      <c r="B56" s="113"/>
      <c r="C56" s="113"/>
      <c r="D56" s="113"/>
      <c r="E56" s="113"/>
      <c r="F56" s="113"/>
      <c r="G56" s="113"/>
      <c r="H56" s="112"/>
      <c r="I56" s="112"/>
      <c r="J56" s="112"/>
      <c r="K56" s="112"/>
      <c r="L56" s="112"/>
    </row>
    <row r="57" spans="1:15" ht="14.25" x14ac:dyDescent="0.3">
      <c r="B57" s="113"/>
      <c r="C57" s="113"/>
      <c r="D57" s="113"/>
      <c r="E57" s="113"/>
      <c r="F57" s="113"/>
      <c r="G57" s="113"/>
      <c r="H57" s="112"/>
      <c r="I57" s="112"/>
      <c r="J57" s="112"/>
      <c r="K57" s="112"/>
      <c r="L57" s="112"/>
    </row>
    <row r="58" spans="1:15" ht="14.25" x14ac:dyDescent="0.3">
      <c r="B58" s="113"/>
      <c r="C58" s="113"/>
      <c r="D58" s="113"/>
      <c r="E58" s="113"/>
      <c r="F58" s="113"/>
      <c r="G58" s="113"/>
      <c r="H58" s="112"/>
      <c r="I58" s="112"/>
      <c r="J58" s="112"/>
      <c r="K58" s="112"/>
      <c r="L58" s="112"/>
    </row>
    <row r="59" spans="1:15" ht="33" customHeight="1" x14ac:dyDescent="0.3">
      <c r="A59" s="40"/>
      <c r="B59" s="269" t="s">
        <v>297</v>
      </c>
      <c r="C59" s="269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199"/>
      <c r="O59" s="199"/>
    </row>
    <row r="60" spans="1:15" ht="13.5" customHeight="1" x14ac:dyDescent="0.3">
      <c r="A60" s="40"/>
      <c r="B60" s="113"/>
      <c r="C60" s="202"/>
      <c r="D60" s="202"/>
      <c r="E60" s="202"/>
      <c r="F60" s="202"/>
      <c r="G60" s="202"/>
      <c r="H60" s="201"/>
      <c r="I60" s="201"/>
      <c r="J60" s="201"/>
      <c r="K60" s="201"/>
      <c r="L60" s="201"/>
      <c r="M60" s="40"/>
    </row>
    <row r="61" spans="1:15" ht="13.5" customHeight="1" x14ac:dyDescent="0.3">
      <c r="A61" s="40"/>
      <c r="B61" s="203"/>
      <c r="C61" s="132"/>
      <c r="D61" s="180" t="s">
        <v>117</v>
      </c>
      <c r="E61" s="180" t="s">
        <v>120</v>
      </c>
      <c r="F61" s="180" t="s">
        <v>119</v>
      </c>
      <c r="G61" s="180" t="s">
        <v>122</v>
      </c>
      <c r="H61" s="180" t="s">
        <v>116</v>
      </c>
      <c r="I61" s="180" t="s">
        <v>64</v>
      </c>
      <c r="J61" s="204"/>
      <c r="M61" s="40"/>
    </row>
    <row r="62" spans="1:15" ht="13.5" customHeight="1" x14ac:dyDescent="0.3">
      <c r="B62" s="40"/>
      <c r="D62" s="197">
        <f>D10</f>
        <v>1443524</v>
      </c>
      <c r="E62" s="97">
        <f>E10+F10</f>
        <v>747196</v>
      </c>
      <c r="F62" s="197">
        <f>+G10+H10</f>
        <v>328303</v>
      </c>
      <c r="G62" s="197">
        <f>+I10+J10+K10</f>
        <v>23920</v>
      </c>
      <c r="H62" s="197">
        <f>+L10</f>
        <v>65857</v>
      </c>
      <c r="I62" s="197">
        <f>+D62+E62+F62+G62+H62</f>
        <v>2608800</v>
      </c>
      <c r="J62" s="197">
        <f>I62-M10</f>
        <v>0</v>
      </c>
      <c r="M62" s="40"/>
    </row>
    <row r="63" spans="1:15" ht="13.5" customHeight="1" x14ac:dyDescent="0.3">
      <c r="B63" s="203"/>
      <c r="C63" s="132" t="s">
        <v>102</v>
      </c>
      <c r="D63" s="200">
        <f>+D62/$I$62</f>
        <v>0.55332873351732592</v>
      </c>
      <c r="E63" s="200">
        <f t="shared" ref="E63:I63" si="1">+E62/$I$62</f>
        <v>0.28641367678626189</v>
      </c>
      <c r="F63" s="200">
        <f t="shared" si="1"/>
        <v>0.12584444955535112</v>
      </c>
      <c r="G63" s="200">
        <f t="shared" si="1"/>
        <v>9.1689665746703466E-3</v>
      </c>
      <c r="H63" s="200">
        <f t="shared" si="1"/>
        <v>2.5244173566390679E-2</v>
      </c>
      <c r="I63" s="200">
        <f t="shared" si="1"/>
        <v>1</v>
      </c>
      <c r="J63" s="201"/>
      <c r="M63" s="40"/>
    </row>
    <row r="64" spans="1:15" ht="13.5" customHeight="1" x14ac:dyDescent="0.3">
      <c r="B64" s="56"/>
      <c r="C64" s="79"/>
      <c r="D64" s="133"/>
      <c r="E64" s="133"/>
      <c r="F64" s="133"/>
      <c r="G64" s="133"/>
      <c r="H64" s="133"/>
      <c r="I64" s="133"/>
      <c r="J64" s="133"/>
      <c r="K64" s="133"/>
      <c r="M64" s="40"/>
    </row>
    <row r="65" spans="2:13" ht="13.5" customHeight="1" x14ac:dyDescent="0.3">
      <c r="B65" s="203"/>
      <c r="C65" s="132"/>
      <c r="D65" s="133"/>
      <c r="E65" s="133"/>
      <c r="F65" s="133"/>
      <c r="G65" s="133"/>
      <c r="H65" s="133"/>
      <c r="I65" s="133"/>
      <c r="J65" s="201"/>
      <c r="K65" s="201"/>
      <c r="M65" s="40"/>
    </row>
    <row r="66" spans="2:13" ht="13.5" customHeight="1" x14ac:dyDescent="0.3">
      <c r="B66" s="203"/>
      <c r="C66" s="203"/>
      <c r="D66" s="205"/>
      <c r="E66" s="205"/>
      <c r="F66" s="205"/>
      <c r="G66" s="205"/>
      <c r="H66" s="205"/>
      <c r="I66" s="205"/>
      <c r="J66" s="206"/>
      <c r="K66" s="112"/>
      <c r="L66" s="40"/>
      <c r="M66" s="40"/>
    </row>
    <row r="67" spans="2:13" ht="13.5" customHeight="1" x14ac:dyDescent="0.3">
      <c r="B67" s="203"/>
      <c r="C67" s="203"/>
      <c r="D67" s="205"/>
      <c r="E67" s="205"/>
      <c r="F67" s="205"/>
      <c r="G67" s="205"/>
      <c r="H67" s="205"/>
      <c r="I67" s="205"/>
      <c r="J67" s="206"/>
      <c r="K67" s="112"/>
      <c r="L67" s="40"/>
      <c r="M67" s="40"/>
    </row>
    <row r="68" spans="2:13" ht="13.5" customHeight="1" x14ac:dyDescent="0.3">
      <c r="B68" s="67"/>
      <c r="C68" s="67"/>
      <c r="D68" s="67"/>
      <c r="E68" s="67"/>
      <c r="F68" s="67"/>
      <c r="G68" s="67"/>
      <c r="H68" s="67"/>
      <c r="I68" s="67"/>
      <c r="J68" s="112"/>
      <c r="K68" s="112"/>
      <c r="L68" s="112"/>
      <c r="M68" s="40"/>
    </row>
    <row r="69" spans="2:13" ht="13.5" customHeight="1" x14ac:dyDescent="0.3">
      <c r="B69" s="67"/>
      <c r="C69" s="67"/>
      <c r="D69" s="67"/>
      <c r="E69" s="67"/>
      <c r="F69" s="67"/>
      <c r="G69" s="67"/>
      <c r="H69" s="67"/>
      <c r="I69" s="67"/>
      <c r="J69" s="112"/>
      <c r="K69" s="112"/>
      <c r="L69" s="112"/>
      <c r="M69" s="40"/>
    </row>
    <row r="70" spans="2:13" ht="13.5" customHeight="1" x14ac:dyDescent="0.3">
      <c r="B70" s="113"/>
      <c r="C70" s="113"/>
      <c r="D70" s="113"/>
      <c r="E70" s="113"/>
      <c r="F70" s="113"/>
      <c r="G70" s="113"/>
      <c r="H70" s="112"/>
      <c r="I70" s="112"/>
      <c r="J70" s="112"/>
      <c r="K70" s="112"/>
      <c r="L70" s="112"/>
      <c r="M70" s="40"/>
    </row>
    <row r="71" spans="2:13" ht="13.5" customHeight="1" x14ac:dyDescent="0.3">
      <c r="B71" s="113"/>
      <c r="C71" s="113"/>
      <c r="D71" s="113"/>
      <c r="E71" s="113"/>
      <c r="F71" s="113"/>
      <c r="G71" s="113"/>
      <c r="H71" s="112"/>
      <c r="I71" s="112"/>
      <c r="J71" s="112"/>
      <c r="K71" s="112"/>
      <c r="L71" s="112"/>
      <c r="M71" s="40"/>
    </row>
    <row r="72" spans="2:13" ht="13.5" customHeight="1" x14ac:dyDescent="0.3">
      <c r="B72" s="113"/>
      <c r="C72" s="113"/>
      <c r="D72" s="113"/>
      <c r="E72" s="113"/>
      <c r="F72" s="113"/>
      <c r="G72" s="113"/>
      <c r="H72" s="112"/>
      <c r="I72" s="112"/>
      <c r="J72" s="112"/>
      <c r="K72" s="112"/>
      <c r="L72" s="112"/>
      <c r="M72" s="40"/>
    </row>
    <row r="73" spans="2:13" ht="13.5" customHeight="1" x14ac:dyDescent="0.3">
      <c r="B73" s="113"/>
      <c r="C73" s="113"/>
      <c r="D73" s="113"/>
      <c r="E73" s="113"/>
      <c r="F73" s="113"/>
      <c r="G73" s="113"/>
      <c r="H73" s="112"/>
      <c r="I73" s="112"/>
      <c r="J73" s="112"/>
      <c r="K73" s="112"/>
      <c r="L73" s="112"/>
      <c r="M73" s="40"/>
    </row>
    <row r="74" spans="2:13" ht="13.5" customHeight="1" x14ac:dyDescent="0.3">
      <c r="B74" s="113"/>
      <c r="C74" s="113"/>
      <c r="D74" s="113"/>
      <c r="E74" s="113"/>
      <c r="F74" s="113"/>
      <c r="G74" s="113"/>
      <c r="H74" s="112"/>
      <c r="I74" s="112"/>
      <c r="J74" s="112"/>
      <c r="K74" s="112"/>
      <c r="L74" s="112"/>
      <c r="M74" s="40"/>
    </row>
    <row r="75" spans="2:13" ht="13.5" customHeight="1" x14ac:dyDescent="0.3">
      <c r="B75" s="113"/>
      <c r="C75" s="113"/>
      <c r="D75" s="113"/>
      <c r="E75" s="113"/>
      <c r="F75" s="113"/>
      <c r="G75" s="113"/>
      <c r="H75" s="112"/>
      <c r="I75" s="112"/>
      <c r="J75" s="112"/>
      <c r="K75" s="112"/>
      <c r="L75" s="112"/>
      <c r="M75" s="40"/>
    </row>
    <row r="76" spans="2:13" ht="13.5" customHeight="1" x14ac:dyDescent="0.3">
      <c r="B76" s="113"/>
      <c r="C76" s="113"/>
      <c r="D76" s="113"/>
      <c r="E76" s="113"/>
      <c r="F76" s="113"/>
      <c r="G76" s="113"/>
      <c r="H76" s="112"/>
      <c r="I76" s="112"/>
      <c r="J76" s="112"/>
      <c r="K76" s="112"/>
      <c r="L76" s="112"/>
      <c r="M76" s="40"/>
    </row>
    <row r="77" spans="2:13" ht="13.5" customHeight="1" x14ac:dyDescent="0.3">
      <c r="B77" s="113"/>
      <c r="C77" s="113"/>
      <c r="D77" s="113"/>
      <c r="E77" s="113"/>
      <c r="F77" s="113"/>
      <c r="G77" s="113"/>
      <c r="H77" s="112"/>
      <c r="I77" s="112"/>
      <c r="J77" s="112"/>
      <c r="K77" s="112"/>
      <c r="L77" s="112"/>
      <c r="M77" s="40"/>
    </row>
    <row r="78" spans="2:13" ht="13.5" customHeight="1" x14ac:dyDescent="0.3">
      <c r="B78" s="113"/>
      <c r="C78" s="113"/>
      <c r="D78" s="113"/>
      <c r="E78" s="113"/>
      <c r="F78" s="113"/>
      <c r="G78" s="113"/>
      <c r="H78" s="112"/>
      <c r="I78" s="112"/>
      <c r="J78" s="112"/>
      <c r="K78" s="112"/>
      <c r="L78" s="112"/>
      <c r="M78" s="40"/>
    </row>
    <row r="79" spans="2:13" ht="13.5" customHeight="1" x14ac:dyDescent="0.3">
      <c r="B79" s="113"/>
      <c r="C79" s="113"/>
      <c r="D79" s="113"/>
      <c r="E79" s="113"/>
      <c r="F79" s="113"/>
      <c r="G79" s="113"/>
      <c r="H79" s="112"/>
      <c r="I79" s="112"/>
      <c r="J79" s="112"/>
      <c r="K79" s="112"/>
      <c r="L79" s="112"/>
      <c r="M79" s="40"/>
    </row>
    <row r="80" spans="2:13" ht="13.5" customHeight="1" x14ac:dyDescent="0.3">
      <c r="B80" s="113"/>
      <c r="C80" s="113"/>
      <c r="D80" s="113"/>
      <c r="E80" s="113"/>
      <c r="F80" s="113"/>
      <c r="G80" s="113"/>
      <c r="H80" s="112"/>
      <c r="I80" s="112"/>
      <c r="J80" s="112"/>
      <c r="K80" s="112"/>
      <c r="L80" s="112"/>
      <c r="M80" s="40"/>
    </row>
    <row r="81" spans="2:15" ht="13.5" customHeight="1" x14ac:dyDescent="0.3">
      <c r="B81" s="113"/>
      <c r="C81" s="113"/>
      <c r="D81" s="113"/>
      <c r="E81" s="113"/>
      <c r="F81" s="113"/>
      <c r="G81" s="113"/>
      <c r="H81" s="112"/>
      <c r="I81" s="112"/>
      <c r="J81" s="112"/>
      <c r="K81" s="112"/>
      <c r="L81" s="112"/>
      <c r="M81" s="40"/>
    </row>
    <row r="82" spans="2:15" ht="13.5" customHeight="1" x14ac:dyDescent="0.3">
      <c r="B82" s="113"/>
      <c r="C82" s="113"/>
      <c r="D82" s="113"/>
      <c r="E82" s="113"/>
      <c r="F82" s="113"/>
      <c r="G82" s="113"/>
      <c r="H82" s="112"/>
      <c r="I82" s="112"/>
      <c r="J82" s="112"/>
      <c r="K82" s="112"/>
      <c r="L82" s="112"/>
      <c r="M82" s="40"/>
    </row>
    <row r="83" spans="2:15" ht="13.5" customHeight="1" x14ac:dyDescent="0.3">
      <c r="B83" s="113"/>
      <c r="C83" s="113"/>
      <c r="D83" s="113"/>
      <c r="E83" s="113"/>
      <c r="F83" s="113"/>
      <c r="G83" s="113"/>
      <c r="H83" s="112"/>
      <c r="I83" s="112"/>
      <c r="J83" s="112"/>
      <c r="K83" s="112"/>
      <c r="L83" s="112"/>
      <c r="M83" s="40"/>
    </row>
    <row r="84" spans="2:15" ht="13.5" customHeight="1" x14ac:dyDescent="0.3">
      <c r="B84" s="113"/>
      <c r="C84" s="113"/>
      <c r="D84" s="113"/>
      <c r="E84" s="113"/>
      <c r="F84" s="113"/>
      <c r="G84" s="113"/>
      <c r="H84" s="112"/>
      <c r="I84" s="112"/>
      <c r="J84" s="112"/>
      <c r="K84" s="112"/>
      <c r="L84" s="112"/>
      <c r="M84" s="40"/>
    </row>
    <row r="85" spans="2:15" ht="13.5" customHeight="1" x14ac:dyDescent="0.3">
      <c r="B85" s="113"/>
      <c r="C85" s="113"/>
      <c r="D85" s="113"/>
      <c r="E85" s="113"/>
      <c r="F85" s="113"/>
      <c r="G85" s="113"/>
      <c r="H85" s="112"/>
      <c r="I85" s="112"/>
      <c r="J85" s="112"/>
      <c r="K85" s="112"/>
      <c r="L85" s="112"/>
      <c r="M85" s="40"/>
    </row>
    <row r="86" spans="2:15" ht="13.5" customHeight="1" x14ac:dyDescent="0.3">
      <c r="B86" s="113"/>
      <c r="C86" s="113"/>
      <c r="D86" s="113"/>
      <c r="E86" s="113"/>
      <c r="F86" s="113"/>
      <c r="G86" s="113"/>
      <c r="H86" s="112"/>
      <c r="I86" s="112"/>
      <c r="J86" s="112"/>
      <c r="K86" s="112"/>
      <c r="L86" s="112"/>
      <c r="M86" s="40"/>
    </row>
    <row r="87" spans="2:15" ht="13.5" customHeight="1" x14ac:dyDescent="0.3">
      <c r="B87" s="113"/>
      <c r="C87" s="113"/>
      <c r="D87" s="113"/>
      <c r="E87" s="113"/>
      <c r="F87" s="113"/>
      <c r="G87" s="113"/>
      <c r="H87" s="112"/>
      <c r="I87" s="112"/>
      <c r="J87" s="112"/>
      <c r="K87" s="112"/>
      <c r="L87" s="112"/>
      <c r="M87" s="40"/>
    </row>
    <row r="88" spans="2:15" ht="13.5" customHeight="1" x14ac:dyDescent="0.3">
      <c r="B88" s="113"/>
      <c r="C88" s="113"/>
      <c r="D88" s="113"/>
      <c r="E88" s="113"/>
      <c r="F88" s="113"/>
      <c r="G88" s="113"/>
      <c r="H88" s="112"/>
      <c r="I88" s="112"/>
      <c r="J88" s="112"/>
      <c r="K88" s="112"/>
      <c r="L88" s="112"/>
      <c r="M88" s="40"/>
    </row>
    <row r="89" spans="2:15" ht="13.5" customHeight="1" x14ac:dyDescent="0.3">
      <c r="B89" s="67" t="s">
        <v>222</v>
      </c>
      <c r="C89" s="153"/>
      <c r="D89" s="153"/>
      <c r="E89" s="153"/>
      <c r="F89" s="153"/>
      <c r="G89" s="153"/>
      <c r="H89" s="178"/>
      <c r="I89" s="178"/>
      <c r="J89" s="178"/>
      <c r="K89" s="178"/>
      <c r="L89" s="178"/>
      <c r="M89" s="40"/>
      <c r="N89" s="135"/>
      <c r="O89" s="135"/>
    </row>
    <row r="90" spans="2:15" ht="13.5" customHeight="1" x14ac:dyDescent="0.3">
      <c r="B90" s="66" t="s">
        <v>279</v>
      </c>
    </row>
    <row r="91" spans="2:15" ht="14.25" x14ac:dyDescent="0.3">
      <c r="B91" s="56"/>
      <c r="C91" s="56"/>
    </row>
    <row r="92" spans="2:15" ht="33" customHeight="1" x14ac:dyDescent="0.25">
      <c r="B92" s="294" t="s">
        <v>188</v>
      </c>
      <c r="C92" s="294"/>
      <c r="D92" s="294"/>
      <c r="E92" s="294"/>
      <c r="F92" s="294"/>
      <c r="G92" s="294"/>
      <c r="H92" s="294"/>
      <c r="I92" s="294"/>
      <c r="J92" s="294"/>
      <c r="K92" s="294"/>
      <c r="L92" s="294"/>
      <c r="M92" s="294"/>
    </row>
    <row r="93" spans="2:15" ht="14.25" x14ac:dyDescent="0.3">
      <c r="B93" s="113"/>
      <c r="C93" s="113"/>
      <c r="D93" s="113"/>
      <c r="E93" s="113"/>
      <c r="F93" s="113"/>
      <c r="G93" s="113"/>
      <c r="H93" s="112"/>
      <c r="I93" s="112"/>
      <c r="J93" s="112"/>
      <c r="K93" s="112"/>
      <c r="L93" s="112"/>
    </row>
    <row r="96" spans="2:15" ht="17.45" customHeight="1" x14ac:dyDescent="0.3">
      <c r="B96" s="67"/>
      <c r="C96" s="67"/>
      <c r="M96" s="41"/>
    </row>
    <row r="97" spans="2:13" ht="13.5" customHeight="1" x14ac:dyDescent="0.3">
      <c r="B97" s="56"/>
      <c r="C97" s="56"/>
      <c r="M97" s="40"/>
    </row>
    <row r="98" spans="2:13" ht="13.5" customHeight="1" x14ac:dyDescent="0.3">
      <c r="B98" s="56"/>
      <c r="C98" s="56"/>
      <c r="M98" s="40"/>
    </row>
    <row r="99" spans="2:13" ht="13.5" customHeight="1" x14ac:dyDescent="0.3">
      <c r="M99" s="40"/>
    </row>
    <row r="100" spans="2:13" ht="13.5" customHeight="1" x14ac:dyDescent="0.3">
      <c r="M100" s="40"/>
    </row>
    <row r="101" spans="2:13" ht="13.5" customHeight="1" x14ac:dyDescent="0.3">
      <c r="M101" s="40"/>
    </row>
    <row r="102" spans="2:13" ht="13.5" customHeight="1" x14ac:dyDescent="0.3">
      <c r="M102" s="40"/>
    </row>
    <row r="103" spans="2:13" ht="13.5" customHeight="1" x14ac:dyDescent="0.3">
      <c r="M103" s="40"/>
    </row>
    <row r="104" spans="2:13" ht="13.5" customHeight="1" x14ac:dyDescent="0.3">
      <c r="M104" s="40"/>
    </row>
    <row r="105" spans="2:13" ht="13.5" customHeight="1" x14ac:dyDescent="0.3">
      <c r="M105" s="40"/>
    </row>
    <row r="106" spans="2:13" ht="13.5" customHeight="1" x14ac:dyDescent="0.3">
      <c r="M106" s="40"/>
    </row>
    <row r="107" spans="2:13" ht="13.5" customHeight="1" x14ac:dyDescent="0.3">
      <c r="M107" s="40"/>
    </row>
    <row r="108" spans="2:13" ht="13.5" customHeight="1" x14ac:dyDescent="0.3">
      <c r="M108" s="40"/>
    </row>
    <row r="109" spans="2:13" ht="13.5" customHeight="1" x14ac:dyDescent="0.3">
      <c r="M109" s="40"/>
    </row>
    <row r="115" ht="7.9" customHeight="1" x14ac:dyDescent="0.25"/>
  </sheetData>
  <sheetProtection selectLockedCells="1" selectUnlockedCells="1"/>
  <mergeCells count="16">
    <mergeCell ref="B4:M4"/>
    <mergeCell ref="B5:M5"/>
    <mergeCell ref="B7:M7"/>
    <mergeCell ref="B8:C8"/>
    <mergeCell ref="E8:F8"/>
    <mergeCell ref="G8:H8"/>
    <mergeCell ref="I8:K8"/>
    <mergeCell ref="B59:M59"/>
    <mergeCell ref="B92:M92"/>
    <mergeCell ref="B25:M25"/>
    <mergeCell ref="B9:C9"/>
    <mergeCell ref="B22:C22"/>
    <mergeCell ref="B10:C10"/>
    <mergeCell ref="B11:B12"/>
    <mergeCell ref="B13:B16"/>
    <mergeCell ref="B18:B20"/>
  </mergeCells>
  <conditionalFormatting sqref="J28">
    <cfRule type="cellIs" dxfId="18" priority="2" operator="notEqual">
      <formula>0</formula>
    </cfRule>
  </conditionalFormatting>
  <conditionalFormatting sqref="J62">
    <cfRule type="cellIs" dxfId="17" priority="1" operator="notEqual">
      <formula>0</formula>
    </cfRule>
  </conditionalFormatting>
  <conditionalFormatting sqref="J64:K64">
    <cfRule type="cellIs" dxfId="16" priority="3" operator="notEqual">
      <formula>0</formula>
    </cfRule>
  </conditionalFormatting>
  <hyperlinks>
    <hyperlink ref="B2" location="Indice!A1" display="Índice"/>
    <hyperlink ref="M2" location="'3.1.5_FINANC_PCC SNE'!A1" display="Siguiente"/>
    <hyperlink ref="L2" location="'3.1.3_EROG TIPO PUB SNE'!A1" display="Anterior"/>
    <hyperlink ref="B92:J92" location="'6.3_CINE'!A1" display="Correspondencia de los niveles educativos de las Cuentas Satélite de Educación y el CINE* (ver anexo 6.3)"/>
    <hyperlink ref="B92:M92" location="'5.1_NIVELES EDUCATIVOS'!A1" display="Correspondencia de los niveles educativos de las Cuentas Satélite de Educación y el Sistema Educativo (ver anexo 5.1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zoomScale="70" zoomScaleNormal="7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20.7109375" customWidth="1"/>
    <col min="3" max="3" width="50.7109375" customWidth="1"/>
    <col min="4" max="8" width="25.7109375" customWidth="1"/>
    <col min="9" max="9" width="2.7109375" customWidth="1"/>
    <col min="10" max="10" width="13.570312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207"/>
      <c r="D2" s="207"/>
      <c r="E2" s="207"/>
      <c r="F2" s="207"/>
      <c r="G2" s="44" t="s">
        <v>129</v>
      </c>
      <c r="H2" s="44" t="s">
        <v>130</v>
      </c>
      <c r="I2" s="44"/>
      <c r="J2" s="44"/>
      <c r="K2" s="207"/>
      <c r="L2" s="44"/>
      <c r="M2" s="44"/>
      <c r="N2" s="207"/>
      <c r="O2" s="207"/>
      <c r="P2" s="207"/>
      <c r="Q2" s="44"/>
      <c r="R2" s="44"/>
      <c r="S2" s="44"/>
      <c r="T2" s="44"/>
    </row>
    <row r="3" spans="2:20" ht="15.95" customHeight="1" x14ac:dyDescent="0.25">
      <c r="B3" s="45"/>
      <c r="C3" s="45"/>
      <c r="D3" s="46"/>
      <c r="E3" s="46"/>
      <c r="F3" s="46"/>
      <c r="G3" s="47"/>
      <c r="H3" s="208"/>
      <c r="K3" s="46"/>
      <c r="L3" s="46"/>
    </row>
    <row r="4" spans="2:20" ht="15.95" customHeight="1" x14ac:dyDescent="0.25">
      <c r="B4" s="45"/>
      <c r="C4" s="45"/>
      <c r="D4" s="46"/>
      <c r="E4" s="46"/>
      <c r="F4" s="46"/>
      <c r="G4" s="47"/>
      <c r="H4" s="208"/>
      <c r="K4" s="46"/>
      <c r="L4" s="46"/>
    </row>
    <row r="6" spans="2:20" ht="19.899999999999999" customHeight="1" x14ac:dyDescent="0.25">
      <c r="B6" s="272" t="s">
        <v>182</v>
      </c>
      <c r="C6" s="272"/>
      <c r="D6" s="272"/>
      <c r="E6" s="272"/>
      <c r="F6" s="272"/>
      <c r="G6" s="272"/>
      <c r="H6" s="272"/>
      <c r="I6" s="136"/>
      <c r="J6" s="136"/>
      <c r="K6" s="136"/>
      <c r="L6" s="136"/>
    </row>
    <row r="7" spans="2:20" ht="40.15" customHeight="1" x14ac:dyDescent="0.25">
      <c r="B7" s="269" t="s">
        <v>308</v>
      </c>
      <c r="C7" s="269"/>
      <c r="D7" s="269"/>
      <c r="E7" s="269"/>
      <c r="F7" s="269"/>
      <c r="G7" s="269"/>
      <c r="H7" s="269"/>
      <c r="I7" s="137"/>
      <c r="J7" s="137"/>
      <c r="K7" s="137"/>
      <c r="L7" s="137"/>
    </row>
    <row r="9" spans="2:20" ht="33" customHeight="1" x14ac:dyDescent="0.25">
      <c r="B9" s="270" t="s">
        <v>59</v>
      </c>
      <c r="C9" s="270"/>
      <c r="D9" s="270"/>
      <c r="E9" s="270"/>
      <c r="F9" s="270"/>
      <c r="G9" s="270"/>
      <c r="H9" s="270"/>
      <c r="I9" s="43"/>
      <c r="J9" s="43"/>
      <c r="K9" s="43"/>
      <c r="L9" s="43"/>
    </row>
    <row r="10" spans="2:20" ht="33" customHeight="1" x14ac:dyDescent="0.25">
      <c r="B10" s="297" t="s">
        <v>123</v>
      </c>
      <c r="C10" s="298"/>
      <c r="D10" s="138" t="s">
        <v>110</v>
      </c>
      <c r="E10" s="138" t="s">
        <v>111</v>
      </c>
      <c r="F10" s="138" t="s">
        <v>112</v>
      </c>
      <c r="G10" s="138" t="s">
        <v>113</v>
      </c>
      <c r="H10" s="138" t="s">
        <v>114</v>
      </c>
    </row>
    <row r="11" spans="2:20" ht="33" customHeight="1" x14ac:dyDescent="0.25">
      <c r="B11" s="51" t="s">
        <v>356</v>
      </c>
      <c r="C11" s="51" t="s">
        <v>357</v>
      </c>
      <c r="D11" s="140">
        <v>3066</v>
      </c>
      <c r="E11" s="140">
        <v>225992</v>
      </c>
      <c r="F11" s="140">
        <v>3518</v>
      </c>
      <c r="G11" s="140">
        <v>0</v>
      </c>
      <c r="H11" s="140">
        <v>232576</v>
      </c>
    </row>
    <row r="12" spans="2:20" ht="33" customHeight="1" x14ac:dyDescent="0.25">
      <c r="B12" s="284" t="s">
        <v>358</v>
      </c>
      <c r="C12" s="51" t="s">
        <v>359</v>
      </c>
      <c r="D12" s="140">
        <v>36266</v>
      </c>
      <c r="E12" s="140">
        <v>148005</v>
      </c>
      <c r="F12" s="140">
        <v>9253</v>
      </c>
      <c r="G12" s="140">
        <v>39</v>
      </c>
      <c r="H12" s="140">
        <v>193563</v>
      </c>
    </row>
    <row r="13" spans="2:20" ht="33" customHeight="1" x14ac:dyDescent="0.25">
      <c r="B13" s="285" t="s">
        <v>358</v>
      </c>
      <c r="C13" s="90" t="s">
        <v>360</v>
      </c>
      <c r="D13" s="140">
        <v>73640</v>
      </c>
      <c r="E13" s="140">
        <v>246997</v>
      </c>
      <c r="F13" s="140">
        <v>3175</v>
      </c>
      <c r="G13" s="140">
        <v>126</v>
      </c>
      <c r="H13" s="140">
        <v>323938</v>
      </c>
    </row>
    <row r="14" spans="2:20" ht="33" customHeight="1" x14ac:dyDescent="0.25">
      <c r="B14" s="284" t="s">
        <v>361</v>
      </c>
      <c r="C14" s="90" t="s">
        <v>362</v>
      </c>
      <c r="D14" s="140">
        <v>56903</v>
      </c>
      <c r="E14" s="140">
        <v>212069</v>
      </c>
      <c r="F14" s="140">
        <v>2331</v>
      </c>
      <c r="G14" s="140">
        <v>98</v>
      </c>
      <c r="H14" s="140">
        <v>271401</v>
      </c>
    </row>
    <row r="15" spans="2:20" ht="33" customHeight="1" x14ac:dyDescent="0.25">
      <c r="B15" s="286" t="s">
        <v>361</v>
      </c>
      <c r="C15" s="90" t="s">
        <v>363</v>
      </c>
      <c r="D15" s="140">
        <v>229427</v>
      </c>
      <c r="E15" s="140">
        <v>683842</v>
      </c>
      <c r="F15" s="140">
        <v>7973</v>
      </c>
      <c r="G15" s="140">
        <v>511</v>
      </c>
      <c r="H15" s="140">
        <v>921753</v>
      </c>
    </row>
    <row r="16" spans="2:20" ht="33" customHeight="1" x14ac:dyDescent="0.25">
      <c r="B16" s="286" t="s">
        <v>361</v>
      </c>
      <c r="C16" s="90" t="s">
        <v>364</v>
      </c>
      <c r="D16" s="140">
        <v>225627</v>
      </c>
      <c r="E16" s="140">
        <v>696672</v>
      </c>
      <c r="F16" s="140">
        <v>7719</v>
      </c>
      <c r="G16" s="140">
        <v>500</v>
      </c>
      <c r="H16" s="140">
        <v>930518</v>
      </c>
    </row>
    <row r="17" spans="2:13" ht="33" customHeight="1" x14ac:dyDescent="0.25">
      <c r="B17" s="285" t="s">
        <v>361</v>
      </c>
      <c r="C17" s="90" t="s">
        <v>365</v>
      </c>
      <c r="D17" s="140">
        <v>203794</v>
      </c>
      <c r="E17" s="140">
        <v>765589</v>
      </c>
      <c r="F17" s="140">
        <v>14331</v>
      </c>
      <c r="G17" s="140">
        <v>962</v>
      </c>
      <c r="H17" s="140">
        <v>984676</v>
      </c>
    </row>
    <row r="18" spans="2:13" ht="33" customHeight="1" x14ac:dyDescent="0.25">
      <c r="B18" s="90" t="s">
        <v>366</v>
      </c>
      <c r="C18" s="90" t="s">
        <v>367</v>
      </c>
      <c r="D18" s="140">
        <v>193633</v>
      </c>
      <c r="E18" s="140">
        <v>660370</v>
      </c>
      <c r="F18" s="140">
        <v>12627</v>
      </c>
      <c r="G18" s="140">
        <v>912</v>
      </c>
      <c r="H18" s="140">
        <v>867542</v>
      </c>
    </row>
    <row r="19" spans="2:13" ht="33" customHeight="1" x14ac:dyDescent="0.25">
      <c r="B19" s="284" t="s">
        <v>368</v>
      </c>
      <c r="C19" s="90" t="s">
        <v>369</v>
      </c>
      <c r="D19" s="140">
        <v>139906</v>
      </c>
      <c r="E19" s="140">
        <v>65400</v>
      </c>
      <c r="F19" s="140">
        <v>0</v>
      </c>
      <c r="G19" s="140">
        <v>0</v>
      </c>
      <c r="H19" s="140">
        <v>205306</v>
      </c>
    </row>
    <row r="20" spans="2:13" ht="33" customHeight="1" x14ac:dyDescent="0.25">
      <c r="B20" s="286" t="s">
        <v>368</v>
      </c>
      <c r="C20" s="90" t="s">
        <v>370</v>
      </c>
      <c r="D20" s="140">
        <v>1036780</v>
      </c>
      <c r="E20" s="140">
        <v>1091366</v>
      </c>
      <c r="F20" s="140">
        <v>0</v>
      </c>
      <c r="G20" s="140">
        <v>0</v>
      </c>
      <c r="H20" s="140">
        <v>2128146</v>
      </c>
    </row>
    <row r="21" spans="2:13" ht="33" customHeight="1" x14ac:dyDescent="0.25">
      <c r="B21" s="285" t="s">
        <v>368</v>
      </c>
      <c r="C21" s="90" t="s">
        <v>371</v>
      </c>
      <c r="D21" s="140">
        <v>153459</v>
      </c>
      <c r="E21" s="140">
        <v>4261</v>
      </c>
      <c r="F21" s="140">
        <v>0</v>
      </c>
      <c r="G21" s="140">
        <v>0</v>
      </c>
      <c r="H21" s="140">
        <v>157720</v>
      </c>
    </row>
    <row r="22" spans="2:13" ht="33" customHeight="1" x14ac:dyDescent="0.25">
      <c r="B22" s="90" t="s">
        <v>372</v>
      </c>
      <c r="C22" s="90" t="s">
        <v>373</v>
      </c>
      <c r="D22" s="140">
        <v>206490</v>
      </c>
      <c r="E22" s="140">
        <v>64771</v>
      </c>
      <c r="F22" s="140">
        <v>0</v>
      </c>
      <c r="G22" s="140">
        <v>10263</v>
      </c>
      <c r="H22" s="140">
        <v>281524</v>
      </c>
    </row>
    <row r="23" spans="2:13" ht="33" customHeight="1" x14ac:dyDescent="0.25">
      <c r="B23" s="295" t="s">
        <v>327</v>
      </c>
      <c r="C23" s="296"/>
      <c r="D23" s="55">
        <v>2558991</v>
      </c>
      <c r="E23" s="55">
        <v>4865334</v>
      </c>
      <c r="F23" s="55">
        <v>60927</v>
      </c>
      <c r="G23" s="55">
        <v>13411</v>
      </c>
      <c r="H23" s="55">
        <v>7498663</v>
      </c>
    </row>
    <row r="24" spans="2:13" ht="14.25" x14ac:dyDescent="0.25">
      <c r="B24" s="143"/>
      <c r="C24" s="143"/>
      <c r="D24" s="143"/>
      <c r="E24" s="142"/>
      <c r="F24" s="142"/>
      <c r="G24" s="142"/>
      <c r="H24" s="142"/>
      <c r="I24" s="142"/>
    </row>
    <row r="25" spans="2:13" ht="14.25" x14ac:dyDescent="0.25">
      <c r="B25" s="143"/>
      <c r="C25" s="143"/>
      <c r="D25" s="143"/>
      <c r="E25" s="142"/>
      <c r="F25" s="142"/>
      <c r="G25" s="142"/>
      <c r="H25" s="142"/>
      <c r="I25" s="142"/>
    </row>
    <row r="26" spans="2:13" ht="39.6" customHeight="1" x14ac:dyDescent="0.25">
      <c r="B26" s="269" t="s">
        <v>298</v>
      </c>
      <c r="C26" s="269"/>
      <c r="D26" s="269"/>
      <c r="E26" s="269"/>
      <c r="F26" s="269"/>
      <c r="G26" s="269"/>
      <c r="H26" s="269"/>
      <c r="I26" s="269"/>
    </row>
    <row r="27" spans="2:13" ht="17.45" customHeight="1" x14ac:dyDescent="0.25">
      <c r="B27" s="41"/>
      <c r="C27" s="41"/>
      <c r="D27" s="41"/>
      <c r="E27" s="41"/>
      <c r="F27" s="41"/>
      <c r="G27" s="41"/>
      <c r="H27" s="41"/>
      <c r="I27" s="41"/>
    </row>
    <row r="28" spans="2:13" ht="14.25" x14ac:dyDescent="0.3">
      <c r="B28" s="143"/>
      <c r="C28" s="143"/>
      <c r="D28" s="143"/>
      <c r="E28" s="142"/>
      <c r="F28" s="142"/>
      <c r="G28" s="142"/>
      <c r="H28" s="142"/>
      <c r="I28" s="142"/>
      <c r="J28" s="67"/>
      <c r="K28" s="67"/>
      <c r="L28" s="67"/>
    </row>
    <row r="29" spans="2:13" ht="14.25" x14ac:dyDescent="0.3">
      <c r="B29" s="143"/>
      <c r="C29" s="143"/>
      <c r="D29" s="143"/>
      <c r="E29" s="142"/>
      <c r="F29" s="142"/>
      <c r="G29" s="142"/>
      <c r="H29" s="142"/>
      <c r="I29" s="142"/>
      <c r="J29" s="67"/>
      <c r="K29" s="67"/>
      <c r="L29" s="67"/>
      <c r="M29" s="67"/>
    </row>
    <row r="30" spans="2:13" ht="14.25" x14ac:dyDescent="0.3">
      <c r="B30" s="143"/>
      <c r="C30" s="142" t="s">
        <v>101</v>
      </c>
      <c r="D30" s="142" t="s">
        <v>104</v>
      </c>
      <c r="E30" s="142" t="s">
        <v>64</v>
      </c>
      <c r="F30" s="142"/>
      <c r="G30" s="142"/>
      <c r="H30" s="67"/>
      <c r="K30" s="67"/>
      <c r="L30" s="67"/>
      <c r="M30" s="67"/>
    </row>
    <row r="31" spans="2:13" ht="14.25" x14ac:dyDescent="0.3">
      <c r="B31" s="143" t="s">
        <v>64</v>
      </c>
      <c r="C31" s="142">
        <f>+E23+F23</f>
        <v>4926261</v>
      </c>
      <c r="D31" s="142">
        <f>+D23+G23</f>
        <v>2572402</v>
      </c>
      <c r="E31" s="142">
        <f>+C31+D31</f>
        <v>7498663</v>
      </c>
      <c r="F31" s="142"/>
      <c r="G31" s="142"/>
      <c r="H31" s="67"/>
      <c r="K31" s="67"/>
      <c r="L31" s="67"/>
      <c r="M31" s="67"/>
    </row>
    <row r="32" spans="2:13" ht="14.25" x14ac:dyDescent="0.3">
      <c r="B32" s="210"/>
      <c r="C32" s="211">
        <f>+C31/$E$31</f>
        <v>0.65695191262762442</v>
      </c>
      <c r="D32" s="211">
        <f>+D31/$E$31</f>
        <v>0.34304808737237558</v>
      </c>
      <c r="E32" s="211">
        <f>+C32+D32</f>
        <v>1</v>
      </c>
      <c r="F32" s="212"/>
      <c r="G32" s="212"/>
      <c r="H32" s="213"/>
      <c r="K32" s="213"/>
      <c r="L32" s="213"/>
      <c r="M32" s="213"/>
    </row>
    <row r="33" spans="2:13" ht="14.25" x14ac:dyDescent="0.3">
      <c r="B33" s="210"/>
      <c r="C33" s="212"/>
      <c r="D33" s="212"/>
      <c r="E33" s="212"/>
      <c r="F33" s="212"/>
      <c r="G33" s="212"/>
      <c r="H33" s="213"/>
      <c r="K33" s="213"/>
      <c r="L33" s="213"/>
      <c r="M33" s="213"/>
    </row>
    <row r="34" spans="2:13" ht="14.25" x14ac:dyDescent="0.3">
      <c r="B34" s="210"/>
      <c r="C34" s="212"/>
      <c r="D34" s="212"/>
      <c r="E34" s="212"/>
      <c r="F34" s="212"/>
      <c r="G34" s="212"/>
      <c r="H34" s="213"/>
      <c r="K34" s="213"/>
      <c r="L34" s="213"/>
      <c r="M34" s="213"/>
    </row>
    <row r="35" spans="2:13" ht="14.25" x14ac:dyDescent="0.3">
      <c r="B35" s="210"/>
      <c r="C35" s="212" t="s">
        <v>101</v>
      </c>
      <c r="D35" s="212" t="s">
        <v>104</v>
      </c>
      <c r="E35" s="214" t="s">
        <v>64</v>
      </c>
      <c r="F35" s="212" t="s">
        <v>101</v>
      </c>
      <c r="G35" s="212" t="s">
        <v>104</v>
      </c>
      <c r="H35" s="213"/>
      <c r="K35" s="213"/>
      <c r="L35" s="213"/>
      <c r="M35" s="213"/>
    </row>
    <row r="36" spans="2:13" ht="14.25" x14ac:dyDescent="0.3">
      <c r="B36" s="215" t="str">
        <f t="shared" ref="B36:B47" si="0">+C11</f>
        <v>Regulación y administración de servicios de enseñanza</v>
      </c>
      <c r="C36" s="212">
        <f t="shared" ref="C36:C47" si="1">+F11+E11</f>
        <v>229510</v>
      </c>
      <c r="D36" s="212">
        <f t="shared" ref="D36:D47" si="2">+D11+G11</f>
        <v>3066</v>
      </c>
      <c r="E36" s="212">
        <f>+C36+D36</f>
        <v>232576</v>
      </c>
      <c r="F36" s="216">
        <f>+C36/E36</f>
        <v>0.98681721243808473</v>
      </c>
      <c r="G36" s="216">
        <f>+D36/E36</f>
        <v>1.3182787561915245E-2</v>
      </c>
      <c r="H36" s="216">
        <f>+F36+G36</f>
        <v>1</v>
      </c>
      <c r="K36" s="213"/>
      <c r="L36" s="213"/>
      <c r="M36" s="213"/>
    </row>
    <row r="37" spans="2:13" ht="14.25" x14ac:dyDescent="0.3">
      <c r="B37" s="215" t="str">
        <f t="shared" si="0"/>
        <v>Inicial 1</v>
      </c>
      <c r="C37" s="212">
        <f t="shared" si="1"/>
        <v>157258</v>
      </c>
      <c r="D37" s="212">
        <f t="shared" si="2"/>
        <v>36305</v>
      </c>
      <c r="E37" s="212">
        <f t="shared" ref="E37:E47" si="3">+C37+D37</f>
        <v>193563</v>
      </c>
      <c r="F37" s="216">
        <f t="shared" ref="F37:F47" si="4">+C37/E37</f>
        <v>0.81243832757293488</v>
      </c>
      <c r="G37" s="216">
        <f t="shared" ref="G37:G47" si="5">+D37/E37</f>
        <v>0.18756167242706509</v>
      </c>
      <c r="H37" s="216">
        <f t="shared" ref="H37:H43" si="6">+F37+G37</f>
        <v>1</v>
      </c>
      <c r="K37" s="213"/>
      <c r="L37" s="213"/>
      <c r="M37" s="213"/>
    </row>
    <row r="38" spans="2:13" ht="14.25" x14ac:dyDescent="0.3">
      <c r="B38" s="215" t="str">
        <f t="shared" si="0"/>
        <v>Inicial 2</v>
      </c>
      <c r="C38" s="212">
        <f t="shared" si="1"/>
        <v>250172</v>
      </c>
      <c r="D38" s="212">
        <f t="shared" si="2"/>
        <v>73766</v>
      </c>
      <c r="E38" s="212">
        <f t="shared" si="3"/>
        <v>323938</v>
      </c>
      <c r="F38" s="216">
        <f t="shared" si="4"/>
        <v>0.77228358513048789</v>
      </c>
      <c r="G38" s="216">
        <f t="shared" si="5"/>
        <v>0.22771641486951208</v>
      </c>
      <c r="H38" s="216">
        <f t="shared" si="6"/>
        <v>1</v>
      </c>
      <c r="K38" s="213"/>
      <c r="L38" s="213"/>
      <c r="M38" s="213"/>
    </row>
    <row r="39" spans="2:13" ht="14.25" x14ac:dyDescent="0.3">
      <c r="B39" s="215" t="str">
        <f t="shared" si="0"/>
        <v>Preparatoria</v>
      </c>
      <c r="C39" s="212">
        <f t="shared" si="1"/>
        <v>214400</v>
      </c>
      <c r="D39" s="212">
        <f t="shared" si="2"/>
        <v>57001</v>
      </c>
      <c r="E39" s="212">
        <f t="shared" si="3"/>
        <v>271401</v>
      </c>
      <c r="F39" s="216">
        <f t="shared" si="4"/>
        <v>0.78997498166919056</v>
      </c>
      <c r="G39" s="216">
        <f t="shared" si="5"/>
        <v>0.21002501833080939</v>
      </c>
      <c r="H39" s="216">
        <f t="shared" si="6"/>
        <v>1</v>
      </c>
      <c r="K39" s="213"/>
      <c r="L39" s="213"/>
      <c r="M39" s="213"/>
    </row>
    <row r="40" spans="2:13" ht="14.25" x14ac:dyDescent="0.3">
      <c r="B40" s="215" t="str">
        <f t="shared" si="0"/>
        <v>Elemental</v>
      </c>
      <c r="C40" s="212">
        <f t="shared" si="1"/>
        <v>691815</v>
      </c>
      <c r="D40" s="212">
        <f t="shared" si="2"/>
        <v>229938</v>
      </c>
      <c r="E40" s="212">
        <f t="shared" si="3"/>
        <v>921753</v>
      </c>
      <c r="F40" s="216">
        <f t="shared" si="4"/>
        <v>0.75054271589026567</v>
      </c>
      <c r="G40" s="216">
        <f t="shared" si="5"/>
        <v>0.24945728410973439</v>
      </c>
      <c r="H40" s="216">
        <f t="shared" si="6"/>
        <v>1</v>
      </c>
      <c r="K40" s="213"/>
      <c r="L40" s="213"/>
      <c r="M40" s="213"/>
    </row>
    <row r="41" spans="2:13" ht="14.25" x14ac:dyDescent="0.3">
      <c r="B41" s="215" t="str">
        <f t="shared" si="0"/>
        <v>Media</v>
      </c>
      <c r="C41" s="212">
        <f t="shared" si="1"/>
        <v>704391</v>
      </c>
      <c r="D41" s="212">
        <f t="shared" si="2"/>
        <v>226127</v>
      </c>
      <c r="E41" s="212">
        <f t="shared" si="3"/>
        <v>930518</v>
      </c>
      <c r="F41" s="216">
        <f t="shared" si="4"/>
        <v>0.75698804321893831</v>
      </c>
      <c r="G41" s="216">
        <f t="shared" si="5"/>
        <v>0.24301195678106174</v>
      </c>
      <c r="H41" s="216">
        <f t="shared" si="6"/>
        <v>1</v>
      </c>
      <c r="K41" s="213"/>
      <c r="L41" s="213"/>
      <c r="M41" s="213"/>
    </row>
    <row r="42" spans="2:13" ht="14.25" x14ac:dyDescent="0.3">
      <c r="B42" s="215" t="str">
        <f t="shared" si="0"/>
        <v>Superior</v>
      </c>
      <c r="C42" s="212">
        <f t="shared" si="1"/>
        <v>779920</v>
      </c>
      <c r="D42" s="212">
        <f t="shared" si="2"/>
        <v>204756</v>
      </c>
      <c r="E42" s="212">
        <f t="shared" si="3"/>
        <v>984676</v>
      </c>
      <c r="F42" s="216">
        <f t="shared" si="4"/>
        <v>0.79205748896083583</v>
      </c>
      <c r="G42" s="216">
        <f t="shared" si="5"/>
        <v>0.20794251103916414</v>
      </c>
      <c r="H42" s="216">
        <f t="shared" si="6"/>
        <v>1</v>
      </c>
      <c r="K42" s="213"/>
      <c r="L42" s="213"/>
      <c r="M42" s="213"/>
    </row>
    <row r="43" spans="2:13" ht="14.25" x14ac:dyDescent="0.3">
      <c r="B43" s="215" t="str">
        <f t="shared" si="0"/>
        <v>Bachillerato en ciencias y técnico</v>
      </c>
      <c r="C43" s="212">
        <f t="shared" si="1"/>
        <v>672997</v>
      </c>
      <c r="D43" s="212">
        <f t="shared" si="2"/>
        <v>194545</v>
      </c>
      <c r="E43" s="212">
        <f t="shared" si="3"/>
        <v>867542</v>
      </c>
      <c r="F43" s="216">
        <f t="shared" si="4"/>
        <v>0.77575149099409602</v>
      </c>
      <c r="G43" s="216">
        <f t="shared" si="5"/>
        <v>0.22424850900590404</v>
      </c>
      <c r="H43" s="216">
        <f t="shared" si="6"/>
        <v>1</v>
      </c>
      <c r="K43" s="213"/>
      <c r="L43" s="213"/>
      <c r="M43" s="213"/>
    </row>
    <row r="44" spans="2:13" ht="14.25" x14ac:dyDescent="0.3">
      <c r="B44" s="215" t="str">
        <f t="shared" si="0"/>
        <v>Nivel técnico o tecnológico superior</v>
      </c>
      <c r="C44" s="212">
        <f t="shared" si="1"/>
        <v>65400</v>
      </c>
      <c r="D44" s="212">
        <f t="shared" si="2"/>
        <v>139906</v>
      </c>
      <c r="E44" s="212">
        <f t="shared" si="3"/>
        <v>205306</v>
      </c>
      <c r="F44" s="216">
        <f t="shared" si="4"/>
        <v>0.31854889774288137</v>
      </c>
      <c r="G44" s="216">
        <f t="shared" si="5"/>
        <v>0.68145110225711869</v>
      </c>
      <c r="H44" s="216">
        <f>+F44+G44</f>
        <v>1</v>
      </c>
      <c r="K44" s="213"/>
      <c r="L44" s="213"/>
      <c r="M44" s="213"/>
    </row>
    <row r="45" spans="2:13" ht="14.25" x14ac:dyDescent="0.3">
      <c r="B45" s="215" t="str">
        <f t="shared" si="0"/>
        <v>Educación de tercer nivel</v>
      </c>
      <c r="C45" s="212">
        <f t="shared" si="1"/>
        <v>1091366</v>
      </c>
      <c r="D45" s="212">
        <f t="shared" si="2"/>
        <v>1036780</v>
      </c>
      <c r="E45" s="212">
        <f t="shared" si="3"/>
        <v>2128146</v>
      </c>
      <c r="F45" s="216">
        <f t="shared" si="4"/>
        <v>0.51282477799925386</v>
      </c>
      <c r="G45" s="216">
        <f t="shared" si="5"/>
        <v>0.4871752220007462</v>
      </c>
      <c r="H45" s="216">
        <f>+F45+G45</f>
        <v>1</v>
      </c>
      <c r="K45" s="213"/>
      <c r="L45" s="213"/>
      <c r="M45" s="213"/>
    </row>
    <row r="46" spans="2:13" ht="14.25" x14ac:dyDescent="0.3">
      <c r="B46" s="215" t="str">
        <f t="shared" si="0"/>
        <v>Educación de cuarto nivel</v>
      </c>
      <c r="C46" s="212">
        <f t="shared" si="1"/>
        <v>4261</v>
      </c>
      <c r="D46" s="212">
        <f t="shared" si="2"/>
        <v>153459</v>
      </c>
      <c r="E46" s="212">
        <f t="shared" si="3"/>
        <v>157720</v>
      </c>
      <c r="F46" s="216">
        <f t="shared" si="4"/>
        <v>2.7016231295967537E-2</v>
      </c>
      <c r="G46" s="216">
        <f t="shared" si="5"/>
        <v>0.97298376870403247</v>
      </c>
      <c r="H46" s="216">
        <f>+F46+G46</f>
        <v>1</v>
      </c>
      <c r="K46" s="213"/>
      <c r="L46" s="213"/>
      <c r="M46" s="213"/>
    </row>
    <row r="47" spans="2:13" ht="14.25" x14ac:dyDescent="0.3">
      <c r="B47" s="215" t="str">
        <f t="shared" si="0"/>
        <v>Centros de capacitación</v>
      </c>
      <c r="C47" s="212">
        <f t="shared" si="1"/>
        <v>64771</v>
      </c>
      <c r="D47" s="212">
        <f t="shared" si="2"/>
        <v>216753</v>
      </c>
      <c r="E47" s="212">
        <f t="shared" si="3"/>
        <v>281524</v>
      </c>
      <c r="F47" s="216">
        <f t="shared" si="4"/>
        <v>0.23007274690612523</v>
      </c>
      <c r="G47" s="216">
        <f t="shared" si="5"/>
        <v>0.76992725309387477</v>
      </c>
      <c r="H47" s="216">
        <f>+F47+G47</f>
        <v>1</v>
      </c>
      <c r="K47" s="213"/>
      <c r="L47" s="213"/>
      <c r="M47" s="213"/>
    </row>
    <row r="48" spans="2:13" ht="14.25" x14ac:dyDescent="0.3">
      <c r="B48" s="217" t="s">
        <v>64</v>
      </c>
      <c r="C48" s="218">
        <f>+SUM(C36:C47)</f>
        <v>4926261</v>
      </c>
      <c r="D48" s="218">
        <f>+SUM(D36:D47)</f>
        <v>2572402</v>
      </c>
      <c r="E48" s="212">
        <f t="shared" ref="E48" si="7">+C48+D48</f>
        <v>7498663</v>
      </c>
      <c r="F48" s="216"/>
      <c r="G48" s="216"/>
      <c r="H48" s="216"/>
      <c r="K48" s="213"/>
      <c r="L48" s="213"/>
      <c r="M48" s="213"/>
    </row>
    <row r="49" spans="1:13" ht="14.25" x14ac:dyDescent="0.3">
      <c r="B49" s="210"/>
      <c r="C49" s="218">
        <f>+E23+F23</f>
        <v>4926261</v>
      </c>
      <c r="D49" s="218">
        <f>+D23+G23</f>
        <v>2572402</v>
      </c>
      <c r="E49" s="218">
        <f>+E48-H23</f>
        <v>0</v>
      </c>
      <c r="F49" s="212"/>
      <c r="G49" s="212"/>
      <c r="H49" s="213"/>
      <c r="K49" s="213"/>
      <c r="L49" s="213"/>
      <c r="M49" s="213"/>
    </row>
    <row r="50" spans="1:13" ht="13.5" customHeight="1" x14ac:dyDescent="0.3">
      <c r="A50" s="219"/>
      <c r="B50" s="210"/>
      <c r="C50" s="218">
        <f>+C48-C49</f>
        <v>0</v>
      </c>
      <c r="D50" s="218">
        <f>+D48-D49</f>
        <v>0</v>
      </c>
      <c r="E50" s="212"/>
      <c r="F50" s="212"/>
      <c r="G50" s="212"/>
      <c r="H50" s="213"/>
      <c r="I50" s="219"/>
      <c r="K50" s="213"/>
      <c r="L50" s="213"/>
      <c r="M50" s="213"/>
    </row>
    <row r="51" spans="1:13" ht="14.25" x14ac:dyDescent="0.3">
      <c r="B51" s="210"/>
      <c r="C51" s="210"/>
      <c r="D51" s="210"/>
      <c r="E51" s="212"/>
      <c r="F51" s="212"/>
      <c r="G51" s="212"/>
      <c r="H51" s="212"/>
      <c r="I51" s="212"/>
      <c r="J51" s="213"/>
      <c r="K51" s="213"/>
      <c r="L51" s="213"/>
      <c r="M51" s="213"/>
    </row>
    <row r="52" spans="1:13" ht="14.25" x14ac:dyDescent="0.3">
      <c r="B52" s="210"/>
      <c r="C52" s="210"/>
      <c r="D52" s="210"/>
      <c r="E52" s="212"/>
      <c r="F52" s="212"/>
      <c r="G52" s="212"/>
      <c r="H52" s="212"/>
      <c r="I52" s="212"/>
      <c r="J52" s="213"/>
      <c r="K52" s="213"/>
      <c r="L52" s="213"/>
      <c r="M52" s="213"/>
    </row>
    <row r="53" spans="1:13" ht="14.25" x14ac:dyDescent="0.3">
      <c r="B53" s="210"/>
      <c r="C53" s="210"/>
      <c r="D53" s="210"/>
      <c r="E53" s="212"/>
      <c r="F53" s="212"/>
      <c r="G53" s="212"/>
      <c r="H53" s="212"/>
      <c r="I53" s="212"/>
      <c r="J53" s="213"/>
      <c r="K53" s="213"/>
      <c r="L53" s="213"/>
      <c r="M53" s="213"/>
    </row>
    <row r="54" spans="1:13" ht="14.25" x14ac:dyDescent="0.3">
      <c r="B54" s="210"/>
      <c r="C54" s="210"/>
      <c r="D54" s="210"/>
      <c r="E54" s="212"/>
      <c r="F54" s="212"/>
      <c r="G54" s="212"/>
      <c r="H54" s="212"/>
      <c r="I54" s="212"/>
      <c r="J54" s="213"/>
      <c r="K54" s="213"/>
      <c r="L54" s="213"/>
      <c r="M54" s="213"/>
    </row>
    <row r="55" spans="1:13" ht="14.25" x14ac:dyDescent="0.3">
      <c r="B55" s="210"/>
      <c r="C55" s="210"/>
      <c r="D55" s="210"/>
      <c r="E55" s="212"/>
      <c r="F55" s="212"/>
      <c r="G55" s="212"/>
      <c r="H55" s="212"/>
      <c r="I55" s="212"/>
      <c r="J55" s="213"/>
      <c r="K55" s="213"/>
      <c r="L55" s="213"/>
      <c r="M55" s="213"/>
    </row>
    <row r="56" spans="1:13" ht="14.25" x14ac:dyDescent="0.3">
      <c r="B56" s="210"/>
      <c r="C56" s="210"/>
      <c r="D56" s="213"/>
      <c r="E56" s="213"/>
      <c r="F56" s="213"/>
      <c r="G56" s="213"/>
      <c r="H56" s="213"/>
      <c r="I56" s="212"/>
      <c r="J56" s="213"/>
      <c r="K56" s="213"/>
      <c r="L56" s="213"/>
      <c r="M56" s="213"/>
    </row>
    <row r="57" spans="1:13" ht="14.25" x14ac:dyDescent="0.3">
      <c r="B57" s="143"/>
      <c r="C57" s="143"/>
      <c r="D57" s="67"/>
      <c r="E57" s="67"/>
      <c r="F57" s="67"/>
      <c r="G57" s="67"/>
      <c r="H57" s="67"/>
      <c r="I57" s="142"/>
      <c r="J57" s="67"/>
      <c r="K57" s="67"/>
      <c r="L57" s="67"/>
      <c r="M57" s="67"/>
    </row>
    <row r="58" spans="1:13" ht="14.25" x14ac:dyDescent="0.3"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</row>
    <row r="59" spans="1:13" ht="13.5" customHeight="1" x14ac:dyDescent="0.3">
      <c r="B59" s="66" t="s">
        <v>279</v>
      </c>
    </row>
    <row r="61" spans="1:13" ht="33" customHeight="1" x14ac:dyDescent="0.25">
      <c r="B61" s="294" t="s">
        <v>188</v>
      </c>
      <c r="C61" s="294"/>
      <c r="D61" s="294"/>
      <c r="E61" s="294"/>
      <c r="F61" s="294"/>
      <c r="G61" s="294"/>
      <c r="H61" s="294"/>
      <c r="I61" s="209"/>
      <c r="J61" s="209"/>
      <c r="K61" s="209"/>
      <c r="L61" s="209"/>
      <c r="M61" s="209"/>
    </row>
  </sheetData>
  <mergeCells count="10">
    <mergeCell ref="B61:H61"/>
    <mergeCell ref="B6:H6"/>
    <mergeCell ref="B7:H7"/>
    <mergeCell ref="B9:H9"/>
    <mergeCell ref="B12:B13"/>
    <mergeCell ref="B14:B17"/>
    <mergeCell ref="B19:B21"/>
    <mergeCell ref="B23:C23"/>
    <mergeCell ref="B10:C10"/>
    <mergeCell ref="B26:I26"/>
  </mergeCells>
  <conditionalFormatting sqref="C50:D50">
    <cfRule type="cellIs" dxfId="15" priority="2" operator="notEqual">
      <formula>0</formula>
    </cfRule>
  </conditionalFormatting>
  <conditionalFormatting sqref="E49">
    <cfRule type="cellIs" dxfId="14" priority="1" operator="notEqual">
      <formula>0</formula>
    </cfRule>
  </conditionalFormatting>
  <hyperlinks>
    <hyperlink ref="B2" location="Indice!A1" display="Índice"/>
    <hyperlink ref="H2" location="'3.2.1_EROG PUB CINE'!A1" display="Siguiente"/>
    <hyperlink ref="G2" location="'3.1.4_EROG TIPO PRIV SNE'!A1" display="Anterior"/>
    <hyperlink ref="B61:H61" location="'5.1_NIVELES EDUCATIVOS'!A1" display="Correspondencia de los niveles educativos de las Cuentas Satélite de Educación y el Sistema Educativo (ver anexo 5.1)"/>
  </hyperlinks>
  <pageMargins left="0.7" right="0.7" top="0.75" bottom="0.75" header="0.3" footer="0.3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60"/>
  <sheetViews>
    <sheetView showGridLines="0" showZero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51" width="11.42578125" customWidth="1"/>
    <col min="252" max="252" width="2.7109375" customWidth="1"/>
    <col min="253" max="253" width="5.5703125" customWidth="1"/>
    <col min="254" max="254" width="14.5703125" customWidth="1"/>
    <col min="255" max="255" width="11.85546875" customWidth="1"/>
    <col min="256" max="258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S3" s="47"/>
      <c r="T3" s="47"/>
    </row>
    <row r="4" spans="2:20" ht="19.899999999999999" customHeight="1" x14ac:dyDescent="0.25">
      <c r="B4" s="271" t="s">
        <v>161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</row>
    <row r="5" spans="2:20" ht="40.15" customHeight="1" x14ac:dyDescent="0.25">
      <c r="B5" s="269" t="s">
        <v>256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0" ht="33" customHeight="1" x14ac:dyDescent="0.25">
      <c r="B8" s="48" t="s">
        <v>40</v>
      </c>
      <c r="C8" s="49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89" t="s">
        <v>355</v>
      </c>
      <c r="C9" s="55">
        <v>2285947</v>
      </c>
      <c r="D9" s="55">
        <v>2870429</v>
      </c>
      <c r="E9" s="55">
        <v>3027323</v>
      </c>
      <c r="F9" s="55">
        <v>3288529</v>
      </c>
      <c r="G9" s="55">
        <v>3822804</v>
      </c>
      <c r="H9" s="55">
        <v>4107724</v>
      </c>
      <c r="I9" s="55">
        <v>4973232</v>
      </c>
      <c r="J9" s="55">
        <v>5140602</v>
      </c>
      <c r="K9" s="55">
        <v>4823813</v>
      </c>
      <c r="L9" s="55">
        <v>4695656</v>
      </c>
      <c r="M9" s="55">
        <v>5124026</v>
      </c>
      <c r="N9" s="55">
        <v>5230780</v>
      </c>
      <c r="O9" s="55">
        <v>5123061</v>
      </c>
      <c r="P9" s="55">
        <v>4449946</v>
      </c>
      <c r="Q9" s="55">
        <v>4306678</v>
      </c>
      <c r="R9" s="55">
        <v>4554956</v>
      </c>
      <c r="S9" s="55">
        <v>5029738</v>
      </c>
      <c r="T9" s="55">
        <v>5034379</v>
      </c>
    </row>
    <row r="10" spans="2:20" ht="33" customHeight="1" x14ac:dyDescent="0.25">
      <c r="B10" s="51" t="s">
        <v>357</v>
      </c>
      <c r="C10" s="52">
        <v>298439</v>
      </c>
      <c r="D10" s="52">
        <v>381157</v>
      </c>
      <c r="E10" s="52">
        <v>344390</v>
      </c>
      <c r="F10" s="52">
        <v>393544</v>
      </c>
      <c r="G10" s="52">
        <v>472682</v>
      </c>
      <c r="H10" s="52">
        <v>546066</v>
      </c>
      <c r="I10" s="52">
        <v>740431</v>
      </c>
      <c r="J10" s="52">
        <v>847139</v>
      </c>
      <c r="K10" s="52">
        <v>667779</v>
      </c>
      <c r="L10" s="52">
        <v>681420</v>
      </c>
      <c r="M10" s="52">
        <v>535652</v>
      </c>
      <c r="N10" s="52">
        <v>554682</v>
      </c>
      <c r="O10" s="52">
        <v>510175</v>
      </c>
      <c r="P10" s="52">
        <v>354880</v>
      </c>
      <c r="Q10" s="52">
        <v>376339</v>
      </c>
      <c r="R10" s="52">
        <v>398667</v>
      </c>
      <c r="S10" s="52">
        <v>411745</v>
      </c>
      <c r="T10" s="52">
        <v>400567</v>
      </c>
    </row>
    <row r="11" spans="2:20" ht="33" customHeight="1" x14ac:dyDescent="0.25">
      <c r="B11" s="51" t="s">
        <v>375</v>
      </c>
      <c r="C11" s="52">
        <v>229074</v>
      </c>
      <c r="D11" s="52">
        <v>264401</v>
      </c>
      <c r="E11" s="52">
        <v>279441</v>
      </c>
      <c r="F11" s="52">
        <v>306828</v>
      </c>
      <c r="G11" s="52">
        <v>363737</v>
      </c>
      <c r="H11" s="52">
        <v>396103</v>
      </c>
      <c r="I11" s="52">
        <v>560445</v>
      </c>
      <c r="J11" s="52">
        <v>563302</v>
      </c>
      <c r="K11" s="52">
        <v>531555</v>
      </c>
      <c r="L11" s="52">
        <v>561393</v>
      </c>
      <c r="M11" s="52">
        <v>616849</v>
      </c>
      <c r="N11" s="52">
        <v>588401</v>
      </c>
      <c r="O11" s="52">
        <v>582358</v>
      </c>
      <c r="P11" s="52">
        <v>478236</v>
      </c>
      <c r="Q11" s="52">
        <v>462601</v>
      </c>
      <c r="R11" s="52">
        <v>518675</v>
      </c>
      <c r="S11" s="52">
        <v>586805</v>
      </c>
      <c r="T11" s="52">
        <v>582468</v>
      </c>
    </row>
    <row r="12" spans="2:20" ht="33" customHeight="1" x14ac:dyDescent="0.25">
      <c r="B12" s="90" t="s">
        <v>376</v>
      </c>
      <c r="C12" s="52">
        <v>685936</v>
      </c>
      <c r="D12" s="52">
        <v>867741</v>
      </c>
      <c r="E12" s="52">
        <v>893641</v>
      </c>
      <c r="F12" s="52">
        <v>937111</v>
      </c>
      <c r="G12" s="52">
        <v>1177286</v>
      </c>
      <c r="H12" s="52">
        <v>1364992</v>
      </c>
      <c r="I12" s="52">
        <v>1571691</v>
      </c>
      <c r="J12" s="52">
        <v>1556564</v>
      </c>
      <c r="K12" s="52">
        <v>1439891</v>
      </c>
      <c r="L12" s="52">
        <v>1297535</v>
      </c>
      <c r="M12" s="52">
        <v>1421895</v>
      </c>
      <c r="N12" s="52">
        <v>1411486</v>
      </c>
      <c r="O12" s="52">
        <v>1360535</v>
      </c>
      <c r="P12" s="52">
        <v>1214957</v>
      </c>
      <c r="Q12" s="52">
        <v>1121102</v>
      </c>
      <c r="R12" s="52">
        <v>1194777</v>
      </c>
      <c r="S12" s="52">
        <v>1329848</v>
      </c>
      <c r="T12" s="52">
        <v>1313444</v>
      </c>
    </row>
    <row r="13" spans="2:20" ht="33" customHeight="1" x14ac:dyDescent="0.25">
      <c r="B13" s="90" t="s">
        <v>377</v>
      </c>
      <c r="C13" s="52">
        <v>266780</v>
      </c>
      <c r="D13" s="52">
        <v>312427</v>
      </c>
      <c r="E13" s="52">
        <v>371160</v>
      </c>
      <c r="F13" s="52">
        <v>390902</v>
      </c>
      <c r="G13" s="52">
        <v>467543</v>
      </c>
      <c r="H13" s="52">
        <v>430420</v>
      </c>
      <c r="I13" s="52">
        <v>544235</v>
      </c>
      <c r="J13" s="52">
        <v>535192</v>
      </c>
      <c r="K13" s="52">
        <v>495456</v>
      </c>
      <c r="L13" s="52">
        <v>522962</v>
      </c>
      <c r="M13" s="52">
        <v>696372</v>
      </c>
      <c r="N13" s="52">
        <v>726917</v>
      </c>
      <c r="O13" s="52">
        <v>717288</v>
      </c>
      <c r="P13" s="52">
        <v>650872</v>
      </c>
      <c r="Q13" s="52">
        <v>601586</v>
      </c>
      <c r="R13" s="52">
        <v>636403</v>
      </c>
      <c r="S13" s="52">
        <v>725326</v>
      </c>
      <c r="T13" s="52">
        <v>734261</v>
      </c>
    </row>
    <row r="14" spans="2:20" ht="33" customHeight="1" x14ac:dyDescent="0.25">
      <c r="B14" s="90" t="s">
        <v>378</v>
      </c>
      <c r="C14" s="52">
        <v>250465</v>
      </c>
      <c r="D14" s="52">
        <v>297673</v>
      </c>
      <c r="E14" s="52">
        <v>346572</v>
      </c>
      <c r="F14" s="52">
        <v>358634</v>
      </c>
      <c r="G14" s="52">
        <v>413212</v>
      </c>
      <c r="H14" s="52">
        <v>400294</v>
      </c>
      <c r="I14" s="52">
        <v>470503</v>
      </c>
      <c r="J14" s="52">
        <v>461827</v>
      </c>
      <c r="K14" s="52">
        <v>431866</v>
      </c>
      <c r="L14" s="52">
        <v>441512</v>
      </c>
      <c r="M14" s="52">
        <v>566811</v>
      </c>
      <c r="N14" s="52">
        <v>608007</v>
      </c>
      <c r="O14" s="52">
        <v>598483</v>
      </c>
      <c r="P14" s="52">
        <v>568717</v>
      </c>
      <c r="Q14" s="52">
        <v>531239</v>
      </c>
      <c r="R14" s="52">
        <v>570660</v>
      </c>
      <c r="S14" s="52">
        <v>643518</v>
      </c>
      <c r="T14" s="52">
        <v>634361</v>
      </c>
    </row>
    <row r="15" spans="2:20" ht="33" customHeight="1" x14ac:dyDescent="0.25">
      <c r="B15" s="90" t="s">
        <v>379</v>
      </c>
      <c r="C15" s="52">
        <v>9355</v>
      </c>
      <c r="D15" s="52">
        <v>10944</v>
      </c>
      <c r="E15" s="52">
        <v>12408</v>
      </c>
      <c r="F15" s="52">
        <v>13721</v>
      </c>
      <c r="G15" s="52">
        <v>16730</v>
      </c>
      <c r="H15" s="52">
        <v>17075</v>
      </c>
      <c r="I15" s="52">
        <v>20242</v>
      </c>
      <c r="J15" s="52">
        <v>18626</v>
      </c>
      <c r="K15" s="52">
        <v>25895</v>
      </c>
      <c r="L15" s="52">
        <v>33259</v>
      </c>
      <c r="M15" s="52">
        <v>43451</v>
      </c>
      <c r="N15" s="52">
        <v>57947</v>
      </c>
      <c r="O15" s="52">
        <v>65080</v>
      </c>
      <c r="P15" s="52">
        <v>59121</v>
      </c>
      <c r="Q15" s="52">
        <v>54993</v>
      </c>
      <c r="R15" s="52">
        <v>57496</v>
      </c>
      <c r="S15" s="52">
        <v>61002</v>
      </c>
      <c r="T15" s="52">
        <v>60748</v>
      </c>
    </row>
    <row r="16" spans="2:20" ht="33" customHeight="1" x14ac:dyDescent="0.25">
      <c r="B16" s="90" t="s">
        <v>380</v>
      </c>
      <c r="C16" s="52">
        <v>473441</v>
      </c>
      <c r="D16" s="52">
        <v>639816</v>
      </c>
      <c r="E16" s="52">
        <v>682914</v>
      </c>
      <c r="F16" s="52">
        <v>784060</v>
      </c>
      <c r="G16" s="52">
        <v>799837</v>
      </c>
      <c r="H16" s="52">
        <v>816685</v>
      </c>
      <c r="I16" s="52">
        <v>905186</v>
      </c>
      <c r="J16" s="52">
        <v>1003142</v>
      </c>
      <c r="K16" s="52">
        <v>1111742</v>
      </c>
      <c r="L16" s="52">
        <v>1051537</v>
      </c>
      <c r="M16" s="52">
        <v>1118552</v>
      </c>
      <c r="N16" s="52">
        <v>1130156</v>
      </c>
      <c r="O16" s="52">
        <v>1127718</v>
      </c>
      <c r="P16" s="52">
        <v>1017232</v>
      </c>
      <c r="Q16" s="52">
        <v>1044513</v>
      </c>
      <c r="R16" s="52">
        <v>1068216</v>
      </c>
      <c r="S16" s="52">
        <v>1148075</v>
      </c>
      <c r="T16" s="52">
        <v>1184562</v>
      </c>
    </row>
    <row r="17" spans="2:21" ht="33" customHeight="1" x14ac:dyDescent="0.25">
      <c r="B17" s="90" t="s">
        <v>381</v>
      </c>
      <c r="C17" s="52">
        <v>37657</v>
      </c>
      <c r="D17" s="52">
        <v>48730</v>
      </c>
      <c r="E17" s="52">
        <v>52209</v>
      </c>
      <c r="F17" s="52">
        <v>66793</v>
      </c>
      <c r="G17" s="52">
        <v>72316</v>
      </c>
      <c r="H17" s="52">
        <v>76649</v>
      </c>
      <c r="I17" s="52">
        <v>82588</v>
      </c>
      <c r="J17" s="52">
        <v>99107</v>
      </c>
      <c r="K17" s="52">
        <v>72770</v>
      </c>
      <c r="L17" s="52">
        <v>64466</v>
      </c>
      <c r="M17" s="52">
        <v>67143</v>
      </c>
      <c r="N17" s="52">
        <v>69928</v>
      </c>
      <c r="O17" s="52">
        <v>69636</v>
      </c>
      <c r="P17" s="52">
        <v>42951</v>
      </c>
      <c r="Q17" s="52">
        <v>46704</v>
      </c>
      <c r="R17" s="52">
        <v>47513</v>
      </c>
      <c r="S17" s="52">
        <v>57533</v>
      </c>
      <c r="T17" s="52">
        <v>59247</v>
      </c>
    </row>
    <row r="18" spans="2:21" ht="33" customHeight="1" x14ac:dyDescent="0.25">
      <c r="B18" s="90" t="s">
        <v>372</v>
      </c>
      <c r="C18" s="52">
        <v>34800</v>
      </c>
      <c r="D18" s="52">
        <v>47540</v>
      </c>
      <c r="E18" s="52">
        <v>44588</v>
      </c>
      <c r="F18" s="52">
        <v>36936</v>
      </c>
      <c r="G18" s="52">
        <v>39461</v>
      </c>
      <c r="H18" s="52">
        <v>59440</v>
      </c>
      <c r="I18" s="52">
        <v>77911</v>
      </c>
      <c r="J18" s="52">
        <v>55703</v>
      </c>
      <c r="K18" s="52">
        <v>46859</v>
      </c>
      <c r="L18" s="52">
        <v>41572</v>
      </c>
      <c r="M18" s="52">
        <v>57301</v>
      </c>
      <c r="N18" s="52">
        <v>83256</v>
      </c>
      <c r="O18" s="52">
        <v>91788</v>
      </c>
      <c r="P18" s="52">
        <v>62980</v>
      </c>
      <c r="Q18" s="52">
        <v>67601</v>
      </c>
      <c r="R18" s="52">
        <v>62549</v>
      </c>
      <c r="S18" s="52">
        <v>65886</v>
      </c>
      <c r="T18" s="52">
        <v>64721</v>
      </c>
    </row>
    <row r="19" spans="2:21" ht="33" customHeight="1" x14ac:dyDescent="0.25">
      <c r="B19" s="116" t="s">
        <v>336</v>
      </c>
      <c r="C19" s="55">
        <v>3267085</v>
      </c>
      <c r="D19" s="55">
        <v>3936433</v>
      </c>
      <c r="E19" s="55">
        <v>4171548</v>
      </c>
      <c r="F19" s="55">
        <v>4479304</v>
      </c>
      <c r="G19" s="55">
        <v>5178972</v>
      </c>
      <c r="H19" s="55">
        <v>5783855</v>
      </c>
      <c r="I19" s="55">
        <v>6626585</v>
      </c>
      <c r="J19" s="55">
        <v>7122562</v>
      </c>
      <c r="K19" s="55">
        <v>6786574</v>
      </c>
      <c r="L19" s="55">
        <v>6662887</v>
      </c>
      <c r="M19" s="55">
        <v>7252946</v>
      </c>
      <c r="N19" s="55">
        <v>7579415</v>
      </c>
      <c r="O19" s="55">
        <v>7617384</v>
      </c>
      <c r="P19" s="55">
        <v>6322500</v>
      </c>
      <c r="Q19" s="55">
        <v>6701049</v>
      </c>
      <c r="R19" s="55">
        <v>7182386</v>
      </c>
      <c r="S19" s="55">
        <v>7638965</v>
      </c>
      <c r="T19" s="55">
        <v>7643179</v>
      </c>
    </row>
    <row r="20" spans="2:21" ht="13.5" customHeight="1" x14ac:dyDescent="0.3">
      <c r="B20" s="56"/>
      <c r="C20" s="59"/>
      <c r="D20" s="59"/>
      <c r="E20" s="59"/>
      <c r="F20" s="59"/>
      <c r="G20" s="59"/>
      <c r="H20" s="59"/>
      <c r="I20" s="59"/>
    </row>
    <row r="21" spans="2:21" ht="13.5" customHeight="1" x14ac:dyDescent="0.3">
      <c r="B21" s="56"/>
      <c r="C21" s="59"/>
      <c r="D21" s="59"/>
      <c r="E21" s="59"/>
      <c r="F21" s="59"/>
      <c r="G21" s="59"/>
      <c r="H21" s="59"/>
      <c r="I21" s="59"/>
    </row>
    <row r="22" spans="2:21" ht="33" customHeight="1" x14ac:dyDescent="0.25">
      <c r="B22" s="269" t="s">
        <v>286</v>
      </c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137"/>
    </row>
    <row r="23" spans="2:21" ht="17.45" customHeight="1" x14ac:dyDescent="0.2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137"/>
    </row>
    <row r="24" spans="2:21" ht="17.45" customHeight="1" x14ac:dyDescent="0.25">
      <c r="B24" s="41"/>
      <c r="C24" s="41"/>
      <c r="D24" s="41"/>
      <c r="E24" s="41"/>
      <c r="F24" s="41"/>
      <c r="G24" s="41"/>
      <c r="H24" s="29"/>
      <c r="I24" s="41"/>
      <c r="J24" s="29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</row>
    <row r="25" spans="2:21" ht="13.5" customHeight="1" x14ac:dyDescent="0.3">
      <c r="B25" s="56"/>
      <c r="C25" s="56"/>
      <c r="D25" s="59"/>
      <c r="E25" s="59"/>
      <c r="F25" s="29"/>
      <c r="G25" s="29"/>
      <c r="H25" s="128">
        <f>+H26-T9</f>
        <v>0</v>
      </c>
      <c r="I25" s="135">
        <f>T8</f>
        <v>2024</v>
      </c>
      <c r="J25" s="128">
        <f>+J26-S9</f>
        <v>0</v>
      </c>
      <c r="K25" s="135">
        <f>+S8</f>
        <v>2023</v>
      </c>
      <c r="L25" s="40"/>
      <c r="M25" s="40"/>
      <c r="N25" s="40"/>
      <c r="O25" s="40"/>
      <c r="P25" s="40"/>
      <c r="Q25" s="40"/>
      <c r="R25" s="40"/>
      <c r="S25" s="40"/>
      <c r="T25" s="40"/>
      <c r="U25" s="40"/>
    </row>
    <row r="26" spans="2:21" ht="17.45" customHeight="1" x14ac:dyDescent="0.3">
      <c r="B26" s="136"/>
      <c r="C26" s="136"/>
      <c r="D26" s="136"/>
      <c r="E26" s="136"/>
      <c r="F26" s="40"/>
      <c r="G26" s="91"/>
      <c r="H26" s="167">
        <f>SUM(H27:H35)</f>
        <v>5034379</v>
      </c>
      <c r="I26" s="168">
        <f>SUM(I27:I35)</f>
        <v>1</v>
      </c>
      <c r="J26" s="167">
        <f>SUM(J27:J35)</f>
        <v>5029738</v>
      </c>
      <c r="K26" s="168">
        <f>SUM(K27:K38)</f>
        <v>0.99999999999999989</v>
      </c>
      <c r="L26" s="136"/>
      <c r="M26" s="136"/>
      <c r="N26" s="136"/>
      <c r="O26" s="136"/>
      <c r="P26" s="136"/>
      <c r="Q26" s="136"/>
      <c r="R26" s="136"/>
      <c r="S26" s="136"/>
      <c r="T26" s="136"/>
      <c r="U26" s="136"/>
    </row>
    <row r="27" spans="2:21" ht="13.5" customHeight="1" x14ac:dyDescent="0.3">
      <c r="B27" s="166"/>
      <c r="C27" s="166"/>
      <c r="D27" s="166"/>
      <c r="E27" s="166"/>
      <c r="F27" s="91" t="str">
        <f t="shared" ref="F27:F35" si="0">+B10</f>
        <v>Regulación y administración de servicios de enseñanza</v>
      </c>
      <c r="G27" s="91"/>
      <c r="H27" s="167">
        <f t="shared" ref="H27:H35" si="1">T10</f>
        <v>400567</v>
      </c>
      <c r="I27" s="168">
        <f>+H27/$H$26</f>
        <v>7.9566317911305445E-2</v>
      </c>
      <c r="J27" s="167">
        <f t="shared" ref="J27:J35" si="2">S10</f>
        <v>411745</v>
      </c>
      <c r="K27" s="168">
        <f>+J27/$J$26</f>
        <v>8.1862116873682084E-2</v>
      </c>
      <c r="L27" s="166"/>
      <c r="M27" s="166"/>
      <c r="N27" s="166"/>
      <c r="O27" s="40"/>
      <c r="P27" s="40"/>
      <c r="Q27" s="40"/>
      <c r="R27" s="40"/>
      <c r="S27" s="40"/>
      <c r="T27" s="40"/>
      <c r="U27" s="40"/>
    </row>
    <row r="28" spans="2:21" ht="13.5" customHeight="1" x14ac:dyDescent="0.3">
      <c r="B28" s="40"/>
      <c r="C28" s="40"/>
      <c r="D28" s="40"/>
      <c r="E28" s="40"/>
      <c r="F28" s="91" t="str">
        <f t="shared" si="0"/>
        <v>Educación de la primera infancia</v>
      </c>
      <c r="G28" s="91"/>
      <c r="H28" s="167">
        <f t="shared" si="1"/>
        <v>582468</v>
      </c>
      <c r="I28" s="168">
        <f t="shared" ref="I28:I35" si="3">+H28/$H$26</f>
        <v>0.11569808312008294</v>
      </c>
      <c r="J28" s="167">
        <f t="shared" si="2"/>
        <v>586805</v>
      </c>
      <c r="K28" s="168">
        <f t="shared" ref="K28:K35" si="4">+J28/$J$26</f>
        <v>0.11666711069244561</v>
      </c>
      <c r="L28" s="166"/>
      <c r="M28" s="166"/>
      <c r="N28" s="166"/>
      <c r="O28" s="40"/>
      <c r="P28" s="40"/>
      <c r="Q28" s="40"/>
      <c r="R28" s="40"/>
      <c r="S28" s="40"/>
      <c r="T28" s="40"/>
      <c r="U28" s="40"/>
    </row>
    <row r="29" spans="2:21" ht="13.5" customHeight="1" x14ac:dyDescent="0.3">
      <c r="B29" s="40"/>
      <c r="C29" s="40"/>
      <c r="D29" s="40"/>
      <c r="E29" s="40"/>
      <c r="F29" s="91" t="str">
        <f t="shared" si="0"/>
        <v>Educación primaria</v>
      </c>
      <c r="G29" s="91"/>
      <c r="H29" s="167">
        <f t="shared" si="1"/>
        <v>1313444</v>
      </c>
      <c r="I29" s="168">
        <f t="shared" si="3"/>
        <v>0.26089493858130269</v>
      </c>
      <c r="J29" s="167">
        <f t="shared" si="2"/>
        <v>1329848</v>
      </c>
      <c r="K29" s="168">
        <f t="shared" si="4"/>
        <v>0.26439707197472312</v>
      </c>
      <c r="L29" s="166"/>
      <c r="M29" s="166"/>
      <c r="N29" s="166"/>
      <c r="O29" s="40"/>
      <c r="P29" s="40"/>
      <c r="Q29" s="40"/>
      <c r="R29" s="40"/>
      <c r="S29" s="40"/>
      <c r="T29" s="40"/>
      <c r="U29" s="40"/>
    </row>
    <row r="30" spans="2:21" ht="13.5" customHeight="1" x14ac:dyDescent="0.3">
      <c r="B30" s="40"/>
      <c r="C30" s="40"/>
      <c r="D30" s="40"/>
      <c r="E30" s="40"/>
      <c r="F30" s="91" t="str">
        <f t="shared" si="0"/>
        <v>Educación secundaria baja</v>
      </c>
      <c r="G30" s="91"/>
      <c r="H30" s="167">
        <f t="shared" si="1"/>
        <v>734261</v>
      </c>
      <c r="I30" s="168">
        <f t="shared" si="3"/>
        <v>0.14584936890925376</v>
      </c>
      <c r="J30" s="167">
        <f t="shared" si="2"/>
        <v>725326</v>
      </c>
      <c r="K30" s="168">
        <f t="shared" si="4"/>
        <v>0.14420751140516663</v>
      </c>
      <c r="L30" s="169"/>
      <c r="M30" s="169"/>
      <c r="N30" s="169"/>
      <c r="O30" s="40"/>
      <c r="P30" s="40"/>
      <c r="Q30" s="40"/>
      <c r="R30" s="40"/>
      <c r="S30" s="40"/>
      <c r="T30" s="40"/>
      <c r="U30" s="40"/>
    </row>
    <row r="31" spans="2:21" ht="13.5" customHeight="1" x14ac:dyDescent="0.3">
      <c r="B31" s="40"/>
      <c r="C31" s="40"/>
      <c r="D31" s="40"/>
      <c r="E31" s="40"/>
      <c r="F31" s="91" t="str">
        <f t="shared" si="0"/>
        <v>Educación secundaria alta</v>
      </c>
      <c r="G31" s="91"/>
      <c r="H31" s="167">
        <f t="shared" si="1"/>
        <v>634361</v>
      </c>
      <c r="I31" s="168">
        <f t="shared" si="3"/>
        <v>0.1260058092567127</v>
      </c>
      <c r="J31" s="167">
        <f t="shared" si="2"/>
        <v>643518</v>
      </c>
      <c r="K31" s="168">
        <f t="shared" si="4"/>
        <v>0.12794264830494154</v>
      </c>
      <c r="L31" s="169"/>
      <c r="M31" s="169"/>
      <c r="N31" s="169"/>
      <c r="O31" s="40"/>
      <c r="P31" s="40"/>
      <c r="Q31" s="40"/>
      <c r="R31" s="40"/>
      <c r="S31" s="40"/>
      <c r="T31" s="40"/>
      <c r="U31" s="40"/>
    </row>
    <row r="32" spans="2:21" ht="13.5" customHeight="1" x14ac:dyDescent="0.3">
      <c r="B32" s="40"/>
      <c r="C32" s="40"/>
      <c r="D32" s="40"/>
      <c r="E32" s="40"/>
      <c r="F32" s="91" t="str">
        <f t="shared" si="0"/>
        <v>Educación terciaria de ciclo corto</v>
      </c>
      <c r="G32" s="91"/>
      <c r="H32" s="167">
        <f t="shared" si="1"/>
        <v>60748</v>
      </c>
      <c r="I32" s="168">
        <f t="shared" si="3"/>
        <v>1.2066632249975617E-2</v>
      </c>
      <c r="J32" s="167">
        <f t="shared" si="2"/>
        <v>61002</v>
      </c>
      <c r="K32" s="168">
        <f t="shared" si="4"/>
        <v>1.2128265925581014E-2</v>
      </c>
      <c r="L32" s="169"/>
      <c r="M32" s="169"/>
      <c r="N32" s="169"/>
      <c r="O32" s="40"/>
      <c r="P32" s="40"/>
      <c r="Q32" s="40"/>
      <c r="R32" s="40"/>
      <c r="S32" s="40"/>
      <c r="T32" s="40"/>
      <c r="U32" s="40"/>
    </row>
    <row r="33" spans="2:21" ht="13.5" customHeight="1" x14ac:dyDescent="0.3">
      <c r="B33" s="40"/>
      <c r="C33" s="40"/>
      <c r="D33" s="40"/>
      <c r="E33" s="40"/>
      <c r="F33" s="91" t="str">
        <f t="shared" si="0"/>
        <v>Grado de educación terciaria o nivel equivalente</v>
      </c>
      <c r="G33" s="91"/>
      <c r="H33" s="167">
        <f t="shared" si="1"/>
        <v>1184562</v>
      </c>
      <c r="I33" s="168">
        <f t="shared" si="3"/>
        <v>0.2352945616529864</v>
      </c>
      <c r="J33" s="167">
        <f t="shared" si="2"/>
        <v>1148075</v>
      </c>
      <c r="K33" s="168">
        <f t="shared" si="4"/>
        <v>0.22825741619145967</v>
      </c>
      <c r="O33" s="40"/>
      <c r="P33" s="40"/>
      <c r="Q33" s="40"/>
      <c r="R33" s="40"/>
      <c r="S33" s="40"/>
      <c r="T33" s="40"/>
      <c r="U33" s="40"/>
    </row>
    <row r="34" spans="2:21" ht="13.5" customHeight="1" x14ac:dyDescent="0.3">
      <c r="B34" s="40"/>
      <c r="C34" s="40"/>
      <c r="D34" s="40"/>
      <c r="E34" s="40"/>
      <c r="F34" s="91" t="str">
        <f t="shared" si="0"/>
        <v>Nivel de maestría, especialización y doctorado o equivalentes</v>
      </c>
      <c r="G34" s="91"/>
      <c r="H34" s="167">
        <f t="shared" si="1"/>
        <v>59247</v>
      </c>
      <c r="I34" s="168">
        <f t="shared" si="3"/>
        <v>1.1768482269610612E-2</v>
      </c>
      <c r="J34" s="167">
        <f t="shared" si="2"/>
        <v>57533</v>
      </c>
      <c r="K34" s="168">
        <f t="shared" si="4"/>
        <v>1.1438567973123053E-2</v>
      </c>
      <c r="O34" s="40"/>
      <c r="P34" s="40"/>
      <c r="Q34" s="40"/>
      <c r="R34" s="40"/>
      <c r="S34" s="40"/>
      <c r="T34" s="40"/>
      <c r="U34" s="40"/>
    </row>
    <row r="35" spans="2:21" ht="13.5" customHeight="1" x14ac:dyDescent="0.3">
      <c r="B35" s="40"/>
      <c r="C35" s="40"/>
      <c r="D35" s="40"/>
      <c r="E35" s="40"/>
      <c r="F35" s="91" t="str">
        <f t="shared" si="0"/>
        <v>Otros tipos de enseñanza</v>
      </c>
      <c r="G35" s="91"/>
      <c r="H35" s="167">
        <f t="shared" si="1"/>
        <v>64721</v>
      </c>
      <c r="I35" s="168">
        <f t="shared" si="3"/>
        <v>1.2855806048769867E-2</v>
      </c>
      <c r="J35" s="167">
        <f t="shared" si="2"/>
        <v>65886</v>
      </c>
      <c r="K35" s="168">
        <f t="shared" si="4"/>
        <v>1.3099290658877261E-2</v>
      </c>
      <c r="O35" s="40"/>
      <c r="P35" s="40"/>
      <c r="Q35" s="40"/>
      <c r="R35" s="40"/>
    </row>
    <row r="36" spans="2:21" ht="13.5" customHeight="1" x14ac:dyDescent="0.3">
      <c r="B36" s="40"/>
      <c r="C36" s="40"/>
      <c r="D36" s="40"/>
      <c r="E36" s="40"/>
      <c r="F36" s="91"/>
      <c r="G36" s="91"/>
      <c r="H36" s="167"/>
      <c r="I36" s="168"/>
      <c r="J36" s="167"/>
      <c r="K36" s="168"/>
      <c r="O36" s="40"/>
      <c r="P36" s="40"/>
      <c r="Q36" s="40"/>
      <c r="R36" s="40"/>
    </row>
    <row r="37" spans="2:21" ht="13.5" customHeight="1" x14ac:dyDescent="0.3">
      <c r="B37" s="40"/>
      <c r="C37" s="40"/>
      <c r="D37" s="40"/>
      <c r="E37" s="40"/>
      <c r="F37" s="91"/>
      <c r="G37" s="91"/>
      <c r="H37" s="167"/>
      <c r="I37" s="168"/>
      <c r="J37" s="167"/>
      <c r="K37" s="168"/>
      <c r="O37" s="40"/>
      <c r="P37" s="40"/>
      <c r="Q37" s="40"/>
      <c r="R37" s="40"/>
    </row>
    <row r="38" spans="2:21" ht="13.5" customHeight="1" x14ac:dyDescent="0.3">
      <c r="B38" s="40"/>
      <c r="C38" s="40"/>
      <c r="D38" s="40"/>
      <c r="E38" s="40"/>
      <c r="F38" s="91"/>
      <c r="G38" s="91"/>
      <c r="H38" s="167"/>
      <c r="I38" s="168"/>
      <c r="J38" s="167"/>
      <c r="K38" s="168"/>
      <c r="O38" s="40"/>
      <c r="P38" s="40"/>
      <c r="Q38" s="40"/>
      <c r="R38" s="40"/>
    </row>
    <row r="39" spans="2:21" ht="13.5" customHeight="1" x14ac:dyDescent="0.3">
      <c r="B39" s="40"/>
      <c r="C39" s="40"/>
      <c r="D39" s="40"/>
      <c r="E39" s="40"/>
      <c r="F39" s="40"/>
      <c r="G39" s="40"/>
      <c r="I39" s="167"/>
      <c r="J39" s="168"/>
      <c r="O39" s="40"/>
      <c r="P39" s="40"/>
      <c r="Q39" s="40"/>
      <c r="R39" s="40"/>
    </row>
    <row r="40" spans="2:21" ht="13.5" customHeight="1" x14ac:dyDescent="0.3">
      <c r="B40" s="40"/>
      <c r="C40" s="40"/>
      <c r="D40" s="40"/>
      <c r="E40" s="40"/>
      <c r="F40" s="40"/>
      <c r="G40" s="40"/>
      <c r="I40" s="167"/>
      <c r="J40" s="168"/>
      <c r="O40" s="40"/>
      <c r="P40" s="40"/>
      <c r="Q40" s="40"/>
      <c r="R40" s="40"/>
    </row>
    <row r="41" spans="2:21" ht="13.5" customHeight="1" x14ac:dyDescent="0.3">
      <c r="B41" s="40"/>
      <c r="C41" s="40"/>
      <c r="D41" s="40"/>
      <c r="E41" s="40"/>
      <c r="F41" s="40"/>
      <c r="G41" s="40"/>
      <c r="I41" s="167"/>
      <c r="J41" s="168"/>
      <c r="O41" s="40"/>
      <c r="P41" s="40"/>
      <c r="Q41" s="40"/>
      <c r="R41" s="40"/>
    </row>
    <row r="42" spans="2:21" ht="13.5" customHeight="1" x14ac:dyDescent="0.3">
      <c r="B42" s="91"/>
      <c r="C42" s="91"/>
      <c r="D42" s="167"/>
      <c r="E42" s="168"/>
      <c r="F42" s="170"/>
      <c r="G42" s="171"/>
      <c r="I42" s="167"/>
      <c r="J42" s="168"/>
      <c r="O42" s="40"/>
      <c r="P42" s="40"/>
      <c r="Q42" s="40"/>
      <c r="R42" s="40"/>
    </row>
    <row r="43" spans="2:21" ht="13.5" customHeight="1" x14ac:dyDescent="0.3">
      <c r="B43" s="91"/>
      <c r="C43" s="91"/>
      <c r="D43" s="40"/>
      <c r="E43" s="220"/>
      <c r="F43" s="170"/>
      <c r="G43" s="171"/>
      <c r="I43" s="128"/>
      <c r="J43" s="168"/>
      <c r="K43" s="221"/>
      <c r="L43" s="221"/>
      <c r="M43" s="221"/>
      <c r="N43" s="221"/>
      <c r="O43" s="40"/>
      <c r="P43" s="40"/>
      <c r="Q43" s="40"/>
      <c r="R43" s="40"/>
    </row>
    <row r="44" spans="2:21" ht="13.5" customHeight="1" x14ac:dyDescent="0.3">
      <c r="E44" s="128"/>
      <c r="O44" s="40"/>
      <c r="P44" s="40"/>
      <c r="Q44" s="40"/>
      <c r="R44" s="40"/>
    </row>
    <row r="45" spans="2:21" ht="13.5" customHeight="1" x14ac:dyDescent="0.3">
      <c r="O45" s="40"/>
      <c r="P45" s="40"/>
      <c r="Q45" s="40"/>
      <c r="R45" s="40"/>
    </row>
    <row r="46" spans="2:21" ht="13.5" customHeight="1" x14ac:dyDescent="0.3">
      <c r="O46" s="40"/>
      <c r="P46" s="40"/>
      <c r="Q46" s="40"/>
      <c r="R46" s="40"/>
    </row>
    <row r="53" spans="2:21" ht="33" customHeight="1" x14ac:dyDescent="0.25">
      <c r="B53" s="269" t="s">
        <v>257</v>
      </c>
      <c r="C53" s="269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69"/>
      <c r="R53" s="269"/>
      <c r="S53" s="269"/>
      <c r="T53" s="269"/>
      <c r="U53" s="137"/>
    </row>
    <row r="88" spans="2:21" ht="33" customHeight="1" x14ac:dyDescent="0.25">
      <c r="B88" s="269" t="s">
        <v>258</v>
      </c>
      <c r="C88" s="269"/>
      <c r="D88" s="269"/>
      <c r="E88" s="269"/>
      <c r="F88" s="269"/>
      <c r="G88" s="269"/>
      <c r="H88" s="269"/>
      <c r="I88" s="269"/>
      <c r="J88" s="269"/>
      <c r="K88" s="269"/>
      <c r="L88" s="269"/>
      <c r="M88" s="269"/>
      <c r="N88" s="269"/>
      <c r="O88" s="269"/>
      <c r="P88" s="269"/>
      <c r="Q88" s="269"/>
      <c r="R88" s="269"/>
      <c r="S88" s="269"/>
      <c r="T88" s="269"/>
      <c r="U88" s="137"/>
    </row>
    <row r="118" spans="2:21" ht="14.25" x14ac:dyDescent="0.3">
      <c r="B118" s="56"/>
    </row>
    <row r="119" spans="2:21" ht="14.25" x14ac:dyDescent="0.3">
      <c r="B119" s="56"/>
    </row>
    <row r="123" spans="2:21" ht="33" customHeight="1" x14ac:dyDescent="0.25">
      <c r="B123" s="269" t="s">
        <v>259</v>
      </c>
      <c r="C123" s="269"/>
      <c r="D123" s="269"/>
      <c r="E123" s="269"/>
      <c r="F123" s="269"/>
      <c r="G123" s="269"/>
      <c r="H123" s="269"/>
      <c r="I123" s="269"/>
      <c r="J123" s="269"/>
      <c r="K123" s="269"/>
      <c r="L123" s="269"/>
      <c r="M123" s="269"/>
      <c r="N123" s="269"/>
      <c r="O123" s="269"/>
      <c r="P123" s="269"/>
      <c r="Q123" s="269"/>
      <c r="R123" s="269"/>
      <c r="S123" s="269"/>
      <c r="T123" s="269"/>
      <c r="U123" s="137"/>
    </row>
    <row r="157" spans="2:20" ht="13.5" customHeight="1" x14ac:dyDescent="0.3">
      <c r="B157" s="56" t="s">
        <v>224</v>
      </c>
      <c r="C157" s="59"/>
      <c r="D157" s="59"/>
      <c r="E157" s="59"/>
      <c r="F157" s="59"/>
      <c r="G157" s="59"/>
      <c r="H157" s="59"/>
    </row>
    <row r="158" spans="2:20" ht="13.5" customHeight="1" x14ac:dyDescent="0.3">
      <c r="B158" s="66" t="s">
        <v>279</v>
      </c>
    </row>
    <row r="160" spans="2:20" ht="33" customHeight="1" x14ac:dyDescent="0.25">
      <c r="B160" s="294" t="s">
        <v>189</v>
      </c>
      <c r="C160" s="294"/>
      <c r="D160" s="294"/>
      <c r="E160" s="294"/>
      <c r="F160" s="294"/>
      <c r="G160" s="294"/>
      <c r="H160" s="294"/>
      <c r="I160" s="294"/>
      <c r="J160" s="294"/>
      <c r="K160" s="294"/>
      <c r="L160" s="294"/>
      <c r="M160" s="294"/>
      <c r="N160" s="294"/>
      <c r="O160" s="294"/>
      <c r="P160" s="294"/>
      <c r="Q160" s="294"/>
      <c r="R160" s="294"/>
      <c r="S160" s="294"/>
      <c r="T160" s="294"/>
    </row>
  </sheetData>
  <sheetProtection selectLockedCells="1" selectUnlockedCells="1"/>
  <mergeCells count="8">
    <mergeCell ref="B5:T5"/>
    <mergeCell ref="B4:T4"/>
    <mergeCell ref="B7:T7"/>
    <mergeCell ref="B22:T22"/>
    <mergeCell ref="B160:T160"/>
    <mergeCell ref="B123:T123"/>
    <mergeCell ref="B88:T88"/>
    <mergeCell ref="B53:T53"/>
  </mergeCells>
  <conditionalFormatting sqref="H25 E44">
    <cfRule type="cellIs" dxfId="13" priority="3" operator="notEqual">
      <formula>0</formula>
    </cfRule>
  </conditionalFormatting>
  <conditionalFormatting sqref="I43">
    <cfRule type="cellIs" dxfId="12" priority="2" operator="notEqual">
      <formula>0</formula>
    </cfRule>
  </conditionalFormatting>
  <conditionalFormatting sqref="J25">
    <cfRule type="cellIs" dxfId="11" priority="1" operator="notEqual">
      <formula>0</formula>
    </cfRule>
  </conditionalFormatting>
  <hyperlinks>
    <hyperlink ref="B2" location="Indice!A1" display="Índice"/>
    <hyperlink ref="T2" location="'3.2.2_EROG PRIV CINE'!A1" display="Siguiente"/>
    <hyperlink ref="S2" location="'3.1.5_FINANC_PCC SNE'!A1" display="Anterior"/>
    <hyperlink ref="B160:T160" location="'5.3_CINE'!A1" display="Correspondencia de los niveles educativos de las Cuentas Satélite de Educación y la clasificación CINE (ver anexo 5.3)"/>
    <hyperlink ref="S160" location="'5.3_CINE'!A1" display="Correspondencia de los niveles educativos de las Cuentas Satélite de Educación y la clasificación CINE (ver anexo 5.3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57"/>
  <sheetViews>
    <sheetView showGridLines="0" showZero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51" width="11.42578125" customWidth="1"/>
    <col min="252" max="252" width="2.7109375" customWidth="1"/>
    <col min="253" max="253" width="5.5703125" customWidth="1"/>
    <col min="254" max="254" width="14.5703125" customWidth="1"/>
    <col min="255" max="255" width="11.85546875" customWidth="1"/>
    <col min="256" max="258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S3" s="47"/>
      <c r="T3" s="47"/>
    </row>
    <row r="4" spans="2:20" ht="19.899999999999999" customHeight="1" x14ac:dyDescent="0.25">
      <c r="B4" s="272" t="s">
        <v>165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</row>
    <row r="5" spans="2:20" ht="40.15" customHeight="1" x14ac:dyDescent="0.25">
      <c r="B5" s="269" t="s">
        <v>260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6" spans="2:20" ht="15.95" customHeight="1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0" ht="33" customHeight="1" x14ac:dyDescent="0.25">
      <c r="B8" s="48" t="s">
        <v>40</v>
      </c>
      <c r="C8" s="49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116" t="s">
        <v>374</v>
      </c>
      <c r="C9" s="55">
        <v>981138</v>
      </c>
      <c r="D9" s="55">
        <v>1066004</v>
      </c>
      <c r="E9" s="55">
        <v>1144225</v>
      </c>
      <c r="F9" s="55">
        <v>1190775</v>
      </c>
      <c r="G9" s="55">
        <v>1356168</v>
      </c>
      <c r="H9" s="55">
        <v>1676131</v>
      </c>
      <c r="I9" s="55">
        <v>1653353</v>
      </c>
      <c r="J9" s="55">
        <v>1981960</v>
      </c>
      <c r="K9" s="55">
        <v>1962761</v>
      </c>
      <c r="L9" s="55">
        <v>1967231</v>
      </c>
      <c r="M9" s="55">
        <v>2128920</v>
      </c>
      <c r="N9" s="55">
        <v>2348635</v>
      </c>
      <c r="O9" s="55">
        <v>2494323</v>
      </c>
      <c r="P9" s="55">
        <v>1872554</v>
      </c>
      <c r="Q9" s="55">
        <v>2394371</v>
      </c>
      <c r="R9" s="55">
        <v>2627430</v>
      </c>
      <c r="S9" s="55">
        <v>2609227</v>
      </c>
      <c r="T9" s="55">
        <v>2608800</v>
      </c>
    </row>
    <row r="10" spans="2:20" ht="33" customHeight="1" x14ac:dyDescent="0.25">
      <c r="B10" s="90" t="s">
        <v>375</v>
      </c>
      <c r="C10" s="52">
        <v>68859</v>
      </c>
      <c r="D10" s="52">
        <v>72146</v>
      </c>
      <c r="E10" s="52">
        <v>75583</v>
      </c>
      <c r="F10" s="52">
        <v>81522</v>
      </c>
      <c r="G10" s="52">
        <v>91666</v>
      </c>
      <c r="H10" s="52">
        <v>114683</v>
      </c>
      <c r="I10" s="52">
        <v>117042</v>
      </c>
      <c r="J10" s="52">
        <v>128343</v>
      </c>
      <c r="K10" s="52">
        <v>154654</v>
      </c>
      <c r="L10" s="52">
        <v>162969</v>
      </c>
      <c r="M10" s="52">
        <v>186287</v>
      </c>
      <c r="N10" s="52">
        <v>204985</v>
      </c>
      <c r="O10" s="52">
        <v>192093</v>
      </c>
      <c r="P10" s="52">
        <v>109232</v>
      </c>
      <c r="Q10" s="52">
        <v>132434</v>
      </c>
      <c r="R10" s="52">
        <v>176392</v>
      </c>
      <c r="S10" s="52">
        <v>183918</v>
      </c>
      <c r="T10" s="52">
        <v>171934</v>
      </c>
    </row>
    <row r="11" spans="2:20" ht="33" customHeight="1" x14ac:dyDescent="0.25">
      <c r="B11" s="90" t="s">
        <v>376</v>
      </c>
      <c r="C11" s="52">
        <v>256164</v>
      </c>
      <c r="D11" s="52">
        <v>261355</v>
      </c>
      <c r="E11" s="52">
        <v>276082</v>
      </c>
      <c r="F11" s="52">
        <v>274427</v>
      </c>
      <c r="G11" s="52">
        <v>303249</v>
      </c>
      <c r="H11" s="52">
        <v>368602</v>
      </c>
      <c r="I11" s="52">
        <v>361194</v>
      </c>
      <c r="J11" s="52">
        <v>365579</v>
      </c>
      <c r="K11" s="52">
        <v>362734</v>
      </c>
      <c r="L11" s="52">
        <v>370089</v>
      </c>
      <c r="M11" s="52">
        <v>412067</v>
      </c>
      <c r="N11" s="52">
        <v>472666</v>
      </c>
      <c r="O11" s="52">
        <v>457770</v>
      </c>
      <c r="P11" s="52">
        <v>389737</v>
      </c>
      <c r="Q11" s="52">
        <v>445627</v>
      </c>
      <c r="R11" s="52">
        <v>477276</v>
      </c>
      <c r="S11" s="52">
        <v>486817</v>
      </c>
      <c r="T11" s="52">
        <v>468635</v>
      </c>
    </row>
    <row r="12" spans="2:20" ht="33" customHeight="1" x14ac:dyDescent="0.25">
      <c r="B12" s="90" t="s">
        <v>377</v>
      </c>
      <c r="C12" s="52">
        <v>96021</v>
      </c>
      <c r="D12" s="52">
        <v>102808</v>
      </c>
      <c r="E12" s="52">
        <v>107588</v>
      </c>
      <c r="F12" s="52">
        <v>112173</v>
      </c>
      <c r="G12" s="52">
        <v>125727</v>
      </c>
      <c r="H12" s="52">
        <v>159164</v>
      </c>
      <c r="I12" s="52">
        <v>157788</v>
      </c>
      <c r="J12" s="52">
        <v>166520</v>
      </c>
      <c r="K12" s="52">
        <v>158551</v>
      </c>
      <c r="L12" s="52">
        <v>155760</v>
      </c>
      <c r="M12" s="52">
        <v>168465</v>
      </c>
      <c r="N12" s="52">
        <v>189254</v>
      </c>
      <c r="O12" s="52">
        <v>183929</v>
      </c>
      <c r="P12" s="52">
        <v>162385</v>
      </c>
      <c r="Q12" s="52">
        <v>179580</v>
      </c>
      <c r="R12" s="52">
        <v>198726</v>
      </c>
      <c r="S12" s="52">
        <v>205433</v>
      </c>
      <c r="T12" s="52">
        <v>212703</v>
      </c>
    </row>
    <row r="13" spans="2:20" ht="33" customHeight="1" x14ac:dyDescent="0.25">
      <c r="B13" s="90" t="s">
        <v>378</v>
      </c>
      <c r="C13" s="52">
        <v>86493</v>
      </c>
      <c r="D13" s="52">
        <v>93285</v>
      </c>
      <c r="E13" s="52">
        <v>99166</v>
      </c>
      <c r="F13" s="52">
        <v>107755</v>
      </c>
      <c r="G13" s="52">
        <v>125871</v>
      </c>
      <c r="H13" s="52">
        <v>159916</v>
      </c>
      <c r="I13" s="52">
        <v>165000</v>
      </c>
      <c r="J13" s="52">
        <v>178964</v>
      </c>
      <c r="K13" s="52">
        <v>169183</v>
      </c>
      <c r="L13" s="52">
        <v>166942</v>
      </c>
      <c r="M13" s="52">
        <v>180295</v>
      </c>
      <c r="N13" s="52">
        <v>196469</v>
      </c>
      <c r="O13" s="52">
        <v>182269</v>
      </c>
      <c r="P13" s="52">
        <v>167149</v>
      </c>
      <c r="Q13" s="52">
        <v>189191</v>
      </c>
      <c r="R13" s="52">
        <v>195192</v>
      </c>
      <c r="S13" s="52">
        <v>204882</v>
      </c>
      <c r="T13" s="52">
        <v>201870</v>
      </c>
    </row>
    <row r="14" spans="2:20" ht="33" customHeight="1" x14ac:dyDescent="0.25">
      <c r="B14" s="90" t="s">
        <v>379</v>
      </c>
      <c r="C14" s="52">
        <v>14876</v>
      </c>
      <c r="D14" s="52">
        <v>16195</v>
      </c>
      <c r="E14" s="52">
        <v>22252</v>
      </c>
      <c r="F14" s="52">
        <v>31956</v>
      </c>
      <c r="G14" s="52">
        <v>36514</v>
      </c>
      <c r="H14" s="52">
        <v>48075</v>
      </c>
      <c r="I14" s="52">
        <v>54204</v>
      </c>
      <c r="J14" s="52">
        <v>79032</v>
      </c>
      <c r="K14" s="52">
        <v>69160</v>
      </c>
      <c r="L14" s="52">
        <v>72917</v>
      </c>
      <c r="M14" s="52">
        <v>72404</v>
      </c>
      <c r="N14" s="52">
        <v>89439</v>
      </c>
      <c r="O14" s="52">
        <v>95375</v>
      </c>
      <c r="P14" s="52">
        <v>82988</v>
      </c>
      <c r="Q14" s="52">
        <v>116342</v>
      </c>
      <c r="R14" s="52">
        <v>133613</v>
      </c>
      <c r="S14" s="52">
        <v>134310</v>
      </c>
      <c r="T14" s="52">
        <v>147345</v>
      </c>
    </row>
    <row r="15" spans="2:20" ht="33" customHeight="1" x14ac:dyDescent="0.25">
      <c r="B15" s="90" t="s">
        <v>380</v>
      </c>
      <c r="C15" s="52">
        <v>312903</v>
      </c>
      <c r="D15" s="52">
        <v>374892</v>
      </c>
      <c r="E15" s="52">
        <v>412530</v>
      </c>
      <c r="F15" s="52">
        <v>416768</v>
      </c>
      <c r="G15" s="52">
        <v>484267</v>
      </c>
      <c r="H15" s="52">
        <v>609556</v>
      </c>
      <c r="I15" s="52">
        <v>565115</v>
      </c>
      <c r="J15" s="52">
        <v>742919</v>
      </c>
      <c r="K15" s="52">
        <v>731259</v>
      </c>
      <c r="L15" s="52">
        <v>738283</v>
      </c>
      <c r="M15" s="52">
        <v>787193</v>
      </c>
      <c r="N15" s="52">
        <v>848340</v>
      </c>
      <c r="O15" s="52">
        <v>1032226</v>
      </c>
      <c r="P15" s="52">
        <v>715325</v>
      </c>
      <c r="Q15" s="52">
        <v>1003753</v>
      </c>
      <c r="R15" s="52">
        <v>1069628</v>
      </c>
      <c r="S15" s="52">
        <v>1033157</v>
      </c>
      <c r="T15" s="52">
        <v>1059554</v>
      </c>
    </row>
    <row r="16" spans="2:20" ht="33" customHeight="1" x14ac:dyDescent="0.25">
      <c r="B16" s="90" t="s">
        <v>381</v>
      </c>
      <c r="C16" s="52">
        <v>39327</v>
      </c>
      <c r="D16" s="52">
        <v>47863</v>
      </c>
      <c r="E16" s="52">
        <v>50775</v>
      </c>
      <c r="F16" s="52">
        <v>52746</v>
      </c>
      <c r="G16" s="52">
        <v>60997</v>
      </c>
      <c r="H16" s="52">
        <v>75513</v>
      </c>
      <c r="I16" s="52">
        <v>68968</v>
      </c>
      <c r="J16" s="52">
        <v>90293</v>
      </c>
      <c r="K16" s="52">
        <v>136019</v>
      </c>
      <c r="L16" s="52">
        <v>113690</v>
      </c>
      <c r="M16" s="52">
        <v>112443</v>
      </c>
      <c r="N16" s="52">
        <v>116734</v>
      </c>
      <c r="O16" s="52">
        <v>135998</v>
      </c>
      <c r="P16" s="52">
        <v>114995</v>
      </c>
      <c r="Q16" s="52">
        <v>114053</v>
      </c>
      <c r="R16" s="52">
        <v>140955</v>
      </c>
      <c r="S16" s="52">
        <v>126638</v>
      </c>
      <c r="T16" s="52">
        <v>132777</v>
      </c>
    </row>
    <row r="17" spans="2:21" ht="33" customHeight="1" x14ac:dyDescent="0.25">
      <c r="B17" s="90" t="s">
        <v>372</v>
      </c>
      <c r="C17" s="52">
        <v>106495</v>
      </c>
      <c r="D17" s="52">
        <v>97460</v>
      </c>
      <c r="E17" s="52">
        <v>100249</v>
      </c>
      <c r="F17" s="52">
        <v>113428</v>
      </c>
      <c r="G17" s="52">
        <v>127877</v>
      </c>
      <c r="H17" s="52">
        <v>140622</v>
      </c>
      <c r="I17" s="52">
        <v>164042</v>
      </c>
      <c r="J17" s="52">
        <v>230310</v>
      </c>
      <c r="K17" s="52">
        <v>181201</v>
      </c>
      <c r="L17" s="52">
        <v>186581</v>
      </c>
      <c r="M17" s="52">
        <v>209766</v>
      </c>
      <c r="N17" s="52">
        <v>230748</v>
      </c>
      <c r="O17" s="52">
        <v>214663</v>
      </c>
      <c r="P17" s="52">
        <v>130743</v>
      </c>
      <c r="Q17" s="52">
        <v>213391</v>
      </c>
      <c r="R17" s="52">
        <v>235648</v>
      </c>
      <c r="S17" s="52">
        <v>234072</v>
      </c>
      <c r="T17" s="52">
        <v>213982</v>
      </c>
    </row>
    <row r="18" spans="2:21" ht="33" customHeight="1" x14ac:dyDescent="0.25">
      <c r="B18" s="89" t="s">
        <v>336</v>
      </c>
      <c r="C18" s="55">
        <v>3267085</v>
      </c>
      <c r="D18" s="55">
        <v>3936433</v>
      </c>
      <c r="E18" s="55">
        <v>4171548</v>
      </c>
      <c r="F18" s="55">
        <v>4479304</v>
      </c>
      <c r="G18" s="55">
        <v>5178972</v>
      </c>
      <c r="H18" s="55">
        <v>5783855</v>
      </c>
      <c r="I18" s="55">
        <v>6626585</v>
      </c>
      <c r="J18" s="55">
        <v>7122562</v>
      </c>
      <c r="K18" s="55">
        <v>6786574</v>
      </c>
      <c r="L18" s="55">
        <v>6662887</v>
      </c>
      <c r="M18" s="55">
        <v>7252946</v>
      </c>
      <c r="N18" s="55">
        <v>7579415</v>
      </c>
      <c r="O18" s="55">
        <v>7617384</v>
      </c>
      <c r="P18" s="55">
        <v>6322500</v>
      </c>
      <c r="Q18" s="55">
        <v>6701049</v>
      </c>
      <c r="R18" s="55">
        <v>7182386</v>
      </c>
      <c r="S18" s="55">
        <v>7638965</v>
      </c>
      <c r="T18" s="55">
        <v>7643179</v>
      </c>
    </row>
    <row r="20" spans="2:21" ht="13.5" customHeight="1" x14ac:dyDescent="0.3">
      <c r="B20" s="56"/>
      <c r="C20" s="59"/>
      <c r="D20" s="59"/>
      <c r="E20" s="59"/>
      <c r="F20" s="59"/>
      <c r="G20" s="59"/>
      <c r="H20" s="59"/>
      <c r="I20" s="59"/>
    </row>
    <row r="21" spans="2:21" ht="33" customHeight="1" x14ac:dyDescent="0.25">
      <c r="B21" s="269" t="s">
        <v>287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137"/>
    </row>
    <row r="22" spans="2:21" ht="17.45" customHeight="1" x14ac:dyDescent="0.25">
      <c r="B22" s="41"/>
      <c r="C22" s="41"/>
      <c r="D22" s="41"/>
      <c r="E22" s="41"/>
      <c r="F22" s="41"/>
      <c r="G22" s="41"/>
      <c r="H22" s="29">
        <f>U6</f>
        <v>0</v>
      </c>
      <c r="I22" s="41"/>
      <c r="J22" s="29">
        <f>T6</f>
        <v>0</v>
      </c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</row>
    <row r="23" spans="2:21" ht="13.5" customHeight="1" x14ac:dyDescent="0.3">
      <c r="B23" s="56"/>
      <c r="C23" s="56"/>
      <c r="D23" s="59"/>
      <c r="E23" s="59"/>
      <c r="F23" s="29"/>
      <c r="G23" s="29"/>
      <c r="H23" s="128">
        <f>+H24-T9</f>
        <v>0</v>
      </c>
      <c r="I23" s="135">
        <f>+T8</f>
        <v>2024</v>
      </c>
      <c r="J23" s="128">
        <f>+J24-S9</f>
        <v>0</v>
      </c>
      <c r="K23" s="135">
        <f>+S8</f>
        <v>2023</v>
      </c>
      <c r="L23" s="40"/>
      <c r="M23" s="40"/>
      <c r="N23" s="40"/>
      <c r="O23" s="40"/>
      <c r="P23" s="40"/>
      <c r="Q23" s="40"/>
      <c r="R23" s="40"/>
      <c r="S23" s="40"/>
      <c r="T23" s="40"/>
      <c r="U23" s="40"/>
    </row>
    <row r="24" spans="2:21" ht="17.45" customHeight="1" x14ac:dyDescent="0.3">
      <c r="B24" s="136"/>
      <c r="C24" s="136"/>
      <c r="D24" s="136"/>
      <c r="E24" s="136"/>
      <c r="F24" s="40"/>
      <c r="G24" s="91"/>
      <c r="H24" s="167">
        <f>SUM(H25:H33)</f>
        <v>2608800</v>
      </c>
      <c r="I24" s="222">
        <f>SUM(I25:I33)</f>
        <v>0.99999999999999989</v>
      </c>
      <c r="J24" s="167">
        <f>SUM(J25:J33)</f>
        <v>2609227</v>
      </c>
      <c r="K24" s="222">
        <f t="shared" ref="K24" si="0">SUM(K25:K33)</f>
        <v>1</v>
      </c>
      <c r="L24" s="136"/>
      <c r="M24" s="136"/>
      <c r="N24" s="136"/>
      <c r="O24" s="136"/>
      <c r="P24" s="136"/>
      <c r="Q24" s="136"/>
      <c r="R24" s="136"/>
      <c r="S24" s="136"/>
      <c r="T24" s="136"/>
      <c r="U24" s="136"/>
    </row>
    <row r="25" spans="2:21" ht="13.5" customHeight="1" x14ac:dyDescent="0.3">
      <c r="B25" s="166"/>
      <c r="C25" s="166"/>
      <c r="D25" s="166"/>
      <c r="E25" s="166"/>
      <c r="F25" s="91" t="str">
        <f t="shared" ref="F25:F32" si="1">+B10</f>
        <v>Educación de la primera infancia</v>
      </c>
      <c r="G25" s="91"/>
      <c r="H25" s="167">
        <f>T10</f>
        <v>171934</v>
      </c>
      <c r="I25" s="168">
        <f>+H25/$H$24</f>
        <v>6.5905397117448639E-2</v>
      </c>
      <c r="J25" s="167">
        <f t="shared" ref="J25:J32" si="2">S10</f>
        <v>183918</v>
      </c>
      <c r="K25" s="168">
        <f>+J25/$J$24</f>
        <v>7.0487542862311334E-2</v>
      </c>
      <c r="L25" s="166"/>
      <c r="M25" s="166"/>
      <c r="N25" s="166"/>
      <c r="O25" s="40"/>
      <c r="P25" s="40"/>
      <c r="Q25" s="40"/>
      <c r="R25" s="40"/>
      <c r="S25" s="40"/>
      <c r="T25" s="40"/>
      <c r="U25" s="40"/>
    </row>
    <row r="26" spans="2:21" ht="13.5" customHeight="1" x14ac:dyDescent="0.3">
      <c r="B26" s="40"/>
      <c r="C26" s="40"/>
      <c r="D26" s="40"/>
      <c r="E26" s="40"/>
      <c r="F26" s="91" t="str">
        <f t="shared" si="1"/>
        <v>Educación primaria</v>
      </c>
      <c r="G26" s="91"/>
      <c r="H26" s="167">
        <f t="shared" ref="H26:H32" si="3">T11</f>
        <v>468635</v>
      </c>
      <c r="I26" s="168">
        <f t="shared" ref="I26:I32" si="4">+H26/$H$24</f>
        <v>0.17963623121741798</v>
      </c>
      <c r="J26" s="167">
        <f t="shared" si="2"/>
        <v>486817</v>
      </c>
      <c r="K26" s="168">
        <f t="shared" ref="K26:K32" si="5">+J26/$J$24</f>
        <v>0.18657518107853399</v>
      </c>
      <c r="L26" s="166"/>
      <c r="M26" s="166"/>
      <c r="N26" s="166"/>
      <c r="O26" s="40"/>
      <c r="P26" s="40"/>
      <c r="Q26" s="40"/>
      <c r="R26" s="40"/>
      <c r="S26" s="40"/>
      <c r="T26" s="40"/>
      <c r="U26" s="40"/>
    </row>
    <row r="27" spans="2:21" ht="13.5" customHeight="1" x14ac:dyDescent="0.3">
      <c r="B27" s="40"/>
      <c r="C27" s="40"/>
      <c r="D27" s="40"/>
      <c r="E27" s="40"/>
      <c r="F27" s="91" t="str">
        <f t="shared" si="1"/>
        <v>Educación secundaria baja</v>
      </c>
      <c r="G27" s="91"/>
      <c r="H27" s="167">
        <f t="shared" si="3"/>
        <v>212703</v>
      </c>
      <c r="I27" s="168">
        <f t="shared" si="4"/>
        <v>8.1532888684452617E-2</v>
      </c>
      <c r="J27" s="167">
        <f t="shared" si="2"/>
        <v>205433</v>
      </c>
      <c r="K27" s="168">
        <f t="shared" si="5"/>
        <v>7.8733280009750009E-2</v>
      </c>
      <c r="L27" s="166"/>
      <c r="M27" s="166"/>
      <c r="N27" s="166"/>
      <c r="O27" s="40"/>
      <c r="P27" s="40"/>
      <c r="Q27" s="40"/>
      <c r="R27" s="40"/>
      <c r="S27" s="40"/>
      <c r="T27" s="40"/>
      <c r="U27" s="40"/>
    </row>
    <row r="28" spans="2:21" ht="13.5" customHeight="1" x14ac:dyDescent="0.3">
      <c r="B28" s="40"/>
      <c r="C28" s="40"/>
      <c r="D28" s="40"/>
      <c r="E28" s="40"/>
      <c r="F28" s="91" t="str">
        <f t="shared" si="1"/>
        <v>Educación secundaria alta</v>
      </c>
      <c r="G28" s="91"/>
      <c r="H28" s="167">
        <f t="shared" si="3"/>
        <v>201870</v>
      </c>
      <c r="I28" s="168">
        <f t="shared" si="4"/>
        <v>7.7380404783808643E-2</v>
      </c>
      <c r="J28" s="167">
        <f t="shared" si="2"/>
        <v>204882</v>
      </c>
      <c r="K28" s="168">
        <f t="shared" si="5"/>
        <v>7.8522106355637125E-2</v>
      </c>
      <c r="L28" s="169"/>
      <c r="M28" s="169"/>
      <c r="N28" s="169"/>
      <c r="O28" s="40"/>
      <c r="P28" s="40"/>
      <c r="Q28" s="40"/>
      <c r="R28" s="40"/>
      <c r="S28" s="40"/>
      <c r="T28" s="40"/>
      <c r="U28" s="40"/>
    </row>
    <row r="29" spans="2:21" ht="13.5" customHeight="1" x14ac:dyDescent="0.3">
      <c r="B29" s="40"/>
      <c r="C29" s="40"/>
      <c r="D29" s="40"/>
      <c r="E29" s="40"/>
      <c r="F29" s="91" t="str">
        <f t="shared" si="1"/>
        <v>Educación terciaria de ciclo corto</v>
      </c>
      <c r="G29" s="91"/>
      <c r="H29" s="167">
        <f t="shared" si="3"/>
        <v>147345</v>
      </c>
      <c r="I29" s="168">
        <f t="shared" si="4"/>
        <v>5.6479990800367988E-2</v>
      </c>
      <c r="J29" s="167">
        <f t="shared" si="2"/>
        <v>134310</v>
      </c>
      <c r="K29" s="168">
        <f t="shared" si="5"/>
        <v>5.1475015397280499E-2</v>
      </c>
      <c r="L29" s="169"/>
      <c r="M29" s="169"/>
      <c r="N29" s="169"/>
      <c r="O29" s="40"/>
      <c r="P29" s="40"/>
      <c r="Q29" s="40"/>
      <c r="R29" s="40"/>
      <c r="S29" s="40"/>
      <c r="T29" s="40"/>
      <c r="U29" s="40"/>
    </row>
    <row r="30" spans="2:21" ht="13.5" customHeight="1" x14ac:dyDescent="0.3">
      <c r="B30" s="40"/>
      <c r="C30" s="40"/>
      <c r="D30" s="40"/>
      <c r="E30" s="40"/>
      <c r="F30" s="91" t="str">
        <f t="shared" si="1"/>
        <v>Grado de educación terciaria o nivel equivalente</v>
      </c>
      <c r="G30" s="91"/>
      <c r="H30" s="167">
        <f t="shared" si="3"/>
        <v>1059554</v>
      </c>
      <c r="I30" s="168">
        <f t="shared" si="4"/>
        <v>0.40614612082183377</v>
      </c>
      <c r="J30" s="167">
        <f t="shared" si="2"/>
        <v>1033157</v>
      </c>
      <c r="K30" s="168">
        <f t="shared" si="5"/>
        <v>0.39596286563031885</v>
      </c>
      <c r="L30" s="169"/>
      <c r="M30" s="169"/>
      <c r="N30" s="169"/>
      <c r="O30" s="40"/>
      <c r="P30" s="40"/>
      <c r="Q30" s="40"/>
      <c r="R30" s="40"/>
      <c r="S30" s="40"/>
      <c r="T30" s="40"/>
      <c r="U30" s="40"/>
    </row>
    <row r="31" spans="2:21" ht="13.5" customHeight="1" x14ac:dyDescent="0.3">
      <c r="B31" s="40"/>
      <c r="C31" s="40"/>
      <c r="D31" s="40"/>
      <c r="E31" s="40"/>
      <c r="F31" s="91" t="str">
        <f t="shared" si="1"/>
        <v>Nivel de maestría, especialización y doctorado o equivalentes</v>
      </c>
      <c r="G31" s="91"/>
      <c r="H31" s="167">
        <f t="shared" si="3"/>
        <v>132777</v>
      </c>
      <c r="I31" s="168">
        <f t="shared" si="4"/>
        <v>5.0895814167433301E-2</v>
      </c>
      <c r="J31" s="167">
        <f t="shared" si="2"/>
        <v>126638</v>
      </c>
      <c r="K31" s="168">
        <f t="shared" si="5"/>
        <v>4.8534680961066244E-2</v>
      </c>
      <c r="O31" s="40"/>
      <c r="P31" s="40"/>
      <c r="Q31" s="40"/>
      <c r="R31" s="40"/>
      <c r="S31" s="40"/>
      <c r="T31" s="40"/>
      <c r="U31" s="40"/>
    </row>
    <row r="32" spans="2:21" ht="13.5" customHeight="1" x14ac:dyDescent="0.3">
      <c r="B32" s="40"/>
      <c r="C32" s="40"/>
      <c r="D32" s="40"/>
      <c r="E32" s="40"/>
      <c r="F32" s="91" t="str">
        <f t="shared" si="1"/>
        <v>Otros tipos de enseñanza</v>
      </c>
      <c r="G32" s="91"/>
      <c r="H32" s="167">
        <f t="shared" si="3"/>
        <v>213982</v>
      </c>
      <c r="I32" s="168">
        <f t="shared" si="4"/>
        <v>8.2023152407237038E-2</v>
      </c>
      <c r="J32" s="167">
        <f t="shared" si="2"/>
        <v>234072</v>
      </c>
      <c r="K32" s="168">
        <f t="shared" si="5"/>
        <v>8.9709327705101927E-2</v>
      </c>
      <c r="O32" s="40"/>
      <c r="P32" s="40"/>
      <c r="Q32" s="40"/>
      <c r="R32" s="40"/>
      <c r="S32" s="40"/>
      <c r="T32" s="40"/>
      <c r="U32" s="40"/>
    </row>
    <row r="33" spans="2:18" ht="13.5" customHeight="1" x14ac:dyDescent="0.3">
      <c r="B33" s="40"/>
      <c r="C33" s="40"/>
      <c r="D33" s="40"/>
      <c r="E33" s="40"/>
      <c r="F33" s="91"/>
      <c r="G33" s="91"/>
      <c r="H33" s="167"/>
      <c r="I33" s="168"/>
      <c r="J33" s="167"/>
      <c r="K33" s="168"/>
      <c r="O33" s="40"/>
      <c r="P33" s="40"/>
      <c r="Q33" s="40"/>
      <c r="R33" s="40"/>
    </row>
    <row r="34" spans="2:18" ht="13.5" customHeight="1" x14ac:dyDescent="0.3">
      <c r="B34" s="40"/>
      <c r="C34" s="40"/>
      <c r="D34" s="40"/>
      <c r="E34" s="40"/>
      <c r="F34" s="91"/>
      <c r="G34" s="91"/>
      <c r="H34" s="167"/>
      <c r="I34" s="168"/>
      <c r="J34" s="167"/>
      <c r="K34" s="168"/>
      <c r="O34" s="40"/>
      <c r="P34" s="40"/>
      <c r="Q34" s="40"/>
      <c r="R34" s="40"/>
    </row>
    <row r="35" spans="2:18" ht="13.5" customHeight="1" x14ac:dyDescent="0.3">
      <c r="B35" s="40"/>
      <c r="C35" s="40"/>
      <c r="D35" s="40"/>
      <c r="E35" s="40"/>
      <c r="F35" s="91"/>
      <c r="G35" s="91"/>
      <c r="H35" s="167"/>
      <c r="I35" s="168"/>
      <c r="J35" s="167"/>
      <c r="K35" s="168"/>
      <c r="O35" s="40"/>
      <c r="P35" s="40"/>
      <c r="Q35" s="40"/>
      <c r="R35" s="40"/>
    </row>
    <row r="36" spans="2:18" ht="13.5" customHeight="1" x14ac:dyDescent="0.3">
      <c r="B36" s="40"/>
      <c r="C36" s="40"/>
      <c r="D36" s="40"/>
      <c r="E36" s="40"/>
      <c r="F36" s="91"/>
      <c r="G36" s="91"/>
      <c r="H36" s="167"/>
      <c r="I36" s="168"/>
      <c r="J36" s="167"/>
      <c r="K36" s="168"/>
      <c r="O36" s="40"/>
      <c r="P36" s="40"/>
      <c r="Q36" s="40"/>
      <c r="R36" s="40"/>
    </row>
    <row r="37" spans="2:18" ht="13.5" customHeight="1" x14ac:dyDescent="0.3">
      <c r="B37" s="40"/>
      <c r="C37" s="40"/>
      <c r="D37" s="40"/>
      <c r="E37" s="40"/>
      <c r="F37" s="40"/>
      <c r="G37" s="40"/>
      <c r="I37" s="167"/>
      <c r="J37" s="168"/>
      <c r="O37" s="40"/>
      <c r="P37" s="40"/>
      <c r="Q37" s="40"/>
      <c r="R37" s="40"/>
    </row>
    <row r="38" spans="2:18" ht="13.5" customHeight="1" x14ac:dyDescent="0.3">
      <c r="B38" s="40"/>
      <c r="C38" s="40"/>
      <c r="D38" s="40"/>
      <c r="E38" s="40"/>
      <c r="F38" s="40"/>
      <c r="G38" s="40"/>
      <c r="I38" s="167"/>
      <c r="J38" s="168"/>
      <c r="O38" s="40"/>
      <c r="P38" s="40"/>
      <c r="Q38" s="40"/>
      <c r="R38" s="40"/>
    </row>
    <row r="39" spans="2:18" ht="13.5" customHeight="1" x14ac:dyDescent="0.3">
      <c r="B39" s="40"/>
      <c r="C39" s="40"/>
      <c r="D39" s="40"/>
      <c r="E39" s="40"/>
      <c r="F39" s="40"/>
      <c r="G39" s="40"/>
      <c r="I39" s="167"/>
      <c r="J39" s="168"/>
      <c r="O39" s="40"/>
      <c r="P39" s="40"/>
      <c r="Q39" s="40"/>
      <c r="R39" s="40"/>
    </row>
    <row r="40" spans="2:18" ht="13.5" customHeight="1" x14ac:dyDescent="0.3">
      <c r="B40" s="91"/>
      <c r="C40" s="91"/>
      <c r="D40" s="167"/>
      <c r="E40" s="168"/>
      <c r="F40" s="170"/>
      <c r="G40" s="171"/>
      <c r="I40" s="167"/>
      <c r="J40" s="168"/>
      <c r="O40" s="40"/>
      <c r="P40" s="40"/>
      <c r="Q40" s="40"/>
      <c r="R40" s="40"/>
    </row>
    <row r="41" spans="2:18" ht="13.5" customHeight="1" x14ac:dyDescent="0.3">
      <c r="B41" s="91"/>
      <c r="C41" s="91"/>
      <c r="D41" s="40"/>
      <c r="E41" s="220"/>
      <c r="F41" s="170"/>
      <c r="G41" s="171"/>
      <c r="I41" s="128"/>
      <c r="J41" s="168"/>
      <c r="K41" s="221"/>
      <c r="L41" s="221"/>
      <c r="M41" s="221"/>
      <c r="N41" s="221"/>
      <c r="O41" s="40"/>
      <c r="P41" s="40"/>
      <c r="Q41" s="40"/>
      <c r="R41" s="40"/>
    </row>
    <row r="42" spans="2:18" ht="13.5" customHeight="1" x14ac:dyDescent="0.3">
      <c r="D42" s="40"/>
      <c r="E42" s="128"/>
      <c r="O42" s="40"/>
      <c r="P42" s="40"/>
      <c r="Q42" s="40"/>
      <c r="R42" s="40"/>
    </row>
    <row r="43" spans="2:18" ht="13.5" customHeight="1" x14ac:dyDescent="0.3">
      <c r="O43" s="40"/>
      <c r="P43" s="40"/>
      <c r="Q43" s="40"/>
      <c r="R43" s="40"/>
    </row>
    <row r="44" spans="2:18" ht="13.5" customHeight="1" x14ac:dyDescent="0.3">
      <c r="O44" s="40"/>
      <c r="P44" s="40"/>
      <c r="Q44" s="40"/>
      <c r="R44" s="40"/>
    </row>
    <row r="46" spans="2:18" ht="13.5" customHeight="1" x14ac:dyDescent="0.3">
      <c r="B46" s="40"/>
      <c r="C46" s="40"/>
      <c r="D46" s="40"/>
      <c r="E46" s="40"/>
      <c r="F46" s="40"/>
      <c r="G46" s="40"/>
      <c r="H46" s="40"/>
      <c r="I46" s="40"/>
      <c r="J46" s="40"/>
    </row>
    <row r="47" spans="2:18" ht="13.5" customHeight="1" x14ac:dyDescent="0.3">
      <c r="B47" s="40"/>
      <c r="C47" s="40"/>
      <c r="D47" s="40"/>
      <c r="E47" s="40"/>
      <c r="F47" s="40"/>
      <c r="G47" s="40"/>
      <c r="H47" s="40"/>
      <c r="I47" s="40"/>
      <c r="J47" s="40"/>
    </row>
    <row r="48" spans="2:18" ht="13.5" customHeight="1" x14ac:dyDescent="0.3">
      <c r="B48" s="56"/>
      <c r="C48" s="56"/>
      <c r="D48" s="40"/>
      <c r="E48" s="40"/>
      <c r="F48" s="40"/>
      <c r="G48" s="40"/>
      <c r="H48" s="40"/>
      <c r="I48" s="40"/>
      <c r="J48" s="40"/>
    </row>
    <row r="49" spans="2:21" ht="13.5" customHeight="1" x14ac:dyDescent="0.3">
      <c r="B49" s="56"/>
      <c r="C49" s="56"/>
      <c r="D49" s="40"/>
      <c r="E49" s="40"/>
      <c r="F49" s="40"/>
      <c r="G49" s="40"/>
      <c r="H49" s="40"/>
      <c r="I49" s="40"/>
      <c r="J49" s="40"/>
    </row>
    <row r="50" spans="2:21" ht="13.5" customHeight="1" x14ac:dyDescent="0.3">
      <c r="B50" s="40"/>
      <c r="C50" s="40"/>
      <c r="D50" s="40"/>
      <c r="E50" s="40"/>
      <c r="F50" s="40"/>
      <c r="G50" s="40"/>
      <c r="H50" s="40"/>
      <c r="I50" s="40"/>
      <c r="J50" s="40"/>
    </row>
    <row r="51" spans="2:21" ht="15.75" customHeight="1" x14ac:dyDescent="0.3">
      <c r="B51" s="56"/>
      <c r="C51" s="56"/>
    </row>
    <row r="52" spans="2:21" ht="14.1" customHeight="1" x14ac:dyDescent="0.25"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2:21" ht="33" customHeight="1" x14ac:dyDescent="0.25">
      <c r="B53" s="269" t="s">
        <v>261</v>
      </c>
      <c r="C53" s="269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69"/>
      <c r="R53" s="269"/>
      <c r="S53" s="269"/>
      <c r="T53" s="269"/>
      <c r="U53" s="137"/>
    </row>
    <row r="80" spans="2:2" ht="14.25" x14ac:dyDescent="0.3">
      <c r="B80" s="56"/>
    </row>
    <row r="81" spans="2:21" ht="14.25" x14ac:dyDescent="0.3">
      <c r="B81" s="56"/>
    </row>
    <row r="82" spans="2:21" ht="14.25" x14ac:dyDescent="0.3">
      <c r="B82" s="56"/>
    </row>
    <row r="83" spans="2:21" ht="14.25" x14ac:dyDescent="0.3">
      <c r="B83" s="56"/>
    </row>
    <row r="84" spans="2:21" ht="14.25" x14ac:dyDescent="0.3">
      <c r="B84" s="56"/>
    </row>
    <row r="85" spans="2:21" ht="14.25" x14ac:dyDescent="0.3">
      <c r="B85" s="56"/>
    </row>
    <row r="86" spans="2:21" ht="14.25" x14ac:dyDescent="0.3">
      <c r="B86" s="56"/>
    </row>
    <row r="87" spans="2:21" ht="33" customHeight="1" x14ac:dyDescent="0.25">
      <c r="B87" s="269" t="s">
        <v>262</v>
      </c>
      <c r="C87" s="269"/>
      <c r="D87" s="269"/>
      <c r="E87" s="269"/>
      <c r="F87" s="269"/>
      <c r="G87" s="269"/>
      <c r="H87" s="269"/>
      <c r="I87" s="269"/>
      <c r="J87" s="269"/>
      <c r="K87" s="269"/>
      <c r="L87" s="269"/>
      <c r="M87" s="269"/>
      <c r="N87" s="269"/>
      <c r="O87" s="269"/>
      <c r="P87" s="269"/>
      <c r="Q87" s="269"/>
      <c r="R87" s="269"/>
      <c r="S87" s="269"/>
      <c r="T87" s="269"/>
      <c r="U87" s="137"/>
    </row>
    <row r="114" spans="2:21" ht="14.25" x14ac:dyDescent="0.3">
      <c r="B114" s="56"/>
    </row>
    <row r="115" spans="2:21" ht="14.25" x14ac:dyDescent="0.3">
      <c r="B115" s="56"/>
    </row>
    <row r="116" spans="2:21" ht="14.25" x14ac:dyDescent="0.3">
      <c r="B116" s="56"/>
    </row>
    <row r="117" spans="2:21" ht="14.25" x14ac:dyDescent="0.3">
      <c r="B117" s="56"/>
    </row>
    <row r="118" spans="2:21" ht="14.25" x14ac:dyDescent="0.3">
      <c r="B118" s="56"/>
    </row>
    <row r="119" spans="2:21" ht="14.25" x14ac:dyDescent="0.3">
      <c r="B119" s="56"/>
    </row>
    <row r="120" spans="2:21" ht="14.25" x14ac:dyDescent="0.3">
      <c r="B120" s="56"/>
    </row>
    <row r="121" spans="2:21" ht="33" customHeight="1" x14ac:dyDescent="0.25">
      <c r="B121" s="269" t="s">
        <v>263</v>
      </c>
      <c r="C121" s="269"/>
      <c r="D121" s="269"/>
      <c r="E121" s="269"/>
      <c r="F121" s="269"/>
      <c r="G121" s="269"/>
      <c r="H121" s="269"/>
      <c r="I121" s="269"/>
      <c r="J121" s="269"/>
      <c r="K121" s="269"/>
      <c r="L121" s="269"/>
      <c r="M121" s="269"/>
      <c r="N121" s="269"/>
      <c r="O121" s="269"/>
      <c r="P121" s="269"/>
      <c r="Q121" s="269"/>
      <c r="R121" s="269"/>
      <c r="S121" s="269"/>
      <c r="T121" s="269"/>
      <c r="U121" s="137"/>
    </row>
    <row r="154" spans="2:20" ht="13.5" customHeight="1" x14ac:dyDescent="0.3">
      <c r="B154" s="56" t="s">
        <v>223</v>
      </c>
      <c r="C154" s="59"/>
      <c r="D154" s="59"/>
      <c r="E154" s="59"/>
      <c r="F154" s="59"/>
      <c r="G154" s="59"/>
      <c r="H154" s="59"/>
    </row>
    <row r="155" spans="2:20" ht="13.5" customHeight="1" x14ac:dyDescent="0.3">
      <c r="B155" s="66" t="s">
        <v>279</v>
      </c>
    </row>
    <row r="157" spans="2:20" ht="33" customHeight="1" x14ac:dyDescent="0.25">
      <c r="B157" s="294" t="s">
        <v>189</v>
      </c>
      <c r="C157" s="294"/>
      <c r="D157" s="294"/>
      <c r="E157" s="294"/>
      <c r="F157" s="294"/>
      <c r="G157" s="294"/>
      <c r="H157" s="294"/>
      <c r="I157" s="294"/>
      <c r="J157" s="294"/>
      <c r="K157" s="294"/>
      <c r="L157" s="294"/>
      <c r="M157" s="294"/>
      <c r="N157" s="294"/>
      <c r="O157" s="294"/>
      <c r="P157" s="294"/>
      <c r="Q157" s="294"/>
      <c r="R157" s="294"/>
      <c r="S157" s="294"/>
      <c r="T157" s="294"/>
    </row>
  </sheetData>
  <sheetProtection selectLockedCells="1" selectUnlockedCells="1"/>
  <mergeCells count="8">
    <mergeCell ref="B87:T87"/>
    <mergeCell ref="B121:T121"/>
    <mergeCell ref="B157:T157"/>
    <mergeCell ref="B4:T4"/>
    <mergeCell ref="B5:T5"/>
    <mergeCell ref="B7:T7"/>
    <mergeCell ref="B21:T21"/>
    <mergeCell ref="B53:T53"/>
  </mergeCells>
  <conditionalFormatting sqref="H23 E42">
    <cfRule type="cellIs" dxfId="10" priority="3" operator="notEqual">
      <formula>0</formula>
    </cfRule>
  </conditionalFormatting>
  <conditionalFormatting sqref="I41">
    <cfRule type="cellIs" dxfId="9" priority="2" operator="notEqual">
      <formula>0</formula>
    </cfRule>
  </conditionalFormatting>
  <conditionalFormatting sqref="J23">
    <cfRule type="cellIs" dxfId="8" priority="1" operator="notEqual">
      <formula>0</formula>
    </cfRule>
  </conditionalFormatting>
  <hyperlinks>
    <hyperlink ref="B2" location="Indice!A1" display="Índice"/>
    <hyperlink ref="T2" location="'3.2.3_EROG TIPO PUB CINE'!A1" display="Siguiente"/>
    <hyperlink ref="S2" location="'3.2.1_EROG PUB CINE'!A1" display="Anterior"/>
    <hyperlink ref="B157:T157" location="'5.3_CINE'!A1" display="Correspondencia de los niveles educativos de las Cuentas Satélite de Educación y la clasificación CINE (ver anexo 5.3)"/>
    <hyperlink ref="S157" location="'5.3_CINE'!A1" display="Correspondencia de los niveles educativos de las Cuentas Satélite de Educación y la clasificación CINE (ver anexo 5.3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12" width="22.7109375" customWidth="1"/>
    <col min="13" max="13" width="2.7109375" customWidth="1"/>
    <col min="14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207"/>
      <c r="D2" s="207"/>
      <c r="E2" s="207"/>
      <c r="F2" s="207"/>
      <c r="G2" s="44"/>
      <c r="H2" s="44"/>
      <c r="I2" s="44"/>
      <c r="J2" s="44"/>
      <c r="K2" s="44" t="s">
        <v>129</v>
      </c>
      <c r="L2" s="44" t="s">
        <v>130</v>
      </c>
      <c r="M2" s="44"/>
      <c r="N2" s="207"/>
      <c r="O2" s="207"/>
      <c r="P2" s="207"/>
      <c r="Q2" s="44"/>
      <c r="R2" s="44"/>
      <c r="S2" s="44"/>
      <c r="T2" s="44"/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7"/>
      <c r="L3" s="47"/>
    </row>
    <row r="4" spans="2:20" ht="19.899999999999999" customHeight="1" x14ac:dyDescent="0.25">
      <c r="B4" s="271" t="s">
        <v>166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</row>
    <row r="5" spans="2:20" ht="40.15" customHeight="1" x14ac:dyDescent="0.25">
      <c r="B5" s="269" t="s">
        <v>309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43"/>
      <c r="N7" s="43"/>
    </row>
    <row r="8" spans="2:20" ht="33" customHeight="1" x14ac:dyDescent="0.25">
      <c r="B8" s="223"/>
      <c r="C8" s="224" t="s">
        <v>117</v>
      </c>
      <c r="D8" s="276" t="s">
        <v>120</v>
      </c>
      <c r="E8" s="277"/>
      <c r="F8" s="276" t="s">
        <v>121</v>
      </c>
      <c r="G8" s="277"/>
      <c r="H8" s="276" t="s">
        <v>122</v>
      </c>
      <c r="I8" s="278"/>
      <c r="J8" s="277"/>
      <c r="K8" s="124" t="s">
        <v>116</v>
      </c>
      <c r="L8" s="124"/>
      <c r="M8" s="43"/>
      <c r="N8" s="43"/>
    </row>
    <row r="9" spans="2:20" ht="45" customHeight="1" x14ac:dyDescent="0.25">
      <c r="B9" s="223" t="s">
        <v>40</v>
      </c>
      <c r="C9" s="224" t="s">
        <v>172</v>
      </c>
      <c r="D9" s="224" t="s">
        <v>173</v>
      </c>
      <c r="E9" s="224" t="s">
        <v>174</v>
      </c>
      <c r="F9" s="224" t="s">
        <v>175</v>
      </c>
      <c r="G9" s="224" t="s">
        <v>176</v>
      </c>
      <c r="H9" s="224" t="s">
        <v>177</v>
      </c>
      <c r="I9" s="224" t="s">
        <v>178</v>
      </c>
      <c r="J9" s="224" t="s">
        <v>179</v>
      </c>
      <c r="K9" s="224" t="s">
        <v>180</v>
      </c>
      <c r="L9" s="224" t="s">
        <v>103</v>
      </c>
    </row>
    <row r="10" spans="2:20" ht="33" customHeight="1" x14ac:dyDescent="0.25">
      <c r="B10" s="116" t="s">
        <v>322</v>
      </c>
      <c r="C10" s="55">
        <v>4097870</v>
      </c>
      <c r="D10" s="55">
        <v>190517</v>
      </c>
      <c r="E10" s="55">
        <v>342582</v>
      </c>
      <c r="F10" s="55">
        <v>155542</v>
      </c>
      <c r="G10" s="55">
        <v>0</v>
      </c>
      <c r="H10" s="55">
        <v>76487</v>
      </c>
      <c r="I10" s="55">
        <v>98297</v>
      </c>
      <c r="J10" s="55">
        <v>68421</v>
      </c>
      <c r="K10" s="55">
        <v>4663</v>
      </c>
      <c r="L10" s="55">
        <v>5034379</v>
      </c>
    </row>
    <row r="11" spans="2:20" ht="33" customHeight="1" x14ac:dyDescent="0.25">
      <c r="B11" s="90" t="s">
        <v>357</v>
      </c>
      <c r="C11" s="52">
        <v>159872</v>
      </c>
      <c r="D11" s="52">
        <v>0</v>
      </c>
      <c r="E11" s="52">
        <v>52635</v>
      </c>
      <c r="F11" s="52">
        <v>27698</v>
      </c>
      <c r="G11" s="52">
        <v>0</v>
      </c>
      <c r="H11" s="52">
        <v>55762</v>
      </c>
      <c r="I11" s="52">
        <v>98297</v>
      </c>
      <c r="J11" s="52">
        <v>3660</v>
      </c>
      <c r="K11" s="52">
        <v>2643</v>
      </c>
      <c r="L11" s="52">
        <v>400567</v>
      </c>
    </row>
    <row r="12" spans="2:20" ht="33" customHeight="1" x14ac:dyDescent="0.25">
      <c r="B12" s="90" t="s">
        <v>375</v>
      </c>
      <c r="C12" s="52">
        <v>503239</v>
      </c>
      <c r="D12" s="52">
        <v>35249</v>
      </c>
      <c r="E12" s="52">
        <v>38027</v>
      </c>
      <c r="F12" s="52">
        <v>4381</v>
      </c>
      <c r="G12" s="52">
        <v>0</v>
      </c>
      <c r="H12" s="52">
        <v>0</v>
      </c>
      <c r="I12" s="52">
        <v>0</v>
      </c>
      <c r="J12" s="52">
        <v>1456</v>
      </c>
      <c r="K12" s="52">
        <v>116</v>
      </c>
      <c r="L12" s="52">
        <v>582468</v>
      </c>
    </row>
    <row r="13" spans="2:20" ht="33" customHeight="1" x14ac:dyDescent="0.25">
      <c r="B13" s="90" t="s">
        <v>376</v>
      </c>
      <c r="C13" s="52">
        <v>1163846</v>
      </c>
      <c r="D13" s="52">
        <v>92395</v>
      </c>
      <c r="E13" s="52">
        <v>39506</v>
      </c>
      <c r="F13" s="52">
        <v>12990</v>
      </c>
      <c r="G13" s="52">
        <v>0</v>
      </c>
      <c r="H13" s="52">
        <v>0</v>
      </c>
      <c r="I13" s="52">
        <v>0</v>
      </c>
      <c r="J13" s="52">
        <v>4355</v>
      </c>
      <c r="K13" s="52">
        <v>352</v>
      </c>
      <c r="L13" s="52">
        <v>1313444</v>
      </c>
    </row>
    <row r="14" spans="2:20" ht="33" customHeight="1" x14ac:dyDescent="0.25">
      <c r="B14" s="90" t="s">
        <v>377</v>
      </c>
      <c r="C14" s="52">
        <v>650178</v>
      </c>
      <c r="D14" s="52">
        <v>50589</v>
      </c>
      <c r="E14" s="52">
        <v>23216</v>
      </c>
      <c r="F14" s="52">
        <v>7551</v>
      </c>
      <c r="G14" s="52">
        <v>0</v>
      </c>
      <c r="H14" s="52">
        <v>0</v>
      </c>
      <c r="I14" s="52">
        <v>0</v>
      </c>
      <c r="J14" s="52">
        <v>2504</v>
      </c>
      <c r="K14" s="52">
        <v>223</v>
      </c>
      <c r="L14" s="52">
        <v>734261</v>
      </c>
    </row>
    <row r="15" spans="2:20" ht="33" customHeight="1" x14ac:dyDescent="0.25">
      <c r="B15" s="90" t="s">
        <v>378</v>
      </c>
      <c r="C15" s="52">
        <v>591777</v>
      </c>
      <c r="D15" s="52">
        <v>12284</v>
      </c>
      <c r="E15" s="52">
        <v>21112</v>
      </c>
      <c r="F15" s="52">
        <v>6658</v>
      </c>
      <c r="G15" s="52">
        <v>0</v>
      </c>
      <c r="H15" s="52">
        <v>0</v>
      </c>
      <c r="I15" s="52">
        <v>0</v>
      </c>
      <c r="J15" s="52">
        <v>2323</v>
      </c>
      <c r="K15" s="52">
        <v>207</v>
      </c>
      <c r="L15" s="52">
        <v>634361</v>
      </c>
    </row>
    <row r="16" spans="2:20" ht="33" customHeight="1" x14ac:dyDescent="0.25">
      <c r="B16" s="90" t="s">
        <v>379</v>
      </c>
      <c r="C16" s="52">
        <v>54519</v>
      </c>
      <c r="D16" s="52">
        <v>0</v>
      </c>
      <c r="E16" s="52">
        <v>5991</v>
      </c>
      <c r="F16" s="52">
        <v>234</v>
      </c>
      <c r="G16" s="52">
        <v>0</v>
      </c>
      <c r="H16" s="52">
        <v>0</v>
      </c>
      <c r="I16" s="52">
        <v>0</v>
      </c>
      <c r="J16" s="52">
        <v>4</v>
      </c>
      <c r="K16" s="52">
        <v>0</v>
      </c>
      <c r="L16" s="52">
        <v>60748</v>
      </c>
    </row>
    <row r="17" spans="2:13" ht="33" customHeight="1" x14ac:dyDescent="0.25">
      <c r="B17" s="90" t="s">
        <v>380</v>
      </c>
      <c r="C17" s="52">
        <v>874053</v>
      </c>
      <c r="D17" s="52">
        <v>0</v>
      </c>
      <c r="E17" s="52">
        <v>147309</v>
      </c>
      <c r="F17" s="52">
        <v>90723</v>
      </c>
      <c r="G17" s="52">
        <v>0</v>
      </c>
      <c r="H17" s="52">
        <v>19807</v>
      </c>
      <c r="I17" s="52">
        <v>0</v>
      </c>
      <c r="J17" s="52">
        <v>51597</v>
      </c>
      <c r="K17" s="52">
        <v>1073</v>
      </c>
      <c r="L17" s="52">
        <v>1184562</v>
      </c>
    </row>
    <row r="18" spans="2:13" ht="33" customHeight="1" x14ac:dyDescent="0.25">
      <c r="B18" s="90" t="s">
        <v>381</v>
      </c>
      <c r="C18" s="52">
        <v>43603</v>
      </c>
      <c r="D18" s="52">
        <v>0</v>
      </c>
      <c r="E18" s="52">
        <v>8041</v>
      </c>
      <c r="F18" s="52">
        <v>4317</v>
      </c>
      <c r="G18" s="52">
        <v>0</v>
      </c>
      <c r="H18" s="52">
        <v>918</v>
      </c>
      <c r="I18" s="52">
        <v>0</v>
      </c>
      <c r="J18" s="52">
        <v>2320</v>
      </c>
      <c r="K18" s="52">
        <v>48</v>
      </c>
      <c r="L18" s="52">
        <v>59247</v>
      </c>
    </row>
    <row r="19" spans="2:13" ht="33" customHeight="1" x14ac:dyDescent="0.25">
      <c r="B19" s="90" t="s">
        <v>372</v>
      </c>
      <c r="C19" s="52">
        <v>56783</v>
      </c>
      <c r="D19" s="52">
        <v>0</v>
      </c>
      <c r="E19" s="52">
        <v>6745</v>
      </c>
      <c r="F19" s="52">
        <v>990</v>
      </c>
      <c r="G19" s="52">
        <v>0</v>
      </c>
      <c r="H19" s="52">
        <v>0</v>
      </c>
      <c r="I19" s="52">
        <v>0</v>
      </c>
      <c r="J19" s="52">
        <v>202</v>
      </c>
      <c r="K19" s="52">
        <v>1</v>
      </c>
      <c r="L19" s="52">
        <v>64721</v>
      </c>
    </row>
    <row r="20" spans="2:13" ht="33" customHeight="1" x14ac:dyDescent="0.25">
      <c r="B20" s="54" t="s">
        <v>336</v>
      </c>
      <c r="C20" s="55">
        <v>5541394</v>
      </c>
      <c r="D20" s="55">
        <v>190517</v>
      </c>
      <c r="E20" s="55">
        <v>1089778</v>
      </c>
      <c r="F20" s="55">
        <v>380375</v>
      </c>
      <c r="G20" s="55">
        <v>103470</v>
      </c>
      <c r="H20" s="55">
        <v>76487</v>
      </c>
      <c r="I20" s="55">
        <v>98297</v>
      </c>
      <c r="J20" s="55">
        <v>92341</v>
      </c>
      <c r="K20" s="55">
        <v>70520</v>
      </c>
      <c r="L20" s="55">
        <v>7643179</v>
      </c>
    </row>
    <row r="21" spans="2:13" ht="14.25" x14ac:dyDescent="0.3">
      <c r="B21" s="56"/>
      <c r="C21" s="112"/>
      <c r="D21" s="112"/>
      <c r="E21" s="112"/>
      <c r="F21" s="112"/>
      <c r="G21" s="112"/>
      <c r="H21" s="112"/>
      <c r="I21" s="112"/>
      <c r="J21" s="112"/>
      <c r="K21" s="112"/>
    </row>
    <row r="22" spans="2:13" ht="14.25" x14ac:dyDescent="0.3">
      <c r="B22" s="113"/>
      <c r="C22" s="113"/>
      <c r="D22" s="113"/>
      <c r="E22" s="113"/>
      <c r="F22" s="113"/>
      <c r="G22" s="112"/>
      <c r="H22" s="112"/>
      <c r="I22" s="112"/>
      <c r="J22" s="112"/>
      <c r="K22" s="112"/>
    </row>
    <row r="23" spans="2:13" ht="33" customHeight="1" x14ac:dyDescent="0.25">
      <c r="B23" s="269" t="s">
        <v>295</v>
      </c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</row>
    <row r="24" spans="2:13" ht="13.5" customHeight="1" x14ac:dyDescent="0.3">
      <c r="B24" s="113"/>
      <c r="C24" s="113"/>
      <c r="D24" s="40"/>
      <c r="E24" s="40"/>
      <c r="F24" s="40"/>
      <c r="G24" s="40"/>
      <c r="H24" s="40"/>
      <c r="I24" s="40"/>
      <c r="J24" s="40"/>
      <c r="K24" s="193"/>
      <c r="L24" s="193"/>
      <c r="M24" s="193"/>
    </row>
    <row r="25" spans="2:13" ht="13.5" customHeight="1" x14ac:dyDescent="0.3">
      <c r="B25" s="194"/>
      <c r="C25" s="132"/>
      <c r="D25" s="180" t="s">
        <v>117</v>
      </c>
      <c r="E25" s="180" t="s">
        <v>120</v>
      </c>
      <c r="F25" s="180" t="s">
        <v>119</v>
      </c>
      <c r="G25" s="180" t="s">
        <v>122</v>
      </c>
      <c r="H25" s="180" t="s">
        <v>116</v>
      </c>
      <c r="I25" s="180" t="s">
        <v>64</v>
      </c>
      <c r="J25" s="225"/>
      <c r="K25" s="40"/>
      <c r="L25" s="196"/>
      <c r="M25" s="196"/>
    </row>
    <row r="26" spans="2:13" ht="13.5" customHeight="1" x14ac:dyDescent="0.3">
      <c r="B26" s="40"/>
      <c r="C26" s="226" t="s">
        <v>64</v>
      </c>
      <c r="D26" s="197">
        <f>C20</f>
        <v>5541394</v>
      </c>
      <c r="E26" s="197">
        <f>D20+E20</f>
        <v>1280295</v>
      </c>
      <c r="F26" s="197">
        <f>+F20+G20</f>
        <v>483845</v>
      </c>
      <c r="G26" s="197">
        <f>+H20+I20+J20</f>
        <v>267125</v>
      </c>
      <c r="H26" s="197">
        <f>+K20</f>
        <v>70520</v>
      </c>
      <c r="I26" s="197">
        <f>+D26+E26+F26+G26+H26</f>
        <v>7643179</v>
      </c>
      <c r="J26" s="196">
        <f>I26-L20</f>
        <v>0</v>
      </c>
      <c r="K26" s="40"/>
      <c r="L26" s="199"/>
      <c r="M26" s="199"/>
    </row>
    <row r="27" spans="2:13" ht="13.5" customHeight="1" x14ac:dyDescent="0.3">
      <c r="B27" s="113"/>
      <c r="C27" s="132"/>
      <c r="D27" s="200">
        <f>+D26/$I$26</f>
        <v>0.72501167380745635</v>
      </c>
      <c r="E27" s="200">
        <f t="shared" ref="E27:H27" si="0">+E26/$I$26</f>
        <v>0.1675081795153561</v>
      </c>
      <c r="F27" s="200">
        <f t="shared" si="0"/>
        <v>6.3304156555799629E-2</v>
      </c>
      <c r="G27" s="200">
        <f t="shared" si="0"/>
        <v>3.494946278243647E-2</v>
      </c>
      <c r="H27" s="200">
        <f t="shared" si="0"/>
        <v>9.2265273389515023E-3</v>
      </c>
      <c r="I27" s="200">
        <f>+D27+E27+F27+G27+H27</f>
        <v>1.0000000000000002</v>
      </c>
      <c r="J27" s="112"/>
      <c r="K27" s="40"/>
      <c r="L27" s="112"/>
    </row>
    <row r="28" spans="2:13" ht="14.25" x14ac:dyDescent="0.3">
      <c r="B28" s="113"/>
      <c r="C28" s="202"/>
      <c r="D28" s="202"/>
      <c r="E28" s="202"/>
      <c r="F28" s="202"/>
      <c r="G28" s="202"/>
      <c r="H28" s="201"/>
      <c r="I28" s="201"/>
      <c r="J28" s="112"/>
      <c r="K28" s="112"/>
      <c r="L28" s="112"/>
    </row>
    <row r="29" spans="2:13" ht="14.25" x14ac:dyDescent="0.3">
      <c r="B29" s="113"/>
      <c r="C29" s="113"/>
      <c r="D29" s="113"/>
      <c r="E29" s="113"/>
      <c r="F29" s="113"/>
      <c r="G29" s="113"/>
      <c r="H29" s="112"/>
      <c r="I29" s="112"/>
      <c r="J29" s="112"/>
      <c r="K29" s="112"/>
      <c r="L29" s="112"/>
    </row>
    <row r="30" spans="2:13" ht="13.5" customHeight="1" x14ac:dyDescent="0.3">
      <c r="B30" s="113"/>
      <c r="C30" s="40"/>
      <c r="D30" s="40"/>
      <c r="E30" s="40"/>
      <c r="F30" s="40"/>
      <c r="G30" s="40"/>
      <c r="H30" s="40"/>
      <c r="I30" s="40"/>
      <c r="J30" s="112"/>
      <c r="K30" s="112"/>
      <c r="L30" s="112"/>
    </row>
    <row r="31" spans="2:13" ht="13.5" customHeight="1" x14ac:dyDescent="0.3">
      <c r="B31" s="113"/>
      <c r="C31" s="40"/>
      <c r="D31" s="40"/>
      <c r="E31" s="40"/>
      <c r="F31" s="40"/>
      <c r="G31" s="40"/>
      <c r="H31" s="40"/>
      <c r="I31" s="40"/>
      <c r="J31" s="112"/>
      <c r="K31" s="112"/>
      <c r="L31" s="112"/>
    </row>
    <row r="32" spans="2:13" ht="13.5" customHeight="1" x14ac:dyDescent="0.3">
      <c r="B32" s="113"/>
      <c r="C32" s="40"/>
      <c r="D32" s="40"/>
      <c r="E32" s="40"/>
      <c r="F32" s="40"/>
      <c r="G32" s="40"/>
      <c r="H32" s="40"/>
      <c r="I32" s="40"/>
      <c r="J32" s="112"/>
      <c r="K32" s="112"/>
      <c r="L32" s="112"/>
    </row>
    <row r="33" spans="2:12" ht="14.25" x14ac:dyDescent="0.3">
      <c r="B33" s="113"/>
      <c r="C33" s="113"/>
      <c r="D33" s="113"/>
      <c r="E33" s="113"/>
      <c r="F33" s="113"/>
      <c r="G33" s="113"/>
      <c r="H33" s="112"/>
      <c r="I33" s="112"/>
      <c r="J33" s="112"/>
      <c r="K33" s="112"/>
      <c r="L33" s="112"/>
    </row>
    <row r="34" spans="2:12" ht="14.25" x14ac:dyDescent="0.3">
      <c r="B34" s="113"/>
      <c r="C34" s="113"/>
      <c r="D34" s="113"/>
      <c r="E34" s="113"/>
      <c r="F34" s="113"/>
      <c r="G34" s="113"/>
      <c r="H34" s="112"/>
      <c r="I34" s="112"/>
      <c r="J34" s="112"/>
      <c r="K34" s="112"/>
      <c r="L34" s="112"/>
    </row>
    <row r="35" spans="2:12" ht="14.25" x14ac:dyDescent="0.3">
      <c r="B35" s="113"/>
      <c r="C35" s="113"/>
      <c r="D35" s="113"/>
      <c r="E35" s="113"/>
      <c r="F35" s="113"/>
      <c r="G35" s="113"/>
      <c r="H35" s="112"/>
      <c r="I35" s="112"/>
      <c r="J35" s="112"/>
      <c r="K35" s="112"/>
      <c r="L35" s="112"/>
    </row>
    <row r="36" spans="2:12" ht="14.25" x14ac:dyDescent="0.3">
      <c r="B36" s="113"/>
      <c r="C36" s="113"/>
      <c r="D36" s="113"/>
      <c r="E36" s="113"/>
      <c r="F36" s="113"/>
      <c r="G36" s="113"/>
      <c r="H36" s="112"/>
      <c r="I36" s="112"/>
      <c r="J36" s="112"/>
      <c r="K36" s="112"/>
      <c r="L36" s="112"/>
    </row>
    <row r="37" spans="2:12" ht="14.25" x14ac:dyDescent="0.3">
      <c r="B37" s="113"/>
      <c r="C37" s="113"/>
      <c r="D37" s="113"/>
      <c r="E37" s="113"/>
      <c r="F37" s="113"/>
      <c r="G37" s="113"/>
      <c r="H37" s="112"/>
      <c r="I37" s="112"/>
      <c r="J37" s="112"/>
      <c r="K37" s="112"/>
      <c r="L37" s="112"/>
    </row>
    <row r="38" spans="2:12" ht="14.25" x14ac:dyDescent="0.3">
      <c r="B38" s="113"/>
      <c r="C38" s="113"/>
      <c r="D38" s="113"/>
      <c r="E38" s="113"/>
      <c r="F38" s="113"/>
      <c r="G38" s="113"/>
      <c r="H38" s="112"/>
      <c r="I38" s="112"/>
      <c r="J38" s="112"/>
      <c r="K38" s="112"/>
      <c r="L38" s="112"/>
    </row>
    <row r="39" spans="2:12" ht="14.25" x14ac:dyDescent="0.3">
      <c r="B39" s="113"/>
      <c r="C39" s="113"/>
      <c r="D39" s="113"/>
      <c r="E39" s="113"/>
      <c r="F39" s="113"/>
      <c r="G39" s="113"/>
      <c r="H39" s="112"/>
      <c r="I39" s="112"/>
      <c r="J39" s="112"/>
      <c r="K39" s="112"/>
      <c r="L39" s="112"/>
    </row>
    <row r="40" spans="2:12" ht="14.25" x14ac:dyDescent="0.3">
      <c r="B40" s="113"/>
      <c r="C40" s="113"/>
      <c r="D40" s="113"/>
      <c r="E40" s="113"/>
      <c r="F40" s="113"/>
      <c r="G40" s="113"/>
      <c r="H40" s="112"/>
      <c r="I40" s="112"/>
      <c r="J40" s="112"/>
      <c r="K40" s="112"/>
      <c r="L40" s="112"/>
    </row>
    <row r="41" spans="2:12" ht="14.25" x14ac:dyDescent="0.3">
      <c r="B41" s="113"/>
      <c r="C41" s="113"/>
      <c r="D41" s="113"/>
      <c r="E41" s="113"/>
      <c r="F41" s="113"/>
      <c r="G41" s="113"/>
      <c r="H41" s="112"/>
      <c r="I41" s="112"/>
      <c r="J41" s="112"/>
      <c r="K41" s="112"/>
      <c r="L41" s="112"/>
    </row>
    <row r="42" spans="2:12" ht="14.25" x14ac:dyDescent="0.3">
      <c r="B42" s="113"/>
      <c r="C42" s="113"/>
      <c r="D42" s="113"/>
      <c r="E42" s="113"/>
      <c r="F42" s="113"/>
      <c r="G42" s="113"/>
      <c r="H42" s="112"/>
      <c r="I42" s="112"/>
      <c r="J42" s="112"/>
      <c r="K42" s="112"/>
      <c r="L42" s="112"/>
    </row>
    <row r="43" spans="2:12" ht="14.25" x14ac:dyDescent="0.3">
      <c r="B43" s="113"/>
      <c r="C43" s="113"/>
      <c r="D43" s="113"/>
      <c r="E43" s="113"/>
      <c r="F43" s="113"/>
      <c r="G43" s="113"/>
      <c r="H43" s="112"/>
      <c r="I43" s="112"/>
      <c r="J43" s="112"/>
      <c r="K43" s="112"/>
      <c r="L43" s="112"/>
    </row>
    <row r="44" spans="2:12" ht="14.25" x14ac:dyDescent="0.3">
      <c r="B44" s="113"/>
      <c r="C44" s="113"/>
      <c r="D44" s="113"/>
      <c r="E44" s="113"/>
      <c r="F44" s="113"/>
      <c r="G44" s="113"/>
      <c r="H44" s="112"/>
      <c r="I44" s="112"/>
      <c r="J44" s="112"/>
      <c r="K44" s="112"/>
      <c r="L44" s="112"/>
    </row>
    <row r="45" spans="2:12" ht="14.25" x14ac:dyDescent="0.3">
      <c r="B45" s="113"/>
      <c r="C45" s="113"/>
      <c r="D45" s="113"/>
      <c r="E45" s="113"/>
      <c r="F45" s="113"/>
      <c r="G45" s="113"/>
      <c r="H45" s="112"/>
      <c r="I45" s="112"/>
      <c r="J45" s="112"/>
      <c r="K45" s="112"/>
      <c r="L45" s="112"/>
    </row>
    <row r="46" spans="2:12" ht="14.25" x14ac:dyDescent="0.3">
      <c r="B46" s="113"/>
      <c r="C46" s="113"/>
      <c r="D46" s="113"/>
      <c r="E46" s="113"/>
      <c r="F46" s="113"/>
      <c r="G46" s="113"/>
      <c r="H46" s="112"/>
      <c r="I46" s="112"/>
      <c r="J46" s="112"/>
      <c r="K46" s="112"/>
      <c r="L46" s="112"/>
    </row>
    <row r="47" spans="2:12" ht="14.25" x14ac:dyDescent="0.3">
      <c r="B47" s="113"/>
      <c r="C47" s="113"/>
      <c r="D47" s="113"/>
      <c r="E47" s="113"/>
      <c r="F47" s="113"/>
      <c r="G47" s="113"/>
      <c r="H47" s="112"/>
      <c r="I47" s="112"/>
      <c r="J47" s="112"/>
      <c r="K47" s="112"/>
      <c r="L47" s="112"/>
    </row>
    <row r="48" spans="2:12" ht="14.25" x14ac:dyDescent="0.3">
      <c r="B48" s="113"/>
      <c r="C48" s="113"/>
      <c r="D48" s="113"/>
      <c r="E48" s="113"/>
      <c r="F48" s="113"/>
      <c r="G48" s="113"/>
      <c r="H48" s="112"/>
      <c r="I48" s="112"/>
      <c r="J48" s="112"/>
      <c r="K48" s="112"/>
      <c r="L48" s="112"/>
    </row>
    <row r="49" spans="1:15" ht="14.25" x14ac:dyDescent="0.3">
      <c r="B49" s="113"/>
      <c r="C49" s="113"/>
      <c r="D49" s="113"/>
      <c r="E49" s="113"/>
      <c r="F49" s="113"/>
      <c r="G49" s="113"/>
      <c r="H49" s="112"/>
      <c r="I49" s="112"/>
      <c r="J49" s="112"/>
      <c r="K49" s="112"/>
      <c r="L49" s="112"/>
    </row>
    <row r="50" spans="1:15" ht="14.25" x14ac:dyDescent="0.3">
      <c r="B50" s="113"/>
      <c r="C50" s="113"/>
      <c r="D50" s="113"/>
      <c r="E50" s="113"/>
      <c r="F50" s="113"/>
      <c r="G50" s="113"/>
      <c r="H50" s="112"/>
      <c r="I50" s="112"/>
      <c r="J50" s="112"/>
      <c r="K50" s="112"/>
      <c r="L50" s="112"/>
    </row>
    <row r="51" spans="1:15" ht="14.25" x14ac:dyDescent="0.3">
      <c r="B51" s="113"/>
      <c r="C51" s="113"/>
      <c r="D51" s="113"/>
      <c r="E51" s="113"/>
      <c r="F51" s="113"/>
      <c r="G51" s="113"/>
      <c r="H51" s="112"/>
      <c r="I51" s="112"/>
      <c r="J51" s="112"/>
      <c r="K51" s="112"/>
      <c r="L51" s="112"/>
    </row>
    <row r="52" spans="1:15" ht="14.25" x14ac:dyDescent="0.3">
      <c r="B52" s="113"/>
      <c r="C52" s="113"/>
      <c r="D52" s="113"/>
      <c r="E52" s="113"/>
      <c r="F52" s="113"/>
      <c r="G52" s="113"/>
      <c r="H52" s="112"/>
      <c r="I52" s="112"/>
      <c r="J52" s="112"/>
      <c r="K52" s="112"/>
      <c r="L52" s="112"/>
    </row>
    <row r="53" spans="1:15" ht="14.25" x14ac:dyDescent="0.3">
      <c r="B53" s="113"/>
      <c r="C53" s="113"/>
      <c r="D53" s="113"/>
      <c r="E53" s="113"/>
      <c r="F53" s="113"/>
      <c r="G53" s="113"/>
      <c r="H53" s="112"/>
      <c r="I53" s="112"/>
      <c r="J53" s="112"/>
      <c r="K53" s="112"/>
      <c r="L53" s="112"/>
    </row>
    <row r="54" spans="1:15" ht="14.25" x14ac:dyDescent="0.3">
      <c r="B54" s="113"/>
      <c r="C54" s="113"/>
      <c r="D54" s="113"/>
      <c r="E54" s="113"/>
      <c r="F54" s="113"/>
      <c r="G54" s="113"/>
      <c r="H54" s="112"/>
      <c r="I54" s="112"/>
      <c r="J54" s="112"/>
      <c r="K54" s="112"/>
      <c r="L54" s="112"/>
    </row>
    <row r="55" spans="1:15" ht="14.25" x14ac:dyDescent="0.3">
      <c r="B55" s="113"/>
      <c r="C55" s="113"/>
      <c r="D55" s="113"/>
      <c r="E55" s="113"/>
      <c r="F55" s="113"/>
      <c r="G55" s="113"/>
      <c r="H55" s="112"/>
      <c r="I55" s="112"/>
      <c r="J55" s="112"/>
      <c r="K55" s="112"/>
      <c r="L55" s="112"/>
    </row>
    <row r="56" spans="1:15" ht="14.25" x14ac:dyDescent="0.3">
      <c r="B56" s="113"/>
      <c r="C56" s="113"/>
      <c r="D56" s="113"/>
      <c r="E56" s="113"/>
      <c r="F56" s="113"/>
      <c r="G56" s="113"/>
      <c r="H56" s="112"/>
      <c r="I56" s="112"/>
      <c r="J56" s="112"/>
      <c r="K56" s="112"/>
      <c r="L56" s="112"/>
    </row>
    <row r="57" spans="1:15" ht="33" customHeight="1" x14ac:dyDescent="0.3">
      <c r="A57" s="40"/>
      <c r="B57" s="269" t="s">
        <v>299</v>
      </c>
      <c r="C57" s="269"/>
      <c r="D57" s="269"/>
      <c r="E57" s="269"/>
      <c r="F57" s="269"/>
      <c r="G57" s="269"/>
      <c r="H57" s="269"/>
      <c r="I57" s="269"/>
      <c r="J57" s="269"/>
      <c r="K57" s="269"/>
      <c r="L57" s="269"/>
      <c r="M57" s="137"/>
      <c r="N57" s="199"/>
      <c r="O57" s="199"/>
    </row>
    <row r="58" spans="1:15" ht="13.5" customHeight="1" x14ac:dyDescent="0.3">
      <c r="A58" s="40"/>
      <c r="B58" s="113"/>
      <c r="C58" s="113"/>
      <c r="D58" s="113"/>
      <c r="E58" s="113"/>
      <c r="F58" s="113"/>
      <c r="G58" s="113"/>
      <c r="H58" s="112"/>
      <c r="I58" s="112"/>
      <c r="J58" s="112"/>
      <c r="K58" s="112"/>
      <c r="L58" s="112"/>
      <c r="M58" s="40"/>
    </row>
    <row r="59" spans="1:15" ht="13.5" customHeight="1" x14ac:dyDescent="0.3">
      <c r="A59" s="40"/>
      <c r="B59" s="203"/>
      <c r="C59" s="132"/>
      <c r="D59" s="180" t="s">
        <v>117</v>
      </c>
      <c r="E59" s="180" t="s">
        <v>120</v>
      </c>
      <c r="F59" s="180" t="s">
        <v>119</v>
      </c>
      <c r="G59" s="180" t="s">
        <v>122</v>
      </c>
      <c r="H59" s="180" t="s">
        <v>116</v>
      </c>
      <c r="I59" s="180" t="s">
        <v>64</v>
      </c>
      <c r="J59" s="227"/>
      <c r="K59" s="40"/>
      <c r="L59" s="40"/>
      <c r="M59" s="40"/>
    </row>
    <row r="60" spans="1:15" ht="13.5" customHeight="1" x14ac:dyDescent="0.3">
      <c r="B60" s="40"/>
      <c r="D60" s="197">
        <f>C10</f>
        <v>4097870</v>
      </c>
      <c r="E60" s="197">
        <f>D10+E10</f>
        <v>533099</v>
      </c>
      <c r="F60" s="197">
        <f>+F10+G10</f>
        <v>155542</v>
      </c>
      <c r="G60" s="197">
        <f>+H10+I10+J10</f>
        <v>243205</v>
      </c>
      <c r="H60" s="197">
        <f>+K10</f>
        <v>4663</v>
      </c>
      <c r="I60" s="197">
        <f>+D60+E60+F60+G60+H60</f>
        <v>5034379</v>
      </c>
      <c r="J60" s="228">
        <f>I60-L10</f>
        <v>0</v>
      </c>
      <c r="K60" s="40"/>
      <c r="L60" s="40"/>
      <c r="M60" s="40"/>
    </row>
    <row r="61" spans="1:15" ht="13.5" customHeight="1" x14ac:dyDescent="0.3">
      <c r="B61" s="203"/>
      <c r="C61" s="132" t="s">
        <v>101</v>
      </c>
      <c r="D61" s="200">
        <f>+D60/$I$60</f>
        <v>0.81397725518877306</v>
      </c>
      <c r="E61" s="200">
        <f t="shared" ref="E61:H61" si="1">+E60/$I$60</f>
        <v>0.10589170978188174</v>
      </c>
      <c r="F61" s="200">
        <f t="shared" si="1"/>
        <v>3.0895965520275688E-2</v>
      </c>
      <c r="G61" s="200">
        <f t="shared" si="1"/>
        <v>4.8308838091053533E-2</v>
      </c>
      <c r="H61" s="200">
        <f t="shared" si="1"/>
        <v>9.2623141801600551E-4</v>
      </c>
      <c r="I61" s="200">
        <f>+D61+E61+F61+G61+H61</f>
        <v>1.0000000000000002</v>
      </c>
      <c r="J61" s="112"/>
      <c r="K61" s="40"/>
      <c r="L61" s="40"/>
      <c r="M61" s="40"/>
    </row>
    <row r="62" spans="1:15" ht="13.5" customHeight="1" x14ac:dyDescent="0.3">
      <c r="B62" s="56"/>
      <c r="C62" s="79"/>
      <c r="D62" s="133"/>
      <c r="E62" s="133"/>
      <c r="F62" s="133"/>
      <c r="G62" s="133"/>
      <c r="H62" s="133"/>
      <c r="I62" s="133"/>
      <c r="J62" s="205"/>
      <c r="K62" s="205"/>
      <c r="L62" s="40"/>
      <c r="M62" s="40"/>
    </row>
    <row r="63" spans="1:15" ht="13.5" customHeight="1" x14ac:dyDescent="0.3">
      <c r="B63" s="203"/>
      <c r="C63" s="203"/>
      <c r="D63" s="205"/>
      <c r="E63" s="205"/>
      <c r="F63" s="205"/>
      <c r="G63" s="205"/>
      <c r="H63" s="205"/>
      <c r="I63" s="205"/>
      <c r="J63" s="112"/>
      <c r="K63" s="112"/>
      <c r="L63" s="40"/>
      <c r="M63" s="40"/>
    </row>
    <row r="64" spans="1:15" ht="13.5" customHeight="1" x14ac:dyDescent="0.3">
      <c r="B64" s="203"/>
      <c r="C64" s="203"/>
      <c r="D64" s="205"/>
      <c r="E64" s="205"/>
      <c r="F64" s="205"/>
      <c r="G64" s="205"/>
      <c r="H64" s="205"/>
      <c r="I64" s="205"/>
      <c r="J64" s="206"/>
      <c r="K64" s="112"/>
      <c r="L64" s="40"/>
      <c r="M64" s="40"/>
    </row>
    <row r="65" spans="2:13" ht="13.5" customHeight="1" x14ac:dyDescent="0.3">
      <c r="B65" s="203"/>
      <c r="C65" s="203"/>
      <c r="D65" s="205"/>
      <c r="E65" s="205"/>
      <c r="F65" s="205"/>
      <c r="G65" s="205"/>
      <c r="H65" s="205"/>
      <c r="I65" s="205"/>
      <c r="J65" s="206"/>
      <c r="K65" s="112"/>
      <c r="L65" s="40"/>
      <c r="M65" s="40"/>
    </row>
    <row r="66" spans="2:13" ht="13.5" customHeight="1" x14ac:dyDescent="0.3">
      <c r="B66" s="67"/>
      <c r="C66" s="67"/>
      <c r="D66" s="67"/>
      <c r="E66" s="67"/>
      <c r="F66" s="67"/>
      <c r="G66" s="67"/>
      <c r="H66" s="67"/>
      <c r="I66" s="67"/>
      <c r="J66" s="112"/>
      <c r="K66" s="112"/>
      <c r="L66" s="112"/>
      <c r="M66" s="40"/>
    </row>
    <row r="67" spans="2:13" ht="13.5" customHeight="1" x14ac:dyDescent="0.3">
      <c r="B67" s="67"/>
      <c r="C67" s="67"/>
      <c r="D67" s="67"/>
      <c r="E67" s="67"/>
      <c r="F67" s="67"/>
      <c r="G67" s="67"/>
      <c r="H67" s="67"/>
      <c r="I67" s="67"/>
      <c r="J67" s="112"/>
      <c r="K67" s="112"/>
      <c r="L67" s="112"/>
      <c r="M67" s="40"/>
    </row>
    <row r="68" spans="2:13" ht="13.5" customHeight="1" x14ac:dyDescent="0.3">
      <c r="B68" s="67"/>
      <c r="C68" s="67"/>
      <c r="D68" s="67"/>
      <c r="E68" s="67"/>
      <c r="F68" s="67"/>
      <c r="G68" s="67"/>
      <c r="H68" s="67"/>
      <c r="I68" s="67"/>
      <c r="J68" s="112"/>
      <c r="K68" s="112"/>
      <c r="L68" s="112"/>
      <c r="M68" s="40"/>
    </row>
    <row r="69" spans="2:13" ht="13.5" customHeight="1" x14ac:dyDescent="0.3">
      <c r="B69" s="67"/>
      <c r="C69" s="67"/>
      <c r="D69" s="67"/>
      <c r="E69" s="67"/>
      <c r="F69" s="67"/>
      <c r="G69" s="67"/>
      <c r="H69" s="67"/>
      <c r="I69" s="67"/>
      <c r="J69" s="112"/>
      <c r="K69" s="112"/>
      <c r="L69" s="112"/>
      <c r="M69" s="40"/>
    </row>
    <row r="70" spans="2:13" ht="13.5" customHeight="1" x14ac:dyDescent="0.3">
      <c r="B70" s="67"/>
      <c r="C70" s="67"/>
      <c r="D70" s="67"/>
      <c r="E70" s="67"/>
      <c r="F70" s="67"/>
      <c r="G70" s="67"/>
      <c r="H70" s="67"/>
      <c r="I70" s="67"/>
      <c r="J70" s="112"/>
      <c r="K70" s="112"/>
      <c r="L70" s="112"/>
      <c r="M70" s="40"/>
    </row>
    <row r="71" spans="2:13" ht="13.5" customHeight="1" x14ac:dyDescent="0.3">
      <c r="B71" s="67"/>
      <c r="C71" s="67"/>
      <c r="D71" s="67"/>
      <c r="E71" s="67"/>
      <c r="F71" s="67"/>
      <c r="G71" s="67"/>
      <c r="H71" s="67"/>
      <c r="I71" s="67"/>
      <c r="J71" s="112"/>
      <c r="K71" s="112"/>
      <c r="L71" s="112"/>
      <c r="M71" s="40"/>
    </row>
    <row r="72" spans="2:13" ht="13.5" customHeight="1" x14ac:dyDescent="0.3">
      <c r="B72" s="67"/>
      <c r="C72" s="67"/>
      <c r="D72" s="67"/>
      <c r="E72" s="67"/>
      <c r="F72" s="67"/>
      <c r="G72" s="67"/>
      <c r="H72" s="67"/>
      <c r="I72" s="67"/>
      <c r="J72" s="112"/>
      <c r="K72" s="112"/>
      <c r="L72" s="112"/>
      <c r="M72" s="40"/>
    </row>
    <row r="73" spans="2:13" ht="13.5" customHeight="1" x14ac:dyDescent="0.3">
      <c r="B73" s="67"/>
      <c r="C73" s="67"/>
      <c r="D73" s="67"/>
      <c r="E73" s="67"/>
      <c r="F73" s="67"/>
      <c r="G73" s="67"/>
      <c r="H73" s="67"/>
      <c r="I73" s="67"/>
      <c r="J73" s="112"/>
      <c r="K73" s="112"/>
      <c r="L73" s="112"/>
      <c r="M73" s="40"/>
    </row>
    <row r="74" spans="2:13" ht="13.5" customHeight="1" x14ac:dyDescent="0.3">
      <c r="B74" s="67"/>
      <c r="C74" s="67"/>
      <c r="D74" s="67"/>
      <c r="E74" s="67"/>
      <c r="F74" s="67"/>
      <c r="G74" s="67"/>
      <c r="H74" s="67"/>
      <c r="I74" s="67"/>
      <c r="J74" s="112"/>
      <c r="K74" s="112"/>
      <c r="L74" s="112"/>
      <c r="M74" s="40"/>
    </row>
    <row r="75" spans="2:13" ht="13.5" customHeight="1" x14ac:dyDescent="0.3">
      <c r="B75" s="67"/>
      <c r="C75" s="67"/>
      <c r="D75" s="67"/>
      <c r="E75" s="67"/>
      <c r="F75" s="67"/>
      <c r="G75" s="67"/>
      <c r="H75" s="67"/>
      <c r="I75" s="67"/>
      <c r="J75" s="112"/>
      <c r="K75" s="112"/>
      <c r="L75" s="112"/>
      <c r="M75" s="40"/>
    </row>
    <row r="76" spans="2:13" ht="13.5" customHeight="1" x14ac:dyDescent="0.3">
      <c r="B76" s="67"/>
      <c r="C76" s="67"/>
      <c r="D76" s="67"/>
      <c r="E76" s="67"/>
      <c r="F76" s="67"/>
      <c r="G76" s="67"/>
      <c r="H76" s="67"/>
      <c r="I76" s="67"/>
      <c r="J76" s="112"/>
      <c r="K76" s="112"/>
      <c r="L76" s="112"/>
      <c r="M76" s="40"/>
    </row>
    <row r="77" spans="2:13" ht="13.5" customHeight="1" x14ac:dyDescent="0.3">
      <c r="B77" s="67"/>
      <c r="C77" s="67"/>
      <c r="D77" s="67"/>
      <c r="E77" s="67"/>
      <c r="F77" s="67"/>
      <c r="G77" s="67"/>
      <c r="H77" s="67"/>
      <c r="I77" s="67"/>
      <c r="J77" s="112"/>
      <c r="K77" s="112"/>
      <c r="L77" s="112"/>
      <c r="M77" s="40"/>
    </row>
    <row r="78" spans="2:13" ht="13.5" customHeight="1" x14ac:dyDescent="0.3">
      <c r="B78" s="67"/>
      <c r="C78" s="67"/>
      <c r="D78" s="67"/>
      <c r="E78" s="67"/>
      <c r="F78" s="67"/>
      <c r="G78" s="67"/>
      <c r="H78" s="67"/>
      <c r="I78" s="67"/>
      <c r="J78" s="112"/>
      <c r="K78" s="112"/>
      <c r="L78" s="112"/>
      <c r="M78" s="40"/>
    </row>
    <row r="79" spans="2:13" ht="13.5" customHeight="1" x14ac:dyDescent="0.3">
      <c r="B79" s="67"/>
      <c r="C79" s="67"/>
      <c r="D79" s="67"/>
      <c r="E79" s="67"/>
      <c r="F79" s="67"/>
      <c r="G79" s="67"/>
      <c r="H79" s="67"/>
      <c r="I79" s="67"/>
      <c r="J79" s="112"/>
      <c r="K79" s="112"/>
      <c r="L79" s="112"/>
      <c r="M79" s="40"/>
    </row>
    <row r="80" spans="2:13" ht="13.5" customHeight="1" x14ac:dyDescent="0.3">
      <c r="B80" s="67"/>
      <c r="C80" s="67"/>
      <c r="D80" s="67"/>
      <c r="E80" s="67"/>
      <c r="F80" s="67"/>
      <c r="G80" s="67"/>
      <c r="H80" s="67"/>
      <c r="I80" s="67"/>
      <c r="J80" s="112"/>
      <c r="K80" s="112"/>
      <c r="L80" s="112"/>
      <c r="M80" s="40"/>
    </row>
    <row r="81" spans="2:18" ht="13.5" customHeight="1" x14ac:dyDescent="0.3">
      <c r="B81" s="67"/>
      <c r="C81" s="67"/>
      <c r="D81" s="67"/>
      <c r="E81" s="67"/>
      <c r="F81" s="67"/>
      <c r="G81" s="67"/>
      <c r="H81" s="67"/>
      <c r="I81" s="67"/>
      <c r="J81" s="112"/>
      <c r="K81" s="112"/>
      <c r="L81" s="112"/>
      <c r="M81" s="40"/>
    </row>
    <row r="82" spans="2:18" ht="13.5" customHeight="1" x14ac:dyDescent="0.3">
      <c r="B82" s="67"/>
      <c r="C82" s="67"/>
      <c r="D82" s="67"/>
      <c r="E82" s="67"/>
      <c r="F82" s="67"/>
      <c r="G82" s="67"/>
      <c r="H82" s="67"/>
      <c r="I82" s="67"/>
      <c r="J82" s="112"/>
      <c r="K82" s="112"/>
      <c r="L82" s="112"/>
      <c r="M82" s="40"/>
    </row>
    <row r="83" spans="2:18" ht="13.5" customHeight="1" x14ac:dyDescent="0.3">
      <c r="B83" s="67"/>
      <c r="C83" s="67"/>
      <c r="D83" s="67"/>
      <c r="E83" s="67"/>
      <c r="F83" s="67"/>
      <c r="G83" s="67"/>
      <c r="H83" s="67"/>
      <c r="I83" s="67"/>
      <c r="J83" s="112"/>
      <c r="K83" s="112"/>
      <c r="L83" s="112"/>
      <c r="M83" s="40"/>
    </row>
    <row r="84" spans="2:18" ht="13.5" customHeight="1" x14ac:dyDescent="0.3">
      <c r="B84" s="67"/>
      <c r="C84" s="67"/>
      <c r="D84" s="67"/>
      <c r="E84" s="67"/>
      <c r="F84" s="67"/>
      <c r="G84" s="67"/>
      <c r="H84" s="67"/>
      <c r="I84" s="67"/>
      <c r="J84" s="112"/>
      <c r="K84" s="112"/>
      <c r="L84" s="112"/>
      <c r="M84" s="40"/>
    </row>
    <row r="85" spans="2:18" ht="13.5" customHeight="1" x14ac:dyDescent="0.3">
      <c r="B85" s="67"/>
      <c r="C85" s="67"/>
      <c r="D85" s="67"/>
      <c r="E85" s="67"/>
      <c r="F85" s="67"/>
      <c r="G85" s="67"/>
      <c r="H85" s="67"/>
      <c r="I85" s="67"/>
      <c r="J85" s="112"/>
      <c r="K85" s="112"/>
      <c r="L85" s="112"/>
      <c r="M85" s="40"/>
    </row>
    <row r="86" spans="2:18" ht="13.5" customHeight="1" x14ac:dyDescent="0.3">
      <c r="B86" s="67"/>
      <c r="C86" s="67"/>
      <c r="D86" s="67"/>
      <c r="E86" s="67"/>
      <c r="F86" s="67"/>
      <c r="G86" s="67"/>
      <c r="H86" s="67"/>
      <c r="I86" s="67"/>
      <c r="J86" s="112"/>
      <c r="K86" s="112"/>
      <c r="L86" s="112"/>
      <c r="M86" s="40"/>
    </row>
    <row r="87" spans="2:18" ht="13.5" customHeight="1" x14ac:dyDescent="0.3">
      <c r="B87" s="56" t="s">
        <v>223</v>
      </c>
      <c r="C87" s="59"/>
      <c r="D87" s="59"/>
      <c r="E87" s="59"/>
      <c r="F87" s="59"/>
      <c r="G87" s="59"/>
      <c r="H87" s="59"/>
    </row>
    <row r="88" spans="2:18" ht="13.5" customHeight="1" x14ac:dyDescent="0.3">
      <c r="B88" s="66" t="s">
        <v>279</v>
      </c>
    </row>
    <row r="90" spans="2:18" ht="33" customHeight="1" x14ac:dyDescent="0.25">
      <c r="B90" s="299" t="s">
        <v>189</v>
      </c>
      <c r="C90" s="299"/>
      <c r="D90" s="299"/>
      <c r="E90" s="299"/>
      <c r="F90" s="299"/>
      <c r="G90" s="299"/>
      <c r="H90" s="299"/>
      <c r="I90" s="299"/>
      <c r="J90" s="299"/>
      <c r="K90" s="299"/>
      <c r="L90" s="299"/>
      <c r="M90" s="209"/>
      <c r="N90" s="209"/>
      <c r="O90" s="209"/>
      <c r="P90" s="209"/>
      <c r="Q90" s="209"/>
      <c r="R90" s="209"/>
    </row>
  </sheetData>
  <sheetProtection selectLockedCells="1" selectUnlockedCells="1"/>
  <mergeCells count="9">
    <mergeCell ref="B90:L90"/>
    <mergeCell ref="B4:L4"/>
    <mergeCell ref="B5:L5"/>
    <mergeCell ref="B7:L7"/>
    <mergeCell ref="D8:E8"/>
    <mergeCell ref="F8:G8"/>
    <mergeCell ref="H8:J8"/>
    <mergeCell ref="B23:M23"/>
    <mergeCell ref="B57:L57"/>
  </mergeCells>
  <conditionalFormatting sqref="J60">
    <cfRule type="cellIs" dxfId="7" priority="1" operator="notEqual">
      <formula>0</formula>
    </cfRule>
  </conditionalFormatting>
  <conditionalFormatting sqref="J62:K62">
    <cfRule type="cellIs" dxfId="6" priority="2" operator="notEqual">
      <formula>0</formula>
    </cfRule>
  </conditionalFormatting>
  <hyperlinks>
    <hyperlink ref="B2" location="Indice!A1" display="Índice"/>
    <hyperlink ref="L2" location="'3.2.4_EROG TIPO PRIV CINE'!A1" display="Siguiente"/>
    <hyperlink ref="K2" location="'3.2.2_EROG PRIV CINE'!A1" display="Anterior"/>
    <hyperlink ref="B90:L90" location="'5.3_CINE'!A1" display="Correspondencia de los niveles educativos de las Cuentas Satélite de Educación y la clasificación CINE (ver anexo 5.3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12" width="22.7109375" customWidth="1"/>
    <col min="13" max="13" width="2.7109375" customWidth="1"/>
    <col min="14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207"/>
      <c r="D2" s="207"/>
      <c r="E2" s="207"/>
      <c r="F2" s="207"/>
      <c r="G2" s="44"/>
      <c r="H2" s="44"/>
      <c r="I2" s="44"/>
      <c r="J2" s="44"/>
      <c r="K2" s="44" t="s">
        <v>129</v>
      </c>
      <c r="L2" s="44" t="s">
        <v>130</v>
      </c>
      <c r="M2" s="44"/>
      <c r="N2" s="207"/>
      <c r="O2" s="207"/>
      <c r="P2" s="207"/>
      <c r="Q2" s="44"/>
      <c r="R2" s="44"/>
      <c r="S2" s="44"/>
      <c r="T2" s="44"/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7"/>
      <c r="L3" s="47"/>
    </row>
    <row r="4" spans="2:20" ht="19.899999999999999" customHeight="1" x14ac:dyDescent="0.25">
      <c r="B4" s="271" t="s">
        <v>190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</row>
    <row r="5" spans="2:20" ht="40.15" customHeight="1" x14ac:dyDescent="0.25">
      <c r="B5" s="269" t="s">
        <v>310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43"/>
      <c r="N7" s="43"/>
    </row>
    <row r="8" spans="2:20" ht="33" customHeight="1" x14ac:dyDescent="0.25">
      <c r="B8" s="223"/>
      <c r="C8" s="224" t="s">
        <v>117</v>
      </c>
      <c r="D8" s="276" t="s">
        <v>120</v>
      </c>
      <c r="E8" s="277"/>
      <c r="F8" s="276" t="s">
        <v>121</v>
      </c>
      <c r="G8" s="277"/>
      <c r="H8" s="276" t="s">
        <v>122</v>
      </c>
      <c r="I8" s="278"/>
      <c r="J8" s="277"/>
      <c r="K8" s="124" t="s">
        <v>116</v>
      </c>
      <c r="L8" s="124"/>
      <c r="M8" s="43"/>
      <c r="N8" s="43"/>
    </row>
    <row r="9" spans="2:20" ht="45" customHeight="1" x14ac:dyDescent="0.25">
      <c r="B9" s="223" t="s">
        <v>40</v>
      </c>
      <c r="C9" s="224" t="s">
        <v>172</v>
      </c>
      <c r="D9" s="224" t="s">
        <v>173</v>
      </c>
      <c r="E9" s="224" t="s">
        <v>174</v>
      </c>
      <c r="F9" s="224" t="s">
        <v>175</v>
      </c>
      <c r="G9" s="224" t="s">
        <v>176</v>
      </c>
      <c r="H9" s="224" t="s">
        <v>177</v>
      </c>
      <c r="I9" s="224" t="s">
        <v>178</v>
      </c>
      <c r="J9" s="224" t="s">
        <v>179</v>
      </c>
      <c r="K9" s="224" t="s">
        <v>180</v>
      </c>
      <c r="L9" s="224" t="s">
        <v>103</v>
      </c>
    </row>
    <row r="10" spans="2:20" ht="33" customHeight="1" x14ac:dyDescent="0.25">
      <c r="B10" s="54" t="s">
        <v>316</v>
      </c>
      <c r="C10" s="55">
        <v>1443524</v>
      </c>
      <c r="D10" s="55">
        <v>0</v>
      </c>
      <c r="E10" s="55">
        <v>747196</v>
      </c>
      <c r="F10" s="55">
        <v>224833</v>
      </c>
      <c r="G10" s="55">
        <v>103470</v>
      </c>
      <c r="H10" s="55">
        <v>0</v>
      </c>
      <c r="I10" s="55">
        <v>0</v>
      </c>
      <c r="J10" s="55">
        <v>23920</v>
      </c>
      <c r="K10" s="55">
        <v>65857</v>
      </c>
      <c r="L10" s="55">
        <v>2608800</v>
      </c>
    </row>
    <row r="11" spans="2:20" ht="33" customHeight="1" x14ac:dyDescent="0.25">
      <c r="B11" s="90" t="s">
        <v>375</v>
      </c>
      <c r="C11" s="52">
        <v>105828</v>
      </c>
      <c r="D11" s="52">
        <v>0</v>
      </c>
      <c r="E11" s="52">
        <v>43044</v>
      </c>
      <c r="F11" s="52">
        <v>12255</v>
      </c>
      <c r="G11" s="52">
        <v>5626</v>
      </c>
      <c r="H11" s="52">
        <v>0</v>
      </c>
      <c r="I11" s="52">
        <v>0</v>
      </c>
      <c r="J11" s="52">
        <v>450</v>
      </c>
      <c r="K11" s="52">
        <v>4731</v>
      </c>
      <c r="L11" s="52">
        <v>171934</v>
      </c>
    </row>
    <row r="12" spans="2:20" ht="33" customHeight="1" x14ac:dyDescent="0.25">
      <c r="B12" s="90" t="s">
        <v>376</v>
      </c>
      <c r="C12" s="52">
        <v>286844</v>
      </c>
      <c r="D12" s="52">
        <v>0</v>
      </c>
      <c r="E12" s="52">
        <v>118303</v>
      </c>
      <c r="F12" s="52">
        <v>35346</v>
      </c>
      <c r="G12" s="52">
        <v>14591</v>
      </c>
      <c r="H12" s="52">
        <v>0</v>
      </c>
      <c r="I12" s="52">
        <v>0</v>
      </c>
      <c r="J12" s="52">
        <v>1181</v>
      </c>
      <c r="K12" s="52">
        <v>12370</v>
      </c>
      <c r="L12" s="52">
        <v>468635</v>
      </c>
    </row>
    <row r="13" spans="2:20" ht="33" customHeight="1" x14ac:dyDescent="0.25">
      <c r="B13" s="90" t="s">
        <v>377</v>
      </c>
      <c r="C13" s="52">
        <v>128146</v>
      </c>
      <c r="D13" s="52">
        <v>0</v>
      </c>
      <c r="E13" s="52">
        <v>54060</v>
      </c>
      <c r="F13" s="52">
        <v>16446</v>
      </c>
      <c r="G13" s="52">
        <v>7147</v>
      </c>
      <c r="H13" s="52">
        <v>0</v>
      </c>
      <c r="I13" s="52">
        <v>0</v>
      </c>
      <c r="J13" s="52">
        <v>623</v>
      </c>
      <c r="K13" s="52">
        <v>6281</v>
      </c>
      <c r="L13" s="52">
        <v>212703</v>
      </c>
    </row>
    <row r="14" spans="2:20" ht="33" customHeight="1" x14ac:dyDescent="0.25">
      <c r="B14" s="90" t="s">
        <v>378</v>
      </c>
      <c r="C14" s="52">
        <v>121621</v>
      </c>
      <c r="D14" s="52">
        <v>0</v>
      </c>
      <c r="E14" s="52">
        <v>51305</v>
      </c>
      <c r="F14" s="52">
        <v>15609</v>
      </c>
      <c r="G14" s="52">
        <v>6782</v>
      </c>
      <c r="H14" s="52">
        <v>0</v>
      </c>
      <c r="I14" s="52">
        <v>0</v>
      </c>
      <c r="J14" s="52">
        <v>591</v>
      </c>
      <c r="K14" s="52">
        <v>5962</v>
      </c>
      <c r="L14" s="52">
        <v>201870</v>
      </c>
    </row>
    <row r="15" spans="2:20" ht="33" customHeight="1" x14ac:dyDescent="0.25">
      <c r="B15" s="90" t="s">
        <v>379</v>
      </c>
      <c r="C15" s="52">
        <v>80584</v>
      </c>
      <c r="D15" s="52">
        <v>0</v>
      </c>
      <c r="E15" s="52">
        <v>49828</v>
      </c>
      <c r="F15" s="52">
        <v>11988</v>
      </c>
      <c r="G15" s="52">
        <v>1657</v>
      </c>
      <c r="H15" s="52">
        <v>0</v>
      </c>
      <c r="I15" s="52">
        <v>0</v>
      </c>
      <c r="J15" s="52">
        <v>387</v>
      </c>
      <c r="K15" s="52">
        <v>2901</v>
      </c>
      <c r="L15" s="52">
        <v>147345</v>
      </c>
    </row>
    <row r="16" spans="2:20" ht="33" customHeight="1" x14ac:dyDescent="0.25">
      <c r="B16" s="90" t="s">
        <v>380</v>
      </c>
      <c r="C16" s="52">
        <v>564481</v>
      </c>
      <c r="D16" s="52">
        <v>0</v>
      </c>
      <c r="E16" s="52">
        <v>298169</v>
      </c>
      <c r="F16" s="52">
        <v>110130</v>
      </c>
      <c r="G16" s="52">
        <v>58360</v>
      </c>
      <c r="H16" s="52">
        <v>0</v>
      </c>
      <c r="I16" s="52">
        <v>0</v>
      </c>
      <c r="J16" s="52">
        <v>2895</v>
      </c>
      <c r="K16" s="52">
        <v>25519</v>
      </c>
      <c r="L16" s="52">
        <v>1059554</v>
      </c>
    </row>
    <row r="17" spans="2:13" ht="33" customHeight="1" x14ac:dyDescent="0.25">
      <c r="B17" s="90" t="s">
        <v>381</v>
      </c>
      <c r="C17" s="52">
        <v>63146</v>
      </c>
      <c r="D17" s="52">
        <v>0</v>
      </c>
      <c r="E17" s="52">
        <v>34308</v>
      </c>
      <c r="F17" s="52">
        <v>10779</v>
      </c>
      <c r="G17" s="52">
        <v>5020</v>
      </c>
      <c r="H17" s="52">
        <v>0</v>
      </c>
      <c r="I17" s="52">
        <v>0</v>
      </c>
      <c r="J17" s="52">
        <v>17326</v>
      </c>
      <c r="K17" s="52">
        <v>2198</v>
      </c>
      <c r="L17" s="52">
        <v>132777</v>
      </c>
    </row>
    <row r="18" spans="2:13" ht="33" customHeight="1" x14ac:dyDescent="0.25">
      <c r="B18" s="90" t="s">
        <v>372</v>
      </c>
      <c r="C18" s="52">
        <v>92874</v>
      </c>
      <c r="D18" s="52">
        <v>0</v>
      </c>
      <c r="E18" s="52">
        <v>98179</v>
      </c>
      <c r="F18" s="52">
        <v>12280</v>
      </c>
      <c r="G18" s="52">
        <v>4287</v>
      </c>
      <c r="H18" s="52">
        <v>0</v>
      </c>
      <c r="I18" s="52">
        <v>0</v>
      </c>
      <c r="J18" s="52">
        <v>467</v>
      </c>
      <c r="K18" s="52">
        <v>5895</v>
      </c>
      <c r="L18" s="52">
        <v>213982</v>
      </c>
    </row>
    <row r="19" spans="2:13" ht="33" customHeight="1" x14ac:dyDescent="0.25">
      <c r="B19" s="54" t="s">
        <v>336</v>
      </c>
      <c r="C19" s="55">
        <v>5541394</v>
      </c>
      <c r="D19" s="55">
        <v>190517</v>
      </c>
      <c r="E19" s="55">
        <v>1089778</v>
      </c>
      <c r="F19" s="55">
        <v>380375</v>
      </c>
      <c r="G19" s="55">
        <v>103470</v>
      </c>
      <c r="H19" s="55">
        <v>76487</v>
      </c>
      <c r="I19" s="55">
        <v>98297</v>
      </c>
      <c r="J19" s="55">
        <v>92341</v>
      </c>
      <c r="K19" s="55">
        <v>70520</v>
      </c>
      <c r="L19" s="55">
        <v>7643179</v>
      </c>
    </row>
    <row r="20" spans="2:13" ht="14.25" x14ac:dyDescent="0.3">
      <c r="B20" s="113"/>
      <c r="C20" s="113"/>
      <c r="D20" s="113"/>
      <c r="E20" s="113"/>
      <c r="F20" s="113"/>
      <c r="G20" s="112"/>
      <c r="H20" s="112"/>
      <c r="I20" s="112"/>
      <c r="J20" s="112"/>
      <c r="K20" s="112"/>
    </row>
    <row r="21" spans="2:13" ht="17.45" customHeight="1" x14ac:dyDescent="0.25">
      <c r="B21" s="269" t="s">
        <v>295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</row>
    <row r="22" spans="2:13" ht="13.5" customHeight="1" x14ac:dyDescent="0.3">
      <c r="B22" s="113"/>
      <c r="C22" s="113"/>
      <c r="D22" s="40"/>
      <c r="E22" s="40"/>
      <c r="F22" s="40"/>
      <c r="G22" s="40"/>
      <c r="H22" s="40"/>
      <c r="I22" s="40"/>
      <c r="J22" s="40"/>
      <c r="K22" s="193"/>
      <c r="L22" s="193"/>
      <c r="M22" s="193"/>
    </row>
    <row r="23" spans="2:13" ht="13.5" customHeight="1" x14ac:dyDescent="0.3">
      <c r="B23" s="194"/>
      <c r="C23" s="132"/>
      <c r="D23" s="180" t="s">
        <v>117</v>
      </c>
      <c r="E23" s="180" t="s">
        <v>120</v>
      </c>
      <c r="F23" s="180" t="s">
        <v>119</v>
      </c>
      <c r="G23" s="180" t="s">
        <v>122</v>
      </c>
      <c r="H23" s="180" t="s">
        <v>116</v>
      </c>
      <c r="I23" s="180" t="s">
        <v>64</v>
      </c>
      <c r="J23" s="225"/>
      <c r="K23" s="40"/>
      <c r="L23" s="196"/>
      <c r="M23" s="196"/>
    </row>
    <row r="24" spans="2:13" ht="13.5" customHeight="1" x14ac:dyDescent="0.3">
      <c r="B24" s="40"/>
      <c r="C24" s="226" t="s">
        <v>64</v>
      </c>
      <c r="D24" s="197">
        <f>C19</f>
        <v>5541394</v>
      </c>
      <c r="E24" s="197">
        <f>D19+E19</f>
        <v>1280295</v>
      </c>
      <c r="F24" s="197">
        <f>+F19+G19</f>
        <v>483845</v>
      </c>
      <c r="G24" s="197">
        <f>+H19+I19+J19</f>
        <v>267125</v>
      </c>
      <c r="H24" s="197">
        <f>+K19</f>
        <v>70520</v>
      </c>
      <c r="I24" s="197">
        <f>+D24+E24+F24+G24+H24</f>
        <v>7643179</v>
      </c>
      <c r="J24" s="196">
        <f>I24-L19</f>
        <v>0</v>
      </c>
      <c r="K24" s="40"/>
      <c r="L24" s="199"/>
      <c r="M24" s="199"/>
    </row>
    <row r="25" spans="2:13" ht="13.5" customHeight="1" x14ac:dyDescent="0.3">
      <c r="B25" s="113"/>
      <c r="C25" s="132"/>
      <c r="D25" s="200">
        <f>+D24/$I$24</f>
        <v>0.72501167380745635</v>
      </c>
      <c r="E25" s="200">
        <f t="shared" ref="E25:H25" si="0">+E24/$I$24</f>
        <v>0.1675081795153561</v>
      </c>
      <c r="F25" s="200">
        <f t="shared" si="0"/>
        <v>6.3304156555799629E-2</v>
      </c>
      <c r="G25" s="200">
        <f t="shared" si="0"/>
        <v>3.494946278243647E-2</v>
      </c>
      <c r="H25" s="200">
        <f t="shared" si="0"/>
        <v>9.2265273389515023E-3</v>
      </c>
      <c r="I25" s="200">
        <f>+D25+E25+F25+G25+H25</f>
        <v>1.0000000000000002</v>
      </c>
      <c r="J25" s="112"/>
      <c r="K25" s="40"/>
      <c r="L25" s="112"/>
    </row>
    <row r="26" spans="2:13" ht="14.25" x14ac:dyDescent="0.3">
      <c r="B26" s="113"/>
      <c r="C26" s="202"/>
      <c r="D26" s="202"/>
      <c r="E26" s="202"/>
      <c r="F26" s="202"/>
      <c r="G26" s="202"/>
      <c r="H26" s="201"/>
      <c r="I26" s="201"/>
      <c r="J26" s="112"/>
      <c r="K26" s="112"/>
      <c r="L26" s="112"/>
    </row>
    <row r="27" spans="2:13" ht="14.25" x14ac:dyDescent="0.3">
      <c r="B27" s="113"/>
      <c r="C27" s="113"/>
      <c r="D27" s="113"/>
      <c r="E27" s="113"/>
      <c r="F27" s="113"/>
      <c r="G27" s="113"/>
      <c r="H27" s="112"/>
      <c r="I27" s="112"/>
      <c r="J27" s="112"/>
      <c r="K27" s="112"/>
      <c r="L27" s="112"/>
    </row>
    <row r="28" spans="2:13" ht="13.5" customHeight="1" x14ac:dyDescent="0.3">
      <c r="B28" s="113"/>
      <c r="C28" s="40"/>
      <c r="D28" s="40"/>
      <c r="E28" s="40"/>
      <c r="F28" s="40"/>
      <c r="G28" s="40"/>
      <c r="H28" s="40"/>
      <c r="I28" s="40"/>
      <c r="J28" s="112"/>
      <c r="K28" s="112"/>
      <c r="L28" s="112"/>
    </row>
    <row r="29" spans="2:13" ht="13.5" customHeight="1" x14ac:dyDescent="0.3">
      <c r="B29" s="113"/>
      <c r="C29" s="40"/>
      <c r="D29" s="40"/>
      <c r="E29" s="40"/>
      <c r="F29" s="40"/>
      <c r="G29" s="40"/>
      <c r="H29" s="40"/>
      <c r="I29" s="40"/>
      <c r="J29" s="112"/>
      <c r="K29" s="112"/>
      <c r="L29" s="112"/>
    </row>
    <row r="30" spans="2:13" ht="13.5" customHeight="1" x14ac:dyDescent="0.3">
      <c r="B30" s="113"/>
      <c r="C30" s="40"/>
      <c r="D30" s="40"/>
      <c r="E30" s="40"/>
      <c r="F30" s="40"/>
      <c r="G30" s="40"/>
      <c r="H30" s="40"/>
      <c r="I30" s="40"/>
      <c r="J30" s="112"/>
      <c r="K30" s="112"/>
      <c r="L30" s="112"/>
    </row>
    <row r="31" spans="2:13" ht="14.25" x14ac:dyDescent="0.3">
      <c r="B31" s="113"/>
      <c r="C31" s="113"/>
      <c r="D31" s="113"/>
      <c r="E31" s="113"/>
      <c r="F31" s="113"/>
      <c r="G31" s="113"/>
      <c r="H31" s="112"/>
      <c r="I31" s="112"/>
      <c r="J31" s="112"/>
      <c r="K31" s="112"/>
      <c r="L31" s="112"/>
    </row>
    <row r="32" spans="2:13" ht="14.25" x14ac:dyDescent="0.3">
      <c r="B32" s="113"/>
      <c r="C32" s="113"/>
      <c r="D32" s="113"/>
      <c r="E32" s="113"/>
      <c r="F32" s="113"/>
      <c r="G32" s="113"/>
      <c r="H32" s="112"/>
      <c r="I32" s="112"/>
      <c r="J32" s="112"/>
      <c r="K32" s="112"/>
      <c r="L32" s="112"/>
    </row>
    <row r="33" spans="2:12" ht="14.25" x14ac:dyDescent="0.3">
      <c r="B33" s="113"/>
      <c r="C33" s="113"/>
      <c r="D33" s="113"/>
      <c r="E33" s="113"/>
      <c r="F33" s="113"/>
      <c r="G33" s="113"/>
      <c r="H33" s="112"/>
      <c r="I33" s="112"/>
      <c r="J33" s="112"/>
      <c r="K33" s="112"/>
      <c r="L33" s="112"/>
    </row>
    <row r="34" spans="2:12" ht="14.25" x14ac:dyDescent="0.3">
      <c r="B34" s="113"/>
      <c r="C34" s="113"/>
      <c r="D34" s="113"/>
      <c r="E34" s="113"/>
      <c r="F34" s="113"/>
      <c r="G34" s="113"/>
      <c r="H34" s="112"/>
      <c r="I34" s="112"/>
      <c r="J34" s="112"/>
      <c r="K34" s="112"/>
      <c r="L34" s="112"/>
    </row>
    <row r="35" spans="2:12" ht="14.25" x14ac:dyDescent="0.3">
      <c r="B35" s="113"/>
      <c r="C35" s="113"/>
      <c r="D35" s="113"/>
      <c r="E35" s="113"/>
      <c r="F35" s="113"/>
      <c r="G35" s="113"/>
      <c r="H35" s="112"/>
      <c r="I35" s="112"/>
      <c r="J35" s="112"/>
      <c r="K35" s="112"/>
      <c r="L35" s="112"/>
    </row>
    <row r="36" spans="2:12" ht="14.25" x14ac:dyDescent="0.3">
      <c r="B36" s="113"/>
      <c r="C36" s="113"/>
      <c r="D36" s="113"/>
      <c r="E36" s="113"/>
      <c r="F36" s="113"/>
      <c r="G36" s="113"/>
      <c r="H36" s="112"/>
      <c r="I36" s="112"/>
      <c r="J36" s="112"/>
      <c r="K36" s="112"/>
      <c r="L36" s="112"/>
    </row>
    <row r="37" spans="2:12" ht="14.25" x14ac:dyDescent="0.3">
      <c r="B37" s="113"/>
      <c r="C37" s="113"/>
      <c r="D37" s="113"/>
      <c r="E37" s="113"/>
      <c r="F37" s="113"/>
      <c r="G37" s="113"/>
      <c r="H37" s="112"/>
      <c r="I37" s="112"/>
      <c r="J37" s="112"/>
      <c r="K37" s="112"/>
      <c r="L37" s="112"/>
    </row>
    <row r="38" spans="2:12" ht="14.25" x14ac:dyDescent="0.3">
      <c r="B38" s="113"/>
      <c r="C38" s="113"/>
      <c r="D38" s="113"/>
      <c r="E38" s="113"/>
      <c r="F38" s="113"/>
      <c r="G38" s="113"/>
      <c r="H38" s="112"/>
      <c r="I38" s="112"/>
      <c r="J38" s="112"/>
      <c r="K38" s="112"/>
      <c r="L38" s="112"/>
    </row>
    <row r="39" spans="2:12" ht="14.25" x14ac:dyDescent="0.3">
      <c r="B39" s="113"/>
      <c r="C39" s="113"/>
      <c r="D39" s="113"/>
      <c r="E39" s="113"/>
      <c r="F39" s="113"/>
      <c r="G39" s="113"/>
      <c r="H39" s="112"/>
      <c r="I39" s="112"/>
      <c r="J39" s="112"/>
      <c r="K39" s="112"/>
      <c r="L39" s="112"/>
    </row>
    <row r="40" spans="2:12" ht="14.25" x14ac:dyDescent="0.3">
      <c r="B40" s="113"/>
      <c r="C40" s="113"/>
      <c r="D40" s="113"/>
      <c r="E40" s="113"/>
      <c r="F40" s="113"/>
      <c r="G40" s="113"/>
      <c r="H40" s="112"/>
      <c r="I40" s="112"/>
      <c r="J40" s="112"/>
      <c r="K40" s="112"/>
      <c r="L40" s="112"/>
    </row>
    <row r="41" spans="2:12" ht="14.25" x14ac:dyDescent="0.3">
      <c r="B41" s="113"/>
      <c r="C41" s="113"/>
      <c r="D41" s="113"/>
      <c r="E41" s="113"/>
      <c r="F41" s="113"/>
      <c r="G41" s="113"/>
      <c r="H41" s="112"/>
      <c r="I41" s="112"/>
      <c r="J41" s="112"/>
      <c r="K41" s="112"/>
      <c r="L41" s="112"/>
    </row>
    <row r="42" spans="2:12" ht="14.25" x14ac:dyDescent="0.3">
      <c r="B42" s="113"/>
      <c r="C42" s="113"/>
      <c r="D42" s="113"/>
      <c r="E42" s="113"/>
      <c r="F42" s="113"/>
      <c r="G42" s="113"/>
      <c r="H42" s="112"/>
      <c r="I42" s="112"/>
      <c r="J42" s="112"/>
      <c r="K42" s="112"/>
      <c r="L42" s="112"/>
    </row>
    <row r="43" spans="2:12" ht="14.25" x14ac:dyDescent="0.3">
      <c r="B43" s="113"/>
      <c r="C43" s="113"/>
      <c r="D43" s="113"/>
      <c r="E43" s="113"/>
      <c r="F43" s="113"/>
      <c r="G43" s="113"/>
      <c r="H43" s="112"/>
      <c r="I43" s="112"/>
      <c r="J43" s="112"/>
      <c r="K43" s="112"/>
      <c r="L43" s="112"/>
    </row>
    <row r="44" spans="2:12" ht="14.25" x14ac:dyDescent="0.3">
      <c r="B44" s="113"/>
      <c r="C44" s="113"/>
      <c r="D44" s="113"/>
      <c r="E44" s="113"/>
      <c r="F44" s="113"/>
      <c r="G44" s="113"/>
      <c r="H44" s="112"/>
      <c r="I44" s="112"/>
      <c r="J44" s="112"/>
      <c r="K44" s="112"/>
      <c r="L44" s="112"/>
    </row>
    <row r="45" spans="2:12" ht="14.25" x14ac:dyDescent="0.3">
      <c r="B45" s="113"/>
      <c r="C45" s="113"/>
      <c r="D45" s="113"/>
      <c r="E45" s="113"/>
      <c r="F45" s="113"/>
      <c r="G45" s="113"/>
      <c r="H45" s="112"/>
      <c r="I45" s="112"/>
      <c r="J45" s="112"/>
      <c r="K45" s="112"/>
      <c r="L45" s="112"/>
    </row>
    <row r="46" spans="2:12" ht="14.25" x14ac:dyDescent="0.3">
      <c r="B46" s="113"/>
      <c r="C46" s="113"/>
      <c r="D46" s="113"/>
      <c r="E46" s="113"/>
      <c r="F46" s="113"/>
      <c r="G46" s="113"/>
      <c r="H46" s="112"/>
      <c r="I46" s="112"/>
      <c r="J46" s="112"/>
      <c r="K46" s="112"/>
      <c r="L46" s="112"/>
    </row>
    <row r="47" spans="2:12" ht="14.25" x14ac:dyDescent="0.3">
      <c r="B47" s="113"/>
      <c r="C47" s="113"/>
      <c r="D47" s="113"/>
      <c r="E47" s="113"/>
      <c r="F47" s="113"/>
      <c r="G47" s="113"/>
      <c r="H47" s="112"/>
      <c r="I47" s="112"/>
      <c r="J47" s="112"/>
      <c r="K47" s="112"/>
      <c r="L47" s="112"/>
    </row>
    <row r="48" spans="2:12" ht="14.25" x14ac:dyDescent="0.3">
      <c r="B48" s="113"/>
      <c r="C48" s="113"/>
      <c r="D48" s="113"/>
      <c r="E48" s="113"/>
      <c r="F48" s="113"/>
      <c r="G48" s="113"/>
      <c r="H48" s="112"/>
      <c r="I48" s="112"/>
      <c r="J48" s="112"/>
      <c r="K48" s="112"/>
      <c r="L48" s="112"/>
    </row>
    <row r="49" spans="1:15" ht="14.25" x14ac:dyDescent="0.3">
      <c r="B49" s="113"/>
      <c r="C49" s="113"/>
      <c r="D49" s="113"/>
      <c r="E49" s="113"/>
      <c r="F49" s="113"/>
      <c r="G49" s="113"/>
      <c r="H49" s="112"/>
      <c r="I49" s="112"/>
      <c r="J49" s="112"/>
      <c r="K49" s="112"/>
      <c r="L49" s="112"/>
    </row>
    <row r="50" spans="1:15" ht="14.25" x14ac:dyDescent="0.3">
      <c r="B50" s="113"/>
      <c r="C50" s="113"/>
      <c r="D50" s="113"/>
      <c r="E50" s="113"/>
      <c r="F50" s="113"/>
      <c r="G50" s="113"/>
      <c r="H50" s="112"/>
      <c r="I50" s="112"/>
      <c r="J50" s="112"/>
      <c r="K50" s="112"/>
      <c r="L50" s="112"/>
    </row>
    <row r="51" spans="1:15" ht="14.25" x14ac:dyDescent="0.3">
      <c r="B51" s="113"/>
      <c r="C51" s="113"/>
      <c r="D51" s="113"/>
      <c r="E51" s="113"/>
      <c r="F51" s="113"/>
      <c r="G51" s="113"/>
      <c r="H51" s="112"/>
      <c r="I51" s="112"/>
      <c r="J51" s="112"/>
      <c r="K51" s="112"/>
      <c r="L51" s="112"/>
    </row>
    <row r="52" spans="1:15" ht="14.25" x14ac:dyDescent="0.3">
      <c r="B52" s="113"/>
      <c r="C52" s="113"/>
      <c r="D52" s="113"/>
      <c r="E52" s="113"/>
      <c r="F52" s="113"/>
      <c r="G52" s="113"/>
      <c r="H52" s="112"/>
      <c r="I52" s="112"/>
      <c r="J52" s="112"/>
      <c r="K52" s="112"/>
      <c r="L52" s="112"/>
    </row>
    <row r="53" spans="1:15" ht="14.25" x14ac:dyDescent="0.3">
      <c r="B53" s="113"/>
      <c r="C53" s="113"/>
      <c r="D53" s="113"/>
      <c r="E53" s="113"/>
      <c r="F53" s="113"/>
      <c r="G53" s="113"/>
      <c r="H53" s="112"/>
      <c r="I53" s="112"/>
      <c r="J53" s="112"/>
      <c r="K53" s="112"/>
      <c r="L53" s="112"/>
    </row>
    <row r="54" spans="1:15" ht="14.25" x14ac:dyDescent="0.3">
      <c r="B54" s="113"/>
      <c r="C54" s="113"/>
      <c r="D54" s="113"/>
      <c r="E54" s="113"/>
      <c r="F54" s="113"/>
      <c r="G54" s="113"/>
      <c r="H54" s="112"/>
      <c r="I54" s="112"/>
      <c r="J54" s="112"/>
      <c r="K54" s="112"/>
      <c r="L54" s="112"/>
    </row>
    <row r="55" spans="1:15" ht="17.45" customHeight="1" x14ac:dyDescent="0.3">
      <c r="A55" s="40"/>
      <c r="B55" s="269" t="s">
        <v>297</v>
      </c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199"/>
      <c r="O55" s="199"/>
    </row>
    <row r="56" spans="1:15" ht="13.5" customHeight="1" x14ac:dyDescent="0.3">
      <c r="A56" s="40"/>
      <c r="B56" s="113"/>
      <c r="C56" s="113"/>
      <c r="D56" s="113"/>
      <c r="E56" s="113"/>
      <c r="F56" s="113"/>
      <c r="G56" s="113"/>
      <c r="H56" s="112"/>
      <c r="I56" s="112"/>
      <c r="J56" s="112"/>
      <c r="K56" s="112"/>
      <c r="L56" s="112"/>
      <c r="M56" s="40"/>
    </row>
    <row r="57" spans="1:15" ht="13.5" customHeight="1" x14ac:dyDescent="0.3">
      <c r="A57" s="40"/>
      <c r="B57" s="132"/>
      <c r="C57" s="132"/>
      <c r="D57" s="180" t="s">
        <v>117</v>
      </c>
      <c r="E57" s="180" t="s">
        <v>120</v>
      </c>
      <c r="F57" s="180" t="s">
        <v>119</v>
      </c>
      <c r="G57" s="180" t="s">
        <v>122</v>
      </c>
      <c r="H57" s="180" t="s">
        <v>116</v>
      </c>
      <c r="I57" s="180" t="s">
        <v>64</v>
      </c>
      <c r="J57" s="227"/>
      <c r="K57" s="40"/>
      <c r="L57" s="40"/>
      <c r="M57" s="40"/>
    </row>
    <row r="58" spans="1:15" ht="13.5" customHeight="1" x14ac:dyDescent="0.3">
      <c r="D58" s="197">
        <f>C10</f>
        <v>1443524</v>
      </c>
      <c r="E58" s="197">
        <f>D10+E10</f>
        <v>747196</v>
      </c>
      <c r="F58" s="197">
        <f>+F10+G10</f>
        <v>328303</v>
      </c>
      <c r="G58" s="197">
        <f>+H10+I10+J10</f>
        <v>23920</v>
      </c>
      <c r="H58" s="197">
        <f>+K10</f>
        <v>65857</v>
      </c>
      <c r="I58" s="197">
        <f>+D58+E58+F58+G58+H58</f>
        <v>2608800</v>
      </c>
      <c r="J58" s="228">
        <f>I58-L10</f>
        <v>0</v>
      </c>
      <c r="K58" s="40"/>
      <c r="L58" s="40"/>
      <c r="M58" s="40"/>
    </row>
    <row r="59" spans="1:15" ht="13.5" customHeight="1" x14ac:dyDescent="0.3">
      <c r="B59" s="132"/>
      <c r="C59" s="132" t="s">
        <v>104</v>
      </c>
      <c r="D59" s="200">
        <f>+D58/$I$58</f>
        <v>0.55332873351732592</v>
      </c>
      <c r="E59" s="200">
        <f t="shared" ref="E59:H59" si="1">+E58/$I$58</f>
        <v>0.28641367678626189</v>
      </c>
      <c r="F59" s="200">
        <f t="shared" si="1"/>
        <v>0.12584444955535112</v>
      </c>
      <c r="G59" s="200">
        <f t="shared" si="1"/>
        <v>9.1689665746703466E-3</v>
      </c>
      <c r="H59" s="200">
        <f t="shared" si="1"/>
        <v>2.5244173566390679E-2</v>
      </c>
      <c r="I59" s="200">
        <f>+D59+E59+F59+G59+H59</f>
        <v>0.99999999999999989</v>
      </c>
      <c r="J59" s="112"/>
      <c r="K59" s="40"/>
      <c r="L59" s="40"/>
      <c r="M59" s="40"/>
    </row>
    <row r="60" spans="1:15" ht="13.5" customHeight="1" x14ac:dyDescent="0.3">
      <c r="B60" s="79"/>
      <c r="C60" s="79"/>
      <c r="D60" s="133"/>
      <c r="E60" s="133"/>
      <c r="F60" s="133"/>
      <c r="G60" s="133"/>
      <c r="H60" s="133"/>
      <c r="I60" s="133"/>
      <c r="J60" s="205"/>
      <c r="K60" s="205"/>
      <c r="L60" s="40"/>
      <c r="M60" s="40"/>
    </row>
    <row r="61" spans="1:15" ht="13.5" customHeight="1" x14ac:dyDescent="0.3">
      <c r="B61" s="203"/>
      <c r="C61" s="203"/>
      <c r="D61" s="205"/>
      <c r="E61" s="205"/>
      <c r="F61" s="205"/>
      <c r="G61" s="205"/>
      <c r="H61" s="205"/>
      <c r="I61" s="205"/>
      <c r="J61" s="112"/>
      <c r="K61" s="112"/>
      <c r="L61" s="40"/>
      <c r="M61" s="40"/>
    </row>
    <row r="62" spans="1:15" ht="13.5" customHeight="1" x14ac:dyDescent="0.3">
      <c r="B62" s="203"/>
      <c r="C62" s="203"/>
      <c r="D62" s="205"/>
      <c r="E62" s="205"/>
      <c r="F62" s="205"/>
      <c r="G62" s="205"/>
      <c r="H62" s="205"/>
      <c r="I62" s="205"/>
      <c r="J62" s="206"/>
      <c r="K62" s="112"/>
      <c r="L62" s="40"/>
      <c r="M62" s="40"/>
    </row>
    <row r="63" spans="1:15" ht="13.5" customHeight="1" x14ac:dyDescent="0.3">
      <c r="B63" s="203"/>
      <c r="C63" s="203"/>
      <c r="D63" s="205"/>
      <c r="E63" s="205"/>
      <c r="F63" s="205"/>
      <c r="G63" s="205"/>
      <c r="H63" s="205"/>
      <c r="I63" s="205"/>
      <c r="J63" s="206"/>
      <c r="K63" s="112"/>
      <c r="L63" s="40"/>
      <c r="M63" s="40"/>
    </row>
    <row r="64" spans="1:15" ht="13.5" customHeight="1" x14ac:dyDescent="0.3">
      <c r="B64" s="67"/>
      <c r="C64" s="67"/>
      <c r="D64" s="67"/>
      <c r="E64" s="67"/>
      <c r="F64" s="67"/>
      <c r="G64" s="67"/>
      <c r="H64" s="67"/>
      <c r="I64" s="67"/>
      <c r="J64" s="112"/>
      <c r="K64" s="112"/>
      <c r="L64" s="112"/>
      <c r="M64" s="40"/>
    </row>
    <row r="65" spans="2:13" ht="13.5" customHeight="1" x14ac:dyDescent="0.3">
      <c r="B65" s="67"/>
      <c r="C65" s="67"/>
      <c r="D65" s="67"/>
      <c r="E65" s="67"/>
      <c r="F65" s="67"/>
      <c r="G65" s="67"/>
      <c r="H65" s="67"/>
      <c r="I65" s="67"/>
      <c r="J65" s="112"/>
      <c r="K65" s="112"/>
      <c r="L65" s="112"/>
      <c r="M65" s="40"/>
    </row>
    <row r="66" spans="2:13" ht="13.5" customHeight="1" x14ac:dyDescent="0.3">
      <c r="B66" s="113"/>
      <c r="C66" s="113"/>
      <c r="D66" s="113"/>
      <c r="E66" s="113"/>
      <c r="F66" s="113"/>
      <c r="G66" s="113"/>
      <c r="H66" s="112"/>
      <c r="I66" s="112"/>
      <c r="J66" s="112"/>
      <c r="K66" s="112"/>
      <c r="L66" s="112"/>
      <c r="M66" s="40"/>
    </row>
    <row r="67" spans="2:13" ht="13.5" customHeight="1" x14ac:dyDescent="0.3">
      <c r="B67" s="113"/>
      <c r="C67" s="113"/>
      <c r="D67" s="113"/>
      <c r="E67" s="113"/>
      <c r="F67" s="113"/>
      <c r="G67" s="113"/>
      <c r="H67" s="112"/>
      <c r="I67" s="112"/>
      <c r="J67" s="112"/>
      <c r="K67" s="112"/>
      <c r="L67" s="112"/>
      <c r="M67" s="40"/>
    </row>
    <row r="68" spans="2:13" ht="13.5" customHeight="1" x14ac:dyDescent="0.3">
      <c r="B68" s="113"/>
      <c r="C68" s="113"/>
      <c r="D68" s="113"/>
      <c r="E68" s="113"/>
      <c r="F68" s="113"/>
      <c r="G68" s="113"/>
      <c r="H68" s="112"/>
      <c r="I68" s="112"/>
      <c r="J68" s="112"/>
      <c r="K68" s="112"/>
      <c r="L68" s="112"/>
      <c r="M68" s="40"/>
    </row>
    <row r="69" spans="2:13" ht="13.5" customHeight="1" x14ac:dyDescent="0.3">
      <c r="B69" s="113"/>
      <c r="C69" s="113"/>
      <c r="D69" s="113"/>
      <c r="E69" s="113"/>
      <c r="F69" s="113"/>
      <c r="G69" s="113"/>
      <c r="H69" s="112"/>
      <c r="I69" s="112"/>
      <c r="J69" s="112"/>
      <c r="K69" s="112"/>
      <c r="L69" s="112"/>
      <c r="M69" s="40"/>
    </row>
    <row r="70" spans="2:13" ht="13.5" customHeight="1" x14ac:dyDescent="0.3">
      <c r="B70" s="113"/>
      <c r="C70" s="113"/>
      <c r="D70" s="113"/>
      <c r="E70" s="113"/>
      <c r="F70" s="113"/>
      <c r="G70" s="113"/>
      <c r="H70" s="112"/>
      <c r="I70" s="112"/>
      <c r="J70" s="112"/>
      <c r="K70" s="112"/>
      <c r="L70" s="112"/>
      <c r="M70" s="40"/>
    </row>
    <row r="71" spans="2:13" ht="13.5" customHeight="1" x14ac:dyDescent="0.3">
      <c r="B71" s="113"/>
      <c r="C71" s="113"/>
      <c r="D71" s="113"/>
      <c r="E71" s="113"/>
      <c r="F71" s="113"/>
      <c r="G71" s="113"/>
      <c r="H71" s="112"/>
      <c r="I71" s="112"/>
      <c r="J71" s="112"/>
      <c r="K71" s="112"/>
      <c r="L71" s="112"/>
      <c r="M71" s="40"/>
    </row>
    <row r="72" spans="2:13" ht="13.5" customHeight="1" x14ac:dyDescent="0.3">
      <c r="B72" s="113"/>
      <c r="C72" s="113"/>
      <c r="D72" s="113"/>
      <c r="E72" s="113"/>
      <c r="F72" s="113"/>
      <c r="G72" s="113"/>
      <c r="H72" s="112"/>
      <c r="I72" s="112"/>
      <c r="J72" s="112"/>
      <c r="K72" s="112"/>
      <c r="L72" s="112"/>
      <c r="M72" s="40"/>
    </row>
    <row r="73" spans="2:13" ht="13.5" customHeight="1" x14ac:dyDescent="0.3">
      <c r="B73" s="113"/>
      <c r="C73" s="113"/>
      <c r="D73" s="113"/>
      <c r="E73" s="113"/>
      <c r="F73" s="113"/>
      <c r="G73" s="113"/>
      <c r="H73" s="112"/>
      <c r="I73" s="112"/>
      <c r="J73" s="112"/>
      <c r="K73" s="112"/>
      <c r="L73" s="112"/>
      <c r="M73" s="40"/>
    </row>
    <row r="74" spans="2:13" ht="13.5" customHeight="1" x14ac:dyDescent="0.3">
      <c r="B74" s="113"/>
      <c r="C74" s="113"/>
      <c r="D74" s="113"/>
      <c r="E74" s="113"/>
      <c r="F74" s="113"/>
      <c r="G74" s="113"/>
      <c r="H74" s="112"/>
      <c r="I74" s="112"/>
      <c r="J74" s="112"/>
      <c r="K74" s="112"/>
      <c r="L74" s="112"/>
      <c r="M74" s="40"/>
    </row>
    <row r="75" spans="2:13" ht="13.5" customHeight="1" x14ac:dyDescent="0.3">
      <c r="B75" s="113"/>
      <c r="C75" s="113"/>
      <c r="D75" s="113"/>
      <c r="E75" s="113"/>
      <c r="F75" s="113"/>
      <c r="G75" s="113"/>
      <c r="H75" s="112"/>
      <c r="I75" s="112"/>
      <c r="J75" s="112"/>
      <c r="K75" s="112"/>
      <c r="L75" s="112"/>
      <c r="M75" s="40"/>
    </row>
    <row r="76" spans="2:13" ht="13.5" customHeight="1" x14ac:dyDescent="0.3">
      <c r="B76" s="113"/>
      <c r="C76" s="113"/>
      <c r="D76" s="113"/>
      <c r="E76" s="113"/>
      <c r="F76" s="113"/>
      <c r="G76" s="113"/>
      <c r="H76" s="112"/>
      <c r="I76" s="112"/>
      <c r="J76" s="112"/>
      <c r="K76" s="112"/>
      <c r="L76" s="112"/>
      <c r="M76" s="40"/>
    </row>
    <row r="77" spans="2:13" ht="13.5" customHeight="1" x14ac:dyDescent="0.3">
      <c r="B77" s="113"/>
      <c r="C77" s="113"/>
      <c r="D77" s="113"/>
      <c r="E77" s="113"/>
      <c r="F77" s="113"/>
      <c r="G77" s="113"/>
      <c r="H77" s="112"/>
      <c r="I77" s="112"/>
      <c r="J77" s="112"/>
      <c r="K77" s="112"/>
      <c r="L77" s="112"/>
      <c r="M77" s="40"/>
    </row>
    <row r="78" spans="2:13" ht="13.5" customHeight="1" x14ac:dyDescent="0.3">
      <c r="B78" s="113"/>
      <c r="C78" s="113"/>
      <c r="D78" s="113"/>
      <c r="E78" s="113"/>
      <c r="F78" s="113"/>
      <c r="G78" s="113"/>
      <c r="H78" s="112"/>
      <c r="I78" s="112"/>
      <c r="J78" s="112"/>
      <c r="K78" s="112"/>
      <c r="L78" s="112"/>
      <c r="M78" s="40"/>
    </row>
    <row r="79" spans="2:13" ht="13.5" customHeight="1" x14ac:dyDescent="0.3">
      <c r="B79" s="113"/>
      <c r="C79" s="113"/>
      <c r="D79" s="113"/>
      <c r="E79" s="113"/>
      <c r="F79" s="113"/>
      <c r="G79" s="113"/>
      <c r="H79" s="112"/>
      <c r="I79" s="112"/>
      <c r="J79" s="112"/>
      <c r="K79" s="112"/>
      <c r="L79" s="112"/>
      <c r="M79" s="40"/>
    </row>
    <row r="80" spans="2:13" ht="13.5" customHeight="1" x14ac:dyDescent="0.3">
      <c r="B80" s="113"/>
      <c r="C80" s="113"/>
      <c r="D80" s="113"/>
      <c r="E80" s="113"/>
      <c r="F80" s="113"/>
      <c r="G80" s="113"/>
      <c r="H80" s="112"/>
      <c r="I80" s="112"/>
      <c r="J80" s="112"/>
      <c r="K80" s="112"/>
      <c r="L80" s="112"/>
      <c r="M80" s="40"/>
    </row>
    <row r="81" spans="2:18" ht="13.5" customHeight="1" x14ac:dyDescent="0.3">
      <c r="B81" s="113"/>
      <c r="C81" s="113"/>
      <c r="D81" s="113"/>
      <c r="E81" s="113"/>
      <c r="F81" s="113"/>
      <c r="G81" s="113"/>
      <c r="H81" s="112"/>
      <c r="I81" s="112"/>
      <c r="J81" s="112"/>
      <c r="K81" s="112"/>
      <c r="L81" s="112"/>
      <c r="M81" s="40"/>
    </row>
    <row r="82" spans="2:18" ht="13.5" customHeight="1" x14ac:dyDescent="0.3">
      <c r="B82" s="113"/>
      <c r="C82" s="113"/>
      <c r="D82" s="113"/>
      <c r="E82" s="113"/>
      <c r="F82" s="113"/>
      <c r="G82" s="113"/>
      <c r="H82" s="112"/>
      <c r="I82" s="112"/>
      <c r="J82" s="112"/>
      <c r="K82" s="112"/>
      <c r="L82" s="112"/>
      <c r="M82" s="40"/>
    </row>
    <row r="83" spans="2:18" ht="13.5" customHeight="1" x14ac:dyDescent="0.3">
      <c r="B83" s="113"/>
      <c r="C83" s="113"/>
      <c r="D83" s="113"/>
      <c r="E83" s="113"/>
      <c r="F83" s="113"/>
      <c r="G83" s="113"/>
      <c r="H83" s="112"/>
      <c r="I83" s="112"/>
      <c r="J83" s="112"/>
      <c r="K83" s="112"/>
      <c r="L83" s="112"/>
      <c r="M83" s="40"/>
    </row>
    <row r="84" spans="2:18" ht="13.5" customHeight="1" x14ac:dyDescent="0.3">
      <c r="B84" s="113"/>
      <c r="C84" s="113"/>
      <c r="D84" s="113"/>
      <c r="E84" s="113"/>
      <c r="F84" s="113"/>
      <c r="G84" s="113"/>
      <c r="H84" s="112"/>
      <c r="I84" s="112"/>
      <c r="J84" s="112"/>
      <c r="K84" s="112"/>
      <c r="L84" s="112"/>
      <c r="M84" s="40"/>
    </row>
    <row r="85" spans="2:18" ht="13.5" customHeight="1" x14ac:dyDescent="0.3">
      <c r="B85" s="56" t="s">
        <v>223</v>
      </c>
      <c r="C85" s="59"/>
      <c r="D85" s="59"/>
      <c r="E85" s="59"/>
      <c r="F85" s="59"/>
      <c r="G85" s="59"/>
      <c r="H85" s="59"/>
    </row>
    <row r="86" spans="2:18" ht="13.5" customHeight="1" x14ac:dyDescent="0.3">
      <c r="B86" s="66" t="s">
        <v>279</v>
      </c>
    </row>
    <row r="88" spans="2:18" ht="33" customHeight="1" x14ac:dyDescent="0.25">
      <c r="B88" s="299" t="s">
        <v>189</v>
      </c>
      <c r="C88" s="299"/>
      <c r="D88" s="299"/>
      <c r="E88" s="299"/>
      <c r="F88" s="299"/>
      <c r="G88" s="299"/>
      <c r="H88" s="299"/>
      <c r="I88" s="299"/>
      <c r="J88" s="299"/>
      <c r="K88" s="299"/>
      <c r="L88" s="299"/>
      <c r="M88" s="209"/>
      <c r="N88" s="209"/>
      <c r="O88" s="209"/>
      <c r="P88" s="209"/>
      <c r="Q88" s="209"/>
      <c r="R88" s="209"/>
    </row>
  </sheetData>
  <sheetProtection selectLockedCells="1" selectUnlockedCells="1"/>
  <mergeCells count="9">
    <mergeCell ref="B21:M21"/>
    <mergeCell ref="B55:M55"/>
    <mergeCell ref="B88:L88"/>
    <mergeCell ref="B4:L4"/>
    <mergeCell ref="B5:L5"/>
    <mergeCell ref="B7:L7"/>
    <mergeCell ref="D8:E8"/>
    <mergeCell ref="F8:G8"/>
    <mergeCell ref="H8:J8"/>
  </mergeCells>
  <conditionalFormatting sqref="J24">
    <cfRule type="cellIs" dxfId="5" priority="2" operator="notEqual">
      <formula>0</formula>
    </cfRule>
  </conditionalFormatting>
  <conditionalFormatting sqref="J58">
    <cfRule type="cellIs" dxfId="4" priority="1" operator="notEqual">
      <formula>0</formula>
    </cfRule>
  </conditionalFormatting>
  <conditionalFormatting sqref="J60:K60">
    <cfRule type="cellIs" dxfId="3" priority="3" operator="notEqual">
      <formula>0</formula>
    </cfRule>
  </conditionalFormatting>
  <hyperlinks>
    <hyperlink ref="B2" location="Indice!A1" display="Índice"/>
    <hyperlink ref="L2" location="'3.2.5_FINANC_PCC CINE'!A1" display="Siguiente"/>
    <hyperlink ref="K2" location="'3.2.3_EROG TIPO PUB CINE'!A1" display="Anterior"/>
    <hyperlink ref="B88:L88" location="'5.3_CINE'!A1" display="Correspondencia de los niveles educativos de las Cuentas Satélite de Educación y la clasificación CINE (ver anexo 5.3)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0"/>
  <sheetViews>
    <sheetView showGridLines="0" tabSelected="1" zoomScale="70" zoomScaleNormal="70" zoomScaleSheetLayoutView="100" workbookViewId="0">
      <pane ySplit="3" topLeftCell="A4" activePane="bottomLeft" state="frozen"/>
      <selection pane="bottomLeft"/>
    </sheetView>
  </sheetViews>
  <sheetFormatPr baseColWidth="10" defaultRowHeight="13.5" x14ac:dyDescent="0.25"/>
  <cols>
    <col min="1" max="1" width="10.7109375" customWidth="1"/>
    <col min="2" max="2" width="13.42578125" customWidth="1"/>
    <col min="3" max="3" width="168" customWidth="1"/>
    <col min="4" max="4" width="10.7109375" customWidth="1"/>
    <col min="5" max="8" width="11.5703125" hidden="1" customWidth="1"/>
    <col min="9" max="9" width="14.42578125" hidden="1" customWidth="1"/>
  </cols>
  <sheetData>
    <row r="1" spans="2:4" ht="85.15" customHeight="1" x14ac:dyDescent="0.25">
      <c r="C1" s="28"/>
    </row>
    <row r="2" spans="2:4" x14ac:dyDescent="0.25">
      <c r="C2" s="29"/>
    </row>
    <row r="3" spans="2:4" ht="30.75" customHeight="1" x14ac:dyDescent="0.25">
      <c r="B3" s="30" t="s">
        <v>49</v>
      </c>
      <c r="C3" s="30" t="s">
        <v>50</v>
      </c>
      <c r="D3" s="31"/>
    </row>
    <row r="4" spans="2:4" ht="27" customHeight="1" x14ac:dyDescent="0.25">
      <c r="B4" s="32">
        <v>1</v>
      </c>
      <c r="C4" s="33" t="s">
        <v>146</v>
      </c>
    </row>
    <row r="5" spans="2:4" ht="27" customHeight="1" x14ac:dyDescent="0.25">
      <c r="B5" s="34" t="s">
        <v>51</v>
      </c>
      <c r="C5" s="35" t="s">
        <v>228</v>
      </c>
    </row>
    <row r="6" spans="2:4" ht="27" customHeight="1" x14ac:dyDescent="0.25">
      <c r="B6" s="34" t="s">
        <v>52</v>
      </c>
      <c r="C6" s="35" t="s">
        <v>229</v>
      </c>
    </row>
    <row r="7" spans="2:4" ht="27" customHeight="1" x14ac:dyDescent="0.25">
      <c r="B7" s="34" t="s">
        <v>151</v>
      </c>
      <c r="C7" s="35" t="s">
        <v>230</v>
      </c>
    </row>
    <row r="8" spans="2:4" ht="27" customHeight="1" x14ac:dyDescent="0.25">
      <c r="B8" s="32">
        <v>2</v>
      </c>
      <c r="C8" s="33" t="s">
        <v>192</v>
      </c>
    </row>
    <row r="9" spans="2:4" ht="27" customHeight="1" x14ac:dyDescent="0.25">
      <c r="B9" s="34" t="s">
        <v>53</v>
      </c>
      <c r="C9" s="35" t="s">
        <v>231</v>
      </c>
    </row>
    <row r="10" spans="2:4" ht="27" customHeight="1" x14ac:dyDescent="0.25">
      <c r="B10" s="34" t="s">
        <v>54</v>
      </c>
      <c r="C10" s="35" t="s">
        <v>266</v>
      </c>
    </row>
    <row r="11" spans="2:4" ht="27" customHeight="1" x14ac:dyDescent="0.25">
      <c r="B11" s="36" t="s">
        <v>126</v>
      </c>
      <c r="C11" s="35" t="s">
        <v>232</v>
      </c>
    </row>
    <row r="12" spans="2:4" ht="27" customHeight="1" x14ac:dyDescent="0.25">
      <c r="B12" s="34" t="s">
        <v>127</v>
      </c>
      <c r="C12" s="35" t="s">
        <v>267</v>
      </c>
    </row>
    <row r="13" spans="2:4" ht="27" customHeight="1" x14ac:dyDescent="0.25">
      <c r="B13" s="34" t="s">
        <v>148</v>
      </c>
      <c r="C13" s="35" t="s">
        <v>268</v>
      </c>
    </row>
    <row r="14" spans="2:4" ht="27" customHeight="1" x14ac:dyDescent="0.25">
      <c r="B14" s="32">
        <v>3</v>
      </c>
      <c r="C14" s="33" t="s">
        <v>147</v>
      </c>
    </row>
    <row r="15" spans="2:4" ht="27" customHeight="1" x14ac:dyDescent="0.25">
      <c r="B15" s="37" t="s">
        <v>55</v>
      </c>
      <c r="C15" s="32" t="s">
        <v>134</v>
      </c>
    </row>
    <row r="16" spans="2:4" ht="27" customHeight="1" x14ac:dyDescent="0.25">
      <c r="B16" s="34" t="s">
        <v>139</v>
      </c>
      <c r="C16" s="35" t="s">
        <v>233</v>
      </c>
    </row>
    <row r="17" spans="2:3" ht="27" customHeight="1" x14ac:dyDescent="0.25">
      <c r="B17" s="34" t="s">
        <v>140</v>
      </c>
      <c r="C17" s="35" t="s">
        <v>234</v>
      </c>
    </row>
    <row r="18" spans="2:3" ht="27" customHeight="1" x14ac:dyDescent="0.25">
      <c r="B18" s="34" t="s">
        <v>141</v>
      </c>
      <c r="C18" s="35" t="s">
        <v>269</v>
      </c>
    </row>
    <row r="19" spans="2:3" ht="27" customHeight="1" x14ac:dyDescent="0.25">
      <c r="B19" s="34" t="s">
        <v>183</v>
      </c>
      <c r="C19" s="35" t="s">
        <v>270</v>
      </c>
    </row>
    <row r="20" spans="2:3" ht="27" customHeight="1" x14ac:dyDescent="0.25">
      <c r="B20" s="34" t="s">
        <v>184</v>
      </c>
      <c r="C20" s="35" t="s">
        <v>271</v>
      </c>
    </row>
    <row r="21" spans="2:3" ht="27" customHeight="1" x14ac:dyDescent="0.25">
      <c r="B21" s="37" t="s">
        <v>128</v>
      </c>
      <c r="C21" s="32" t="s">
        <v>135</v>
      </c>
    </row>
    <row r="22" spans="2:3" ht="27" customHeight="1" x14ac:dyDescent="0.25">
      <c r="B22" s="34" t="s">
        <v>142</v>
      </c>
      <c r="C22" s="35" t="s">
        <v>235</v>
      </c>
    </row>
    <row r="23" spans="2:3" ht="27" customHeight="1" x14ac:dyDescent="0.25">
      <c r="B23" s="34" t="s">
        <v>143</v>
      </c>
      <c r="C23" s="35" t="s">
        <v>236</v>
      </c>
    </row>
    <row r="24" spans="2:3" ht="27" customHeight="1" x14ac:dyDescent="0.25">
      <c r="B24" s="34" t="s">
        <v>144</v>
      </c>
      <c r="C24" s="35" t="s">
        <v>272</v>
      </c>
    </row>
    <row r="25" spans="2:3" ht="27" customHeight="1" x14ac:dyDescent="0.25">
      <c r="B25" s="34" t="s">
        <v>185</v>
      </c>
      <c r="C25" s="35" t="s">
        <v>273</v>
      </c>
    </row>
    <row r="26" spans="2:3" ht="27" customHeight="1" x14ac:dyDescent="0.25">
      <c r="B26" s="34" t="s">
        <v>186</v>
      </c>
      <c r="C26" s="35" t="s">
        <v>274</v>
      </c>
    </row>
    <row r="27" spans="2:3" ht="27" customHeight="1" x14ac:dyDescent="0.25">
      <c r="B27" s="32">
        <v>4</v>
      </c>
      <c r="C27" s="33" t="s">
        <v>163</v>
      </c>
    </row>
    <row r="28" spans="2:3" ht="27" customHeight="1" x14ac:dyDescent="0.25">
      <c r="B28" s="34" t="s">
        <v>132</v>
      </c>
      <c r="C28" s="35" t="s">
        <v>277</v>
      </c>
    </row>
    <row r="29" spans="2:3" ht="27" customHeight="1" x14ac:dyDescent="0.25">
      <c r="B29" s="34" t="s">
        <v>133</v>
      </c>
      <c r="C29" s="35" t="s">
        <v>275</v>
      </c>
    </row>
    <row r="30" spans="2:3" ht="27" customHeight="1" x14ac:dyDescent="0.25">
      <c r="B30" s="34" t="s">
        <v>136</v>
      </c>
      <c r="C30" s="35" t="s">
        <v>237</v>
      </c>
    </row>
    <row r="31" spans="2:3" ht="27" customHeight="1" x14ac:dyDescent="0.25">
      <c r="B31" s="34" t="s">
        <v>200</v>
      </c>
      <c r="C31" s="35" t="s">
        <v>276</v>
      </c>
    </row>
    <row r="32" spans="2:3" ht="27" customHeight="1" x14ac:dyDescent="0.25">
      <c r="B32" s="32">
        <v>5</v>
      </c>
      <c r="C32" s="33" t="s">
        <v>162</v>
      </c>
    </row>
    <row r="33" spans="2:3" ht="27" customHeight="1" x14ac:dyDescent="0.25">
      <c r="B33" s="34" t="s">
        <v>137</v>
      </c>
      <c r="C33" s="35" t="s">
        <v>99</v>
      </c>
    </row>
    <row r="34" spans="2:3" ht="27" customHeight="1" x14ac:dyDescent="0.25">
      <c r="B34" s="34" t="s">
        <v>138</v>
      </c>
      <c r="C34" s="35" t="s">
        <v>98</v>
      </c>
    </row>
    <row r="35" spans="2:3" ht="27" customHeight="1" x14ac:dyDescent="0.25">
      <c r="B35" s="34" t="s">
        <v>145</v>
      </c>
      <c r="C35" s="35" t="s">
        <v>124</v>
      </c>
    </row>
    <row r="36" spans="2:3" ht="13.5" customHeight="1" x14ac:dyDescent="0.25">
      <c r="B36" s="38" t="s">
        <v>74</v>
      </c>
      <c r="C36" s="39" t="s">
        <v>278</v>
      </c>
    </row>
    <row r="37" spans="2:3" ht="13.5" customHeight="1" x14ac:dyDescent="0.25">
      <c r="C37" s="39" t="s">
        <v>73</v>
      </c>
    </row>
    <row r="38" spans="2:3" x14ac:dyDescent="0.25">
      <c r="C38" s="268"/>
    </row>
    <row r="59" spans="4:4" ht="13.5" customHeight="1" x14ac:dyDescent="0.3">
      <c r="D59" s="40"/>
    </row>
    <row r="60" spans="4:4" ht="13.5" customHeight="1" x14ac:dyDescent="0.3">
      <c r="D60" s="40"/>
    </row>
    <row r="61" spans="4:4" ht="13.5" customHeight="1" x14ac:dyDescent="0.3">
      <c r="D61" s="40"/>
    </row>
    <row r="62" spans="4:4" ht="13.5" customHeight="1" x14ac:dyDescent="0.3">
      <c r="D62" s="40"/>
    </row>
    <row r="63" spans="4:4" ht="13.5" customHeight="1" x14ac:dyDescent="0.3">
      <c r="D63" s="40"/>
    </row>
    <row r="64" spans="4:4" ht="13.5" customHeight="1" x14ac:dyDescent="0.3">
      <c r="D64" s="40"/>
    </row>
    <row r="65" spans="4:4" ht="13.5" customHeight="1" x14ac:dyDescent="0.3">
      <c r="D65" s="40"/>
    </row>
    <row r="66" spans="4:4" ht="13.5" customHeight="1" x14ac:dyDescent="0.3">
      <c r="D66" s="40"/>
    </row>
    <row r="67" spans="4:4" ht="13.5" customHeight="1" x14ac:dyDescent="0.3">
      <c r="D67" s="40"/>
    </row>
    <row r="68" spans="4:4" ht="13.5" customHeight="1" x14ac:dyDescent="0.3">
      <c r="D68" s="40"/>
    </row>
    <row r="69" spans="4:4" ht="13.5" customHeight="1" x14ac:dyDescent="0.3">
      <c r="D69" s="40"/>
    </row>
    <row r="70" spans="4:4" ht="13.5" customHeight="1" x14ac:dyDescent="0.3">
      <c r="D70" s="40"/>
    </row>
  </sheetData>
  <conditionalFormatting sqref="C1:C2 C41:C1048576">
    <cfRule type="containsText" dxfId="37" priority="209" operator="containsText" text="isflsh">
      <formula>NOT(ISERROR(SEARCH("isflsh",C1)))</formula>
    </cfRule>
  </conditionalFormatting>
  <conditionalFormatting sqref="C4:C35">
    <cfRule type="containsText" dxfId="36" priority="1" operator="containsText" text="isflsh">
      <formula>NOT(ISERROR(SEARCH("isflsh",C4)))</formula>
    </cfRule>
  </conditionalFormatting>
  <hyperlinks>
    <hyperlink ref="C7" location="'1.3_FBKF PUB Y PRIV'!A1" display="Formación bruta de capital fijo de la enseñanza (FBCF) según sector público y privado 2007-2021"/>
    <hyperlink ref="C9" location="'2.1_FINANC ENSEÑ SECT'!A1" display="Financiamiento de los servicios característicos de la enseñanza según sectores institucionales 2007-2021"/>
    <hyperlink ref="C5" location="'1.1_GNE_PIB'!A1" display="Gasto Nacional en Educación según sector público y privado respecto del PIB  2007-2021"/>
    <hyperlink ref="C29" location="'4.2_CI PROG SOC'!A1" display="Consumo intermedio en programas sociales públicos y otros gastos de la enseñanza general básica (EGB) 2010-2021"/>
    <hyperlink ref="C31" location="'4.4_GASTO DESARR INFAN'!A1" display="Gastos del gobierno en servicios de desarrollo infantil, según modalidad de atención 2014-2021"/>
    <hyperlink ref="C10" location="'2.2_FINANC ENSEÑ TIPO INGR'!A1" display="Financiamiento de los servicios característicos de la enseñanza por tipos de ingreso según agentes de financiamiento 2021"/>
    <hyperlink ref="C13" location="'2.5_FINANC_PCC'!A1" display="Financiamiento de la producción de las actividades características de enseñanza 2021"/>
    <hyperlink ref="C33" location="'5.1_NIVELES EDUCATIVOS'!A1" display="Correspondencia de los niveles educativos de las Cuentas Satélite de Educación y SNE"/>
    <hyperlink ref="C35" location="'5.3_CINE'!A1" display="Correspondencia de los niveles educativos de las Cuentas Satélite de Educación y el clasificador CINE"/>
    <hyperlink ref="C34" location="'5.2_INSTITUCIONES CSE'!A1" display="Instituciones que conforman las Cuentas Satélite de Educación"/>
    <hyperlink ref="C11" location="'2.3_EROG ENSEÑ SECT'!A1" display="Erogaciones de los servicios característicos de la enseñanza según sectores institucionales 2007-2021"/>
    <hyperlink ref="C12" location="'2.4_EROG ENSEÑ SEG SECTOR'!A1" display="Erogaciones de los servicios característicos de enseñanza por tipos de gasto según unidades institucionales 2021"/>
    <hyperlink ref="C22" location="'3.2.1_EROG PUB CINE'!A1" display="Erogaciones de los servicios característicos de la enseñanza según sector y clasificación CINE 2007-2021"/>
    <hyperlink ref="C16" location="'3.1.1_EROG PUB SNE'!A1" display="Erogaciones de los servicios característicos de la enseñanza según sector público y clasificación del Sistema Educativo 2007-2021"/>
    <hyperlink ref="C18" location="'3.1.3_EROG TIPO PUB SNE'!A1" display="Erogaciones de los servicios característicos de enseñanza por tipos de gasto según sector público y subniveles del Sistema Educativo 2021"/>
    <hyperlink ref="C20" location="'3.1.5_FINANC_PCC SNE'!A1" display="Financiamiento de la producción de las actividades características de enseñanza según subniveles del Sistema Educativo 2021"/>
    <hyperlink ref="C28" location="'4.1_REMUN_GEN'!A1" display="Gasto en salarios del sector educativo según sexo 2020-2021"/>
    <hyperlink ref="C6" location="'1.2_GNE_ESTRUC'!A1" display="Composición del Gasto Nacional en Educación según sector público y privado 2007-2021"/>
    <hyperlink ref="C17" location="'3.1.2_EROG PRIV SNE'!A1" display="Erogaciones de los servicios característicos de la enseñanza según sector privado y clasificación del Sistema Educativo 2007-2021"/>
    <hyperlink ref="C19" location="'3.1.4_EROG TIPO PRIV SNE'!A1" display="Erogaciones de los servicios característicos de enseñanza por tipos de gasto según sector privado y subniveles del Sistema Educativo 2021"/>
    <hyperlink ref="C23" location="'3.2.2_EROG PRIV CINE'!A1" display="Erogaciones de los servicios característicos de la enseñanza según sector privado y clasificación CINE 2007-2021"/>
    <hyperlink ref="C24" location="'3.2.3_EROG TIPO PUB CINE'!A1" display="Erogaciones de los servicios característicos de enseñanza por tipos de gasto según sector público y clasificación CINE 2021"/>
    <hyperlink ref="C25" location="'3.2.4_EROG TIPO PRIV CINE'!A1" display="Erogaciones de los servicios característicos de enseñanza por tipos de gasto según sector privado y clasificación CINE 2021"/>
    <hyperlink ref="C26" location="'3.2.5_FINANC_PCC CINE'!A1" display="Financiamiento de la producción de las actividades características de enseñanza según clasificación CINE 2021"/>
    <hyperlink ref="C30" location="'4.3_FINANC UNIV Y BECAS'!A1" display="Cofinanciamiento del gobierno a las universidades privadas y valor de becas entregadas a los hogares desde el sector público 2007-2021"/>
  </hyperlinks>
  <pageMargins left="0.7" right="0.7" top="0.75" bottom="0.75" header="0.3" footer="0.3"/>
  <pageSetup paperSize="9" scale="65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0"/>
  <sheetViews>
    <sheetView showGridLines="0" zoomScale="60" zoomScaleNormal="6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7" width="25.7109375" customWidth="1"/>
    <col min="8" max="8" width="2.7109375" customWidth="1"/>
    <col min="9" max="9" width="13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207"/>
      <c r="D2" s="207"/>
      <c r="E2" s="207"/>
      <c r="F2" s="44" t="s">
        <v>129</v>
      </c>
      <c r="G2" s="44" t="s">
        <v>130</v>
      </c>
      <c r="H2" s="44"/>
      <c r="I2" s="44"/>
      <c r="J2" s="44"/>
      <c r="K2" s="44"/>
      <c r="L2" s="44"/>
      <c r="M2" s="44"/>
      <c r="N2" s="207"/>
      <c r="O2" s="207"/>
      <c r="P2" s="207"/>
      <c r="Q2" s="44"/>
      <c r="R2" s="44"/>
      <c r="S2" s="44"/>
      <c r="T2" s="44"/>
    </row>
    <row r="3" spans="2:20" ht="15.95" customHeight="1" x14ac:dyDescent="0.25">
      <c r="B3" s="45"/>
      <c r="C3" s="46"/>
      <c r="D3" s="46"/>
      <c r="E3" s="46"/>
      <c r="F3" s="47"/>
      <c r="G3" s="47"/>
      <c r="J3" s="46"/>
      <c r="K3" s="46"/>
    </row>
    <row r="4" spans="2:20" ht="15.95" customHeight="1" x14ac:dyDescent="0.25">
      <c r="B4" s="45"/>
      <c r="C4" s="46"/>
      <c r="D4" s="46"/>
      <c r="E4" s="46"/>
      <c r="F4" s="47"/>
      <c r="G4" s="47"/>
      <c r="J4" s="46"/>
      <c r="K4" s="46"/>
    </row>
    <row r="6" spans="2:20" ht="19.899999999999999" customHeight="1" x14ac:dyDescent="0.25">
      <c r="B6" s="272" t="s">
        <v>187</v>
      </c>
      <c r="C6" s="272"/>
      <c r="D6" s="272"/>
      <c r="E6" s="272"/>
      <c r="F6" s="272"/>
      <c r="G6" s="272"/>
      <c r="H6" s="136"/>
      <c r="I6" s="136"/>
      <c r="J6" s="136"/>
      <c r="K6" s="136"/>
    </row>
    <row r="7" spans="2:20" ht="40.15" customHeight="1" x14ac:dyDescent="0.25">
      <c r="B7" s="269" t="s">
        <v>311</v>
      </c>
      <c r="C7" s="269"/>
      <c r="D7" s="269"/>
      <c r="E7" s="269"/>
      <c r="F7" s="269"/>
      <c r="G7" s="269"/>
      <c r="H7" s="137"/>
      <c r="I7" s="137"/>
      <c r="J7" s="137"/>
      <c r="K7" s="137"/>
    </row>
    <row r="9" spans="2:20" ht="33" customHeight="1" x14ac:dyDescent="0.25">
      <c r="B9" s="270" t="s">
        <v>59</v>
      </c>
      <c r="C9" s="270"/>
      <c r="D9" s="270"/>
      <c r="E9" s="270"/>
      <c r="F9" s="270"/>
      <c r="G9" s="270"/>
      <c r="H9" s="43"/>
      <c r="I9" s="43"/>
      <c r="J9" s="43"/>
      <c r="K9" s="43"/>
    </row>
    <row r="10" spans="2:20" ht="33" customHeight="1" x14ac:dyDescent="0.25">
      <c r="B10" s="50" t="s">
        <v>123</v>
      </c>
      <c r="C10" s="50" t="s">
        <v>110</v>
      </c>
      <c r="D10" s="50" t="s">
        <v>111</v>
      </c>
      <c r="E10" s="50" t="s">
        <v>112</v>
      </c>
      <c r="F10" s="50" t="s">
        <v>113</v>
      </c>
      <c r="G10" s="50" t="s">
        <v>114</v>
      </c>
    </row>
    <row r="11" spans="2:20" ht="33" customHeight="1" x14ac:dyDescent="0.25">
      <c r="B11" s="139" t="s">
        <v>357</v>
      </c>
      <c r="C11" s="140">
        <v>3066</v>
      </c>
      <c r="D11" s="140">
        <v>225992</v>
      </c>
      <c r="E11" s="140">
        <v>3518</v>
      </c>
      <c r="F11" s="140">
        <v>0</v>
      </c>
      <c r="G11" s="140">
        <v>232576</v>
      </c>
    </row>
    <row r="12" spans="2:20" ht="33" customHeight="1" x14ac:dyDescent="0.25">
      <c r="B12" s="139" t="s">
        <v>375</v>
      </c>
      <c r="C12" s="140">
        <v>166809</v>
      </c>
      <c r="D12" s="140">
        <v>607071</v>
      </c>
      <c r="E12" s="140">
        <v>14759</v>
      </c>
      <c r="F12" s="140">
        <v>263</v>
      </c>
      <c r="G12" s="140">
        <v>788902</v>
      </c>
    </row>
    <row r="13" spans="2:20" ht="33" customHeight="1" x14ac:dyDescent="0.25">
      <c r="B13" s="139" t="s">
        <v>376</v>
      </c>
      <c r="C13" s="140">
        <v>455054</v>
      </c>
      <c r="D13" s="140">
        <v>1380514</v>
      </c>
      <c r="E13" s="140">
        <v>15692</v>
      </c>
      <c r="F13" s="140">
        <v>1011</v>
      </c>
      <c r="G13" s="140">
        <v>1852271</v>
      </c>
    </row>
    <row r="14" spans="2:20" ht="33" customHeight="1" x14ac:dyDescent="0.25">
      <c r="B14" s="139" t="s">
        <v>377</v>
      </c>
      <c r="C14" s="140">
        <v>203794</v>
      </c>
      <c r="D14" s="140">
        <v>765589</v>
      </c>
      <c r="E14" s="140">
        <v>14331</v>
      </c>
      <c r="F14" s="140">
        <v>962</v>
      </c>
      <c r="G14" s="140">
        <v>984676</v>
      </c>
    </row>
    <row r="15" spans="2:20" ht="33" customHeight="1" x14ac:dyDescent="0.25">
      <c r="B15" s="139" t="s">
        <v>378</v>
      </c>
      <c r="C15" s="140">
        <v>193633</v>
      </c>
      <c r="D15" s="140">
        <v>660370</v>
      </c>
      <c r="E15" s="140">
        <v>12627</v>
      </c>
      <c r="F15" s="140">
        <v>912</v>
      </c>
      <c r="G15" s="140">
        <v>867542</v>
      </c>
    </row>
    <row r="16" spans="2:20" ht="33" customHeight="1" x14ac:dyDescent="0.25">
      <c r="B16" s="139" t="s">
        <v>379</v>
      </c>
      <c r="C16" s="140">
        <v>139906</v>
      </c>
      <c r="D16" s="140">
        <v>65400</v>
      </c>
      <c r="E16" s="140">
        <v>0</v>
      </c>
      <c r="F16" s="140">
        <v>0</v>
      </c>
      <c r="G16" s="140">
        <v>205306</v>
      </c>
    </row>
    <row r="17" spans="2:11" ht="33" customHeight="1" x14ac:dyDescent="0.25">
      <c r="B17" s="139" t="s">
        <v>380</v>
      </c>
      <c r="C17" s="140">
        <v>1036780</v>
      </c>
      <c r="D17" s="140">
        <v>1091366</v>
      </c>
      <c r="E17" s="140">
        <v>0</v>
      </c>
      <c r="F17" s="140">
        <v>0</v>
      </c>
      <c r="G17" s="140">
        <v>2128146</v>
      </c>
    </row>
    <row r="18" spans="2:11" ht="33" customHeight="1" x14ac:dyDescent="0.25">
      <c r="B18" s="139" t="s">
        <v>381</v>
      </c>
      <c r="C18" s="140">
        <v>153459</v>
      </c>
      <c r="D18" s="140">
        <v>4261</v>
      </c>
      <c r="E18" s="140">
        <v>0</v>
      </c>
      <c r="F18" s="140">
        <v>0</v>
      </c>
      <c r="G18" s="140">
        <v>157720</v>
      </c>
    </row>
    <row r="19" spans="2:11" ht="33" customHeight="1" x14ac:dyDescent="0.25">
      <c r="B19" s="139" t="s">
        <v>372</v>
      </c>
      <c r="C19" s="140">
        <v>206490</v>
      </c>
      <c r="D19" s="140">
        <v>64771</v>
      </c>
      <c r="E19" s="140">
        <v>0</v>
      </c>
      <c r="F19" s="140">
        <v>10263</v>
      </c>
      <c r="G19" s="140">
        <v>281524</v>
      </c>
    </row>
    <row r="20" spans="2:11" ht="33" customHeight="1" x14ac:dyDescent="0.25">
      <c r="B20" s="141" t="s">
        <v>327</v>
      </c>
      <c r="C20" s="55">
        <v>2558991</v>
      </c>
      <c r="D20" s="55">
        <v>4865334</v>
      </c>
      <c r="E20" s="55">
        <v>60927</v>
      </c>
      <c r="F20" s="55">
        <v>13411</v>
      </c>
      <c r="G20" s="55">
        <v>7498663</v>
      </c>
    </row>
    <row r="21" spans="2:11" ht="14.25" x14ac:dyDescent="0.3">
      <c r="B21" s="56"/>
      <c r="C21" s="143"/>
      <c r="D21" s="142"/>
      <c r="E21" s="142"/>
      <c r="F21" s="142"/>
      <c r="G21" s="142"/>
      <c r="H21" s="142"/>
    </row>
    <row r="22" spans="2:11" ht="14.25" x14ac:dyDescent="0.25">
      <c r="B22" s="143"/>
      <c r="C22" s="143"/>
      <c r="D22" s="142"/>
      <c r="E22" s="142"/>
      <c r="F22" s="142"/>
      <c r="G22" s="142"/>
      <c r="H22" s="142"/>
    </row>
    <row r="23" spans="2:11" ht="44.45" customHeight="1" x14ac:dyDescent="0.25">
      <c r="B23" s="269" t="s">
        <v>300</v>
      </c>
      <c r="C23" s="269"/>
      <c r="D23" s="269"/>
      <c r="E23" s="269"/>
      <c r="F23" s="269"/>
      <c r="G23" s="269"/>
      <c r="H23" s="137"/>
    </row>
    <row r="24" spans="2:11" ht="18" customHeight="1" x14ac:dyDescent="0.3">
      <c r="B24" s="269"/>
      <c r="C24" s="269"/>
      <c r="D24" s="269"/>
      <c r="E24" s="269"/>
      <c r="F24" s="269"/>
      <c r="G24" s="269"/>
      <c r="H24" s="269"/>
      <c r="I24" s="67"/>
      <c r="J24" s="67"/>
      <c r="K24" s="67"/>
    </row>
    <row r="25" spans="2:11" ht="14.45" customHeight="1" x14ac:dyDescent="0.3">
      <c r="B25" s="144"/>
      <c r="C25" s="144"/>
      <c r="D25" s="145"/>
      <c r="E25" s="145"/>
      <c r="F25" s="145"/>
      <c r="G25" s="145"/>
      <c r="H25" s="145"/>
      <c r="I25" s="67"/>
      <c r="J25" s="67"/>
      <c r="K25" s="67"/>
    </row>
    <row r="26" spans="2:11" ht="14.45" customHeight="1" x14ac:dyDescent="0.3">
      <c r="B26" s="144"/>
      <c r="C26" s="144"/>
      <c r="D26" s="145"/>
      <c r="E26" s="145"/>
      <c r="F26" s="145"/>
      <c r="G26" s="145"/>
      <c r="H26" s="145"/>
      <c r="I26" s="67"/>
      <c r="J26" s="67"/>
      <c r="K26" s="67"/>
    </row>
    <row r="27" spans="2:11" ht="14.45" customHeight="1" x14ac:dyDescent="0.3">
      <c r="B27" s="144"/>
      <c r="C27" s="145" t="s">
        <v>101</v>
      </c>
      <c r="D27" s="145" t="s">
        <v>104</v>
      </c>
      <c r="E27" s="145" t="s">
        <v>64</v>
      </c>
      <c r="F27" s="145"/>
      <c r="G27" s="145"/>
      <c r="I27" s="40"/>
      <c r="J27" s="67"/>
      <c r="K27" s="67"/>
    </row>
    <row r="28" spans="2:11" ht="14.25" customHeight="1" x14ac:dyDescent="0.3">
      <c r="B28" s="229" t="s">
        <v>64</v>
      </c>
      <c r="C28" s="230">
        <f>+D20+E20</f>
        <v>4926261</v>
      </c>
      <c r="D28" s="230">
        <f>+C20+F20</f>
        <v>2572402</v>
      </c>
      <c r="E28" s="230">
        <f>+C28+D28</f>
        <v>7498663</v>
      </c>
      <c r="F28" s="230"/>
      <c r="G28" s="230"/>
      <c r="I28" s="219"/>
      <c r="J28" s="213"/>
      <c r="K28" s="213"/>
    </row>
    <row r="29" spans="2:11" ht="14.45" customHeight="1" x14ac:dyDescent="0.3">
      <c r="B29" s="229"/>
      <c r="C29" s="231">
        <f>+C28/$E$28</f>
        <v>0.65695191262762442</v>
      </c>
      <c r="D29" s="231">
        <f>+D28/$E$28</f>
        <v>0.34304808737237558</v>
      </c>
      <c r="E29" s="231">
        <f>+C29+D29</f>
        <v>1</v>
      </c>
      <c r="F29" s="230"/>
      <c r="G29" s="230"/>
      <c r="I29" s="219"/>
      <c r="J29" s="213"/>
      <c r="K29" s="213"/>
    </row>
    <row r="30" spans="2:11" ht="14.45" customHeight="1" x14ac:dyDescent="0.3">
      <c r="B30" s="229"/>
      <c r="C30" s="230"/>
      <c r="D30" s="230"/>
      <c r="E30" s="230"/>
      <c r="F30" s="230"/>
      <c r="G30" s="230"/>
      <c r="I30" s="219"/>
      <c r="J30" s="213"/>
      <c r="K30" s="213"/>
    </row>
    <row r="31" spans="2:11" ht="14.45" customHeight="1" x14ac:dyDescent="0.3">
      <c r="B31" s="229"/>
      <c r="C31" s="230"/>
      <c r="D31" s="230"/>
      <c r="E31" s="230"/>
      <c r="F31" s="230"/>
      <c r="G31" s="230"/>
      <c r="I31" s="219"/>
      <c r="J31" s="213"/>
      <c r="K31" s="213"/>
    </row>
    <row r="32" spans="2:11" ht="14.45" customHeight="1" x14ac:dyDescent="0.3">
      <c r="B32" s="229"/>
      <c r="C32" s="230" t="s">
        <v>101</v>
      </c>
      <c r="D32" s="230" t="s">
        <v>104</v>
      </c>
      <c r="E32" s="232" t="s">
        <v>64</v>
      </c>
      <c r="F32" s="230" t="s">
        <v>101</v>
      </c>
      <c r="G32" s="230" t="s">
        <v>104</v>
      </c>
      <c r="I32" s="219"/>
      <c r="J32" s="213"/>
      <c r="K32" s="213"/>
    </row>
    <row r="33" spans="2:11" ht="14.45" customHeight="1" x14ac:dyDescent="0.3">
      <c r="B33" s="233" t="str">
        <f t="shared" ref="B33:B42" si="0">+B11</f>
        <v>Regulación y administración de servicios de enseñanza</v>
      </c>
      <c r="C33" s="230">
        <f t="shared" ref="C33:C42" si="1">+E11+D11</f>
        <v>229510</v>
      </c>
      <c r="D33" s="230">
        <f t="shared" ref="D33:D42" si="2">+C11+F11</f>
        <v>3066</v>
      </c>
      <c r="E33" s="230">
        <f>+C33+D33</f>
        <v>232576</v>
      </c>
      <c r="F33" s="234">
        <f>+C33/E33</f>
        <v>0.98681721243808473</v>
      </c>
      <c r="G33" s="234">
        <f>+D33/E33</f>
        <v>1.3182787561915245E-2</v>
      </c>
      <c r="H33" s="234">
        <f>+F33+G33</f>
        <v>1</v>
      </c>
      <c r="I33" s="219"/>
      <c r="J33" s="213"/>
      <c r="K33" s="213"/>
    </row>
    <row r="34" spans="2:11" ht="14.45" customHeight="1" x14ac:dyDescent="0.3">
      <c r="B34" s="233" t="str">
        <f t="shared" si="0"/>
        <v>Educación de la primera infancia</v>
      </c>
      <c r="C34" s="230">
        <f t="shared" si="1"/>
        <v>621830</v>
      </c>
      <c r="D34" s="230">
        <f t="shared" si="2"/>
        <v>167072</v>
      </c>
      <c r="E34" s="230">
        <f t="shared" ref="E34:E42" si="3">+C34+D34</f>
        <v>788902</v>
      </c>
      <c r="F34" s="234">
        <f t="shared" ref="F34:F41" si="4">+C34/E34</f>
        <v>0.78822211123815122</v>
      </c>
      <c r="G34" s="234">
        <f t="shared" ref="G34:G41" si="5">+D34/E34</f>
        <v>0.21177788876184875</v>
      </c>
      <c r="H34" s="234">
        <f t="shared" ref="H34:H41" si="6">+F34+G34</f>
        <v>1</v>
      </c>
      <c r="I34" s="219"/>
      <c r="J34" s="213"/>
      <c r="K34" s="213"/>
    </row>
    <row r="35" spans="2:11" ht="14.45" customHeight="1" x14ac:dyDescent="0.3">
      <c r="B35" s="233" t="str">
        <f t="shared" si="0"/>
        <v>Educación primaria</v>
      </c>
      <c r="C35" s="230">
        <f t="shared" si="1"/>
        <v>1396206</v>
      </c>
      <c r="D35" s="230">
        <f t="shared" si="2"/>
        <v>456065</v>
      </c>
      <c r="E35" s="230">
        <f t="shared" si="3"/>
        <v>1852271</v>
      </c>
      <c r="F35" s="234">
        <f t="shared" si="4"/>
        <v>0.753780629292366</v>
      </c>
      <c r="G35" s="234">
        <f t="shared" si="5"/>
        <v>0.24621937070763403</v>
      </c>
      <c r="H35" s="234">
        <f t="shared" si="6"/>
        <v>1</v>
      </c>
      <c r="I35" s="219"/>
      <c r="J35" s="213"/>
      <c r="K35" s="213"/>
    </row>
    <row r="36" spans="2:11" ht="14.45" customHeight="1" x14ac:dyDescent="0.3">
      <c r="B36" s="233" t="str">
        <f t="shared" si="0"/>
        <v>Educación secundaria baja</v>
      </c>
      <c r="C36" s="230">
        <f t="shared" si="1"/>
        <v>779920</v>
      </c>
      <c r="D36" s="230">
        <f t="shared" si="2"/>
        <v>204756</v>
      </c>
      <c r="E36" s="230">
        <f t="shared" si="3"/>
        <v>984676</v>
      </c>
      <c r="F36" s="234">
        <f t="shared" si="4"/>
        <v>0.79205748896083583</v>
      </c>
      <c r="G36" s="234">
        <f t="shared" si="5"/>
        <v>0.20794251103916414</v>
      </c>
      <c r="H36" s="234">
        <f t="shared" si="6"/>
        <v>1</v>
      </c>
      <c r="I36" s="219"/>
      <c r="J36" s="213"/>
      <c r="K36" s="213"/>
    </row>
    <row r="37" spans="2:11" ht="14.45" customHeight="1" x14ac:dyDescent="0.3">
      <c r="B37" s="233" t="str">
        <f t="shared" si="0"/>
        <v>Educación secundaria alta</v>
      </c>
      <c r="C37" s="230">
        <f t="shared" si="1"/>
        <v>672997</v>
      </c>
      <c r="D37" s="230">
        <f t="shared" si="2"/>
        <v>194545</v>
      </c>
      <c r="E37" s="230">
        <f t="shared" si="3"/>
        <v>867542</v>
      </c>
      <c r="F37" s="234">
        <f t="shared" si="4"/>
        <v>0.77575149099409602</v>
      </c>
      <c r="G37" s="234">
        <f t="shared" si="5"/>
        <v>0.22424850900590404</v>
      </c>
      <c r="H37" s="234">
        <f t="shared" si="6"/>
        <v>1</v>
      </c>
      <c r="I37" s="219"/>
      <c r="J37" s="213"/>
      <c r="K37" s="213"/>
    </row>
    <row r="38" spans="2:11" ht="14.45" customHeight="1" x14ac:dyDescent="0.3">
      <c r="B38" s="233" t="str">
        <f t="shared" si="0"/>
        <v>Educación terciaria de ciclo corto</v>
      </c>
      <c r="C38" s="230">
        <f t="shared" si="1"/>
        <v>65400</v>
      </c>
      <c r="D38" s="230">
        <f t="shared" si="2"/>
        <v>139906</v>
      </c>
      <c r="E38" s="230">
        <f t="shared" si="3"/>
        <v>205306</v>
      </c>
      <c r="F38" s="234">
        <f t="shared" si="4"/>
        <v>0.31854889774288137</v>
      </c>
      <c r="G38" s="234">
        <f t="shared" si="5"/>
        <v>0.68145110225711869</v>
      </c>
      <c r="H38" s="234">
        <f t="shared" si="6"/>
        <v>1</v>
      </c>
      <c r="I38" s="219"/>
      <c r="J38" s="213"/>
      <c r="K38" s="213"/>
    </row>
    <row r="39" spans="2:11" ht="14.45" customHeight="1" x14ac:dyDescent="0.3">
      <c r="B39" s="233" t="str">
        <f t="shared" si="0"/>
        <v>Grado de educación terciaria o nivel equivalente</v>
      </c>
      <c r="C39" s="230">
        <f t="shared" si="1"/>
        <v>1091366</v>
      </c>
      <c r="D39" s="230">
        <f t="shared" si="2"/>
        <v>1036780</v>
      </c>
      <c r="E39" s="230">
        <f t="shared" si="3"/>
        <v>2128146</v>
      </c>
      <c r="F39" s="234">
        <f t="shared" si="4"/>
        <v>0.51282477799925386</v>
      </c>
      <c r="G39" s="234">
        <f t="shared" si="5"/>
        <v>0.4871752220007462</v>
      </c>
      <c r="H39" s="234">
        <f t="shared" si="6"/>
        <v>1</v>
      </c>
      <c r="I39" s="219"/>
      <c r="J39" s="213"/>
      <c r="K39" s="213"/>
    </row>
    <row r="40" spans="2:11" ht="14.45" customHeight="1" x14ac:dyDescent="0.3">
      <c r="B40" s="233" t="str">
        <f t="shared" si="0"/>
        <v>Nivel de maestría, especialización y doctorado o equivalentes</v>
      </c>
      <c r="C40" s="230">
        <f t="shared" si="1"/>
        <v>4261</v>
      </c>
      <c r="D40" s="230">
        <f t="shared" si="2"/>
        <v>153459</v>
      </c>
      <c r="E40" s="230">
        <f t="shared" si="3"/>
        <v>157720</v>
      </c>
      <c r="F40" s="234">
        <f t="shared" si="4"/>
        <v>2.7016231295967537E-2</v>
      </c>
      <c r="G40" s="234">
        <f t="shared" si="5"/>
        <v>0.97298376870403247</v>
      </c>
      <c r="H40" s="234">
        <f t="shared" si="6"/>
        <v>1</v>
      </c>
      <c r="I40" s="219"/>
      <c r="J40" s="213"/>
      <c r="K40" s="213"/>
    </row>
    <row r="41" spans="2:11" ht="14.45" customHeight="1" x14ac:dyDescent="0.3">
      <c r="B41" s="233" t="str">
        <f t="shared" si="0"/>
        <v>Otros tipos de enseñanza</v>
      </c>
      <c r="C41" s="230">
        <f t="shared" si="1"/>
        <v>64771</v>
      </c>
      <c r="D41" s="230">
        <f t="shared" si="2"/>
        <v>216753</v>
      </c>
      <c r="E41" s="230">
        <f t="shared" si="3"/>
        <v>281524</v>
      </c>
      <c r="F41" s="234">
        <f t="shared" si="4"/>
        <v>0.23007274690612523</v>
      </c>
      <c r="G41" s="234">
        <f t="shared" si="5"/>
        <v>0.76992725309387477</v>
      </c>
      <c r="H41" s="234">
        <f t="shared" si="6"/>
        <v>1</v>
      </c>
      <c r="I41" s="219"/>
      <c r="J41" s="213"/>
      <c r="K41" s="213"/>
    </row>
    <row r="42" spans="2:11" ht="14.45" customHeight="1" x14ac:dyDescent="0.3">
      <c r="B42" s="233" t="str">
        <f t="shared" si="0"/>
        <v>Total financiamiento</v>
      </c>
      <c r="C42" s="230">
        <f t="shared" si="1"/>
        <v>4926261</v>
      </c>
      <c r="D42" s="230">
        <f t="shared" si="2"/>
        <v>2572402</v>
      </c>
      <c r="E42" s="230">
        <f t="shared" si="3"/>
        <v>7498663</v>
      </c>
      <c r="F42" s="234"/>
      <c r="G42" s="234"/>
      <c r="H42" s="234"/>
      <c r="I42" s="219"/>
      <c r="J42" s="213"/>
      <c r="K42" s="213"/>
    </row>
    <row r="43" spans="2:11" ht="14.45" customHeight="1" x14ac:dyDescent="0.3">
      <c r="B43" s="229"/>
      <c r="C43" s="235">
        <f>+D20+E20</f>
        <v>4926261</v>
      </c>
      <c r="D43" s="235">
        <f>+C20+F20</f>
        <v>2572402</v>
      </c>
      <c r="E43" s="235">
        <f>+E42-G20</f>
        <v>0</v>
      </c>
      <c r="F43" s="230"/>
      <c r="G43" s="230"/>
      <c r="I43" s="219"/>
      <c r="J43" s="213"/>
      <c r="K43" s="213"/>
    </row>
    <row r="44" spans="2:11" ht="14.45" customHeight="1" x14ac:dyDescent="0.3">
      <c r="B44" s="229"/>
      <c r="C44" s="235">
        <f>+C42-C43</f>
        <v>0</v>
      </c>
      <c r="D44" s="235">
        <f>+D42-D43</f>
        <v>0</v>
      </c>
      <c r="E44" s="230"/>
      <c r="F44" s="230"/>
      <c r="G44" s="230"/>
      <c r="I44" s="219"/>
      <c r="J44" s="213"/>
      <c r="K44" s="213"/>
    </row>
    <row r="45" spans="2:11" ht="14.45" customHeight="1" x14ac:dyDescent="0.3">
      <c r="B45" s="229"/>
      <c r="I45" s="213"/>
      <c r="J45" s="213"/>
      <c r="K45" s="213"/>
    </row>
    <row r="46" spans="2:11" ht="14.45" customHeight="1" x14ac:dyDescent="0.3">
      <c r="B46" s="229"/>
      <c r="C46" s="229"/>
      <c r="D46" s="230"/>
      <c r="E46" s="230"/>
      <c r="F46" s="230"/>
      <c r="G46" s="230"/>
      <c r="H46" s="230"/>
      <c r="I46" s="213"/>
      <c r="J46" s="213"/>
      <c r="K46" s="213"/>
    </row>
    <row r="47" spans="2:11" ht="14.45" customHeight="1" x14ac:dyDescent="0.3">
      <c r="B47" s="210"/>
      <c r="C47" s="210"/>
      <c r="D47" s="212"/>
      <c r="E47" s="212"/>
      <c r="F47" s="212"/>
      <c r="G47" s="212"/>
      <c r="H47" s="212"/>
      <c r="I47" s="213"/>
      <c r="J47" s="213"/>
      <c r="K47" s="213"/>
    </row>
    <row r="48" spans="2:11" ht="14.45" customHeight="1" x14ac:dyDescent="0.3">
      <c r="B48" s="210"/>
      <c r="C48" s="210"/>
      <c r="D48" s="212"/>
      <c r="E48" s="212"/>
      <c r="F48" s="212"/>
      <c r="G48" s="212"/>
      <c r="H48" s="212"/>
      <c r="I48" s="213"/>
      <c r="J48" s="213"/>
      <c r="K48" s="213"/>
    </row>
    <row r="49" spans="2:12" ht="14.45" customHeight="1" x14ac:dyDescent="0.3">
      <c r="B49" s="143"/>
      <c r="C49" s="143"/>
      <c r="D49" s="142"/>
      <c r="E49" s="142"/>
      <c r="F49" s="142"/>
      <c r="G49" s="142"/>
      <c r="H49" s="142"/>
      <c r="I49" s="67"/>
      <c r="J49" s="67"/>
      <c r="K49" s="67"/>
    </row>
    <row r="50" spans="2:12" ht="14.45" customHeight="1" x14ac:dyDescent="0.3">
      <c r="B50" s="143"/>
      <c r="C50" s="143"/>
      <c r="D50" s="142"/>
      <c r="E50" s="142"/>
      <c r="F50" s="142"/>
      <c r="G50" s="142"/>
      <c r="H50" s="142"/>
      <c r="I50" s="67"/>
      <c r="J50" s="67"/>
      <c r="K50" s="67"/>
    </row>
    <row r="51" spans="2:12" ht="14.45" customHeight="1" x14ac:dyDescent="0.3">
      <c r="B51" s="143"/>
      <c r="C51" s="67"/>
      <c r="D51" s="67"/>
      <c r="E51" s="67"/>
      <c r="F51" s="67"/>
      <c r="G51" s="67"/>
      <c r="H51" s="142"/>
      <c r="I51" s="67"/>
      <c r="J51" s="67"/>
      <c r="K51" s="67"/>
    </row>
    <row r="52" spans="2:12" ht="14.45" customHeight="1" x14ac:dyDescent="0.3">
      <c r="B52" s="143"/>
      <c r="C52" s="40"/>
      <c r="D52" s="40"/>
      <c r="H52" s="142"/>
    </row>
    <row r="53" spans="2:12" ht="15.75" customHeight="1" x14ac:dyDescent="0.3">
      <c r="B53" s="67"/>
    </row>
    <row r="54" spans="2:12" ht="15.75" customHeight="1" x14ac:dyDescent="0.3">
      <c r="B54" s="67"/>
    </row>
    <row r="55" spans="2:12" ht="15.75" customHeight="1" x14ac:dyDescent="0.3">
      <c r="B55" s="67"/>
    </row>
    <row r="57" spans="2:12" ht="13.5" customHeight="1" x14ac:dyDescent="0.3">
      <c r="B57" s="56" t="s">
        <v>223</v>
      </c>
      <c r="C57" s="59"/>
      <c r="D57" s="59"/>
      <c r="E57" s="59"/>
      <c r="F57" s="59"/>
      <c r="G57" s="59"/>
      <c r="H57" s="59"/>
    </row>
    <row r="58" spans="2:12" ht="13.5" customHeight="1" x14ac:dyDescent="0.3">
      <c r="B58" s="66" t="s">
        <v>279</v>
      </c>
    </row>
    <row r="60" spans="2:12" ht="33" customHeight="1" x14ac:dyDescent="0.25">
      <c r="B60" s="299" t="s">
        <v>189</v>
      </c>
      <c r="C60" s="299"/>
      <c r="D60" s="299"/>
      <c r="E60" s="299"/>
      <c r="F60" s="299"/>
      <c r="G60" s="299"/>
      <c r="H60" s="209"/>
      <c r="I60" s="209"/>
      <c r="J60" s="209"/>
      <c r="K60" s="209"/>
      <c r="L60" s="209"/>
    </row>
  </sheetData>
  <mergeCells count="6">
    <mergeCell ref="B60:G60"/>
    <mergeCell ref="B6:G6"/>
    <mergeCell ref="B7:G7"/>
    <mergeCell ref="B9:G9"/>
    <mergeCell ref="B24:H24"/>
    <mergeCell ref="B23:G23"/>
  </mergeCells>
  <conditionalFormatting sqref="C44:D44">
    <cfRule type="cellIs" dxfId="2" priority="2" operator="notEqual">
      <formula>0</formula>
    </cfRule>
  </conditionalFormatting>
  <conditionalFormatting sqref="E43">
    <cfRule type="cellIs" dxfId="1" priority="1" operator="notEqual">
      <formula>0</formula>
    </cfRule>
  </conditionalFormatting>
  <hyperlinks>
    <hyperlink ref="B2" location="Indice!A1" display="Índice"/>
    <hyperlink ref="G2" location="'4.1_REMUN_GEN'!A1" display="Siguiente"/>
    <hyperlink ref="F2" location="'3.2.4_EROG TIPO PRIV CINE'!A1" display="Anterior"/>
    <hyperlink ref="B60:G60" location="'5.3_CINE'!A1" display="Correspondencia de los niveles educativos de las Cuentas Satélite de Educación y la clasificación CINE (ver anexo 5.3)"/>
  </hyperlinks>
  <pageMargins left="0.7" right="0.7" top="0.75" bottom="0.75" header="0.3" footer="0.3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70"/>
  <sheetViews>
    <sheetView showGridLines="0" showZero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11" width="16.28515625" customWidth="1"/>
    <col min="12" max="12" width="2.7109375" customWidth="1"/>
    <col min="13" max="15" width="15.28515625" customWidth="1"/>
    <col min="16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207"/>
      <c r="D2" s="207"/>
      <c r="E2" s="207"/>
      <c r="F2" s="44"/>
      <c r="G2" s="44"/>
      <c r="H2" s="44"/>
      <c r="I2" s="44"/>
      <c r="J2" s="44" t="s">
        <v>129</v>
      </c>
      <c r="K2" s="44" t="s">
        <v>130</v>
      </c>
      <c r="L2" s="44"/>
      <c r="M2" s="44"/>
      <c r="N2" s="207"/>
      <c r="O2" s="207"/>
      <c r="P2" s="207"/>
      <c r="Q2" s="44"/>
      <c r="R2" s="44"/>
      <c r="S2" s="44"/>
      <c r="T2" s="44"/>
    </row>
    <row r="3" spans="2:20" ht="15.95" customHeight="1" x14ac:dyDescent="0.3">
      <c r="B3" s="45"/>
      <c r="C3" s="46"/>
      <c r="D3" s="46"/>
      <c r="E3" s="46"/>
      <c r="F3" s="46"/>
      <c r="G3" s="46"/>
      <c r="H3" s="46"/>
      <c r="I3" s="46"/>
      <c r="J3" s="208"/>
      <c r="K3" s="208"/>
      <c r="M3" s="61"/>
    </row>
    <row r="4" spans="2:20" ht="19.899999999999999" customHeight="1" x14ac:dyDescent="0.25">
      <c r="B4" s="269" t="s">
        <v>167</v>
      </c>
      <c r="C4" s="269"/>
      <c r="D4" s="269"/>
      <c r="E4" s="269"/>
      <c r="F4" s="269"/>
      <c r="G4" s="269"/>
      <c r="H4" s="269"/>
      <c r="I4" s="269"/>
      <c r="J4" s="269"/>
      <c r="K4" s="269"/>
      <c r="L4" s="137"/>
      <c r="M4" s="137"/>
      <c r="N4" s="137"/>
    </row>
    <row r="5" spans="2:20" ht="40.15" customHeight="1" x14ac:dyDescent="0.25">
      <c r="B5" s="269" t="s">
        <v>289</v>
      </c>
      <c r="C5" s="269"/>
      <c r="D5" s="269"/>
      <c r="E5" s="269"/>
      <c r="F5" s="269"/>
      <c r="G5" s="269"/>
      <c r="H5" s="269"/>
      <c r="I5" s="269"/>
      <c r="J5" s="269"/>
      <c r="K5" s="269"/>
      <c r="L5" s="137"/>
      <c r="M5" s="137"/>
      <c r="N5" s="137"/>
    </row>
    <row r="7" spans="2:20" ht="33" customHeight="1" x14ac:dyDescent="0.25">
      <c r="B7" s="300" t="s">
        <v>58</v>
      </c>
      <c r="C7" s="300"/>
      <c r="D7" s="300"/>
      <c r="E7" s="300"/>
      <c r="F7" s="300"/>
      <c r="G7" s="300"/>
      <c r="H7" s="300"/>
      <c r="I7" s="300"/>
      <c r="J7" s="300"/>
      <c r="K7" s="300"/>
      <c r="L7" s="43"/>
      <c r="M7" s="43"/>
      <c r="N7" s="43"/>
    </row>
    <row r="8" spans="2:20" ht="33" customHeight="1" x14ac:dyDescent="0.3">
      <c r="B8" s="301" t="s">
        <v>40</v>
      </c>
      <c r="C8" s="303">
        <v>2022</v>
      </c>
      <c r="D8" s="304"/>
      <c r="E8" s="305"/>
      <c r="F8" s="303">
        <v>2023</v>
      </c>
      <c r="G8" s="304"/>
      <c r="H8" s="305"/>
      <c r="I8" s="303">
        <v>2024</v>
      </c>
      <c r="J8" s="304"/>
      <c r="K8" s="305"/>
      <c r="L8" s="59"/>
      <c r="M8" s="59"/>
      <c r="N8" s="59"/>
    </row>
    <row r="9" spans="2:20" ht="33" customHeight="1" x14ac:dyDescent="0.3">
      <c r="B9" s="302"/>
      <c r="C9" s="50" t="s">
        <v>202</v>
      </c>
      <c r="D9" s="50" t="s">
        <v>203</v>
      </c>
      <c r="E9" s="50" t="s">
        <v>64</v>
      </c>
      <c r="F9" s="50" t="s">
        <v>202</v>
      </c>
      <c r="G9" s="50" t="s">
        <v>203</v>
      </c>
      <c r="H9" s="50" t="s">
        <v>64</v>
      </c>
      <c r="I9" s="50" t="s">
        <v>202</v>
      </c>
      <c r="J9" s="50" t="s">
        <v>203</v>
      </c>
      <c r="K9" s="50" t="s">
        <v>64</v>
      </c>
      <c r="L9" s="59"/>
      <c r="M9" s="59"/>
      <c r="N9" s="59"/>
      <c r="O9" s="236"/>
      <c r="P9" s="236"/>
      <c r="Q9" s="236"/>
      <c r="R9" s="236"/>
      <c r="S9" s="236"/>
      <c r="T9" s="236"/>
    </row>
    <row r="10" spans="2:20" ht="33" customHeight="1" x14ac:dyDescent="0.3">
      <c r="B10" s="89" t="s">
        <v>322</v>
      </c>
      <c r="C10" s="55">
        <v>1204413.51382719</v>
      </c>
      <c r="D10" s="55">
        <v>2344707.4861728102</v>
      </c>
      <c r="E10" s="55">
        <v>3549121</v>
      </c>
      <c r="F10" s="55">
        <v>1318951.0060541099</v>
      </c>
      <c r="G10" s="55">
        <v>2567617.9939458901</v>
      </c>
      <c r="H10" s="55">
        <v>3886569</v>
      </c>
      <c r="I10" s="55">
        <v>1308468.90289277</v>
      </c>
      <c r="J10" s="55">
        <v>2572746.0971072302</v>
      </c>
      <c r="K10" s="55">
        <v>3881215</v>
      </c>
      <c r="L10" s="59"/>
      <c r="M10" s="59"/>
      <c r="N10" s="59"/>
      <c r="O10" s="59"/>
      <c r="P10" s="59"/>
      <c r="Q10" s="59"/>
      <c r="R10" s="59"/>
      <c r="S10" s="59"/>
      <c r="T10" s="59"/>
    </row>
    <row r="11" spans="2:20" ht="33" customHeight="1" x14ac:dyDescent="0.3">
      <c r="B11" s="90" t="s">
        <v>382</v>
      </c>
      <c r="C11" s="52">
        <v>14026.047444972201</v>
      </c>
      <c r="D11" s="52">
        <v>437661.95255502802</v>
      </c>
      <c r="E11" s="52">
        <v>451688</v>
      </c>
      <c r="F11" s="52">
        <v>17622.231647320801</v>
      </c>
      <c r="G11" s="52">
        <v>487520.76835268002</v>
      </c>
      <c r="H11" s="52">
        <v>505143</v>
      </c>
      <c r="I11" s="52">
        <v>17446.309970239301</v>
      </c>
      <c r="J11" s="52">
        <v>485792.690029761</v>
      </c>
      <c r="K11" s="52">
        <v>503239</v>
      </c>
      <c r="L11" s="59"/>
      <c r="M11" s="59"/>
      <c r="N11" s="59"/>
      <c r="O11" s="59"/>
      <c r="P11" s="59"/>
      <c r="Q11" s="59"/>
      <c r="R11" s="59"/>
      <c r="S11" s="59"/>
      <c r="T11" s="59"/>
    </row>
    <row r="12" spans="2:20" ht="33" customHeight="1" x14ac:dyDescent="0.3">
      <c r="B12" s="90" t="s">
        <v>383</v>
      </c>
      <c r="C12" s="52">
        <v>203335.92597808799</v>
      </c>
      <c r="D12" s="52">
        <v>861788.07402191195</v>
      </c>
      <c r="E12" s="52">
        <v>1065124</v>
      </c>
      <c r="F12" s="52">
        <v>241983.112352191</v>
      </c>
      <c r="G12" s="52">
        <v>928140.88764781004</v>
      </c>
      <c r="H12" s="52">
        <v>1170124</v>
      </c>
      <c r="I12" s="52">
        <v>236791.534038023</v>
      </c>
      <c r="J12" s="52">
        <v>927054.46596197702</v>
      </c>
      <c r="K12" s="52">
        <v>1163846</v>
      </c>
      <c r="L12" s="59"/>
      <c r="M12" s="59"/>
      <c r="N12" s="59"/>
      <c r="O12" s="59"/>
      <c r="P12" s="59"/>
      <c r="Q12" s="59"/>
      <c r="R12" s="59"/>
      <c r="S12" s="59"/>
      <c r="T12" s="59"/>
    </row>
    <row r="13" spans="2:20" ht="33" customHeight="1" x14ac:dyDescent="0.3">
      <c r="B13" s="90" t="s">
        <v>384</v>
      </c>
      <c r="C13" s="52">
        <v>437962.53567921597</v>
      </c>
      <c r="D13" s="52">
        <v>667355.46432078397</v>
      </c>
      <c r="E13" s="52">
        <v>1105318</v>
      </c>
      <c r="F13" s="52">
        <v>494546.44607201603</v>
      </c>
      <c r="G13" s="52">
        <v>742683.55392798397</v>
      </c>
      <c r="H13" s="52">
        <v>1237230</v>
      </c>
      <c r="I13" s="52">
        <v>494212.38433312299</v>
      </c>
      <c r="J13" s="52">
        <v>747742.61566687701</v>
      </c>
      <c r="K13" s="52">
        <v>1241955</v>
      </c>
      <c r="L13" s="59"/>
      <c r="M13" s="59"/>
      <c r="N13" s="59"/>
      <c r="O13" s="59"/>
      <c r="P13" s="59"/>
      <c r="Q13" s="59"/>
      <c r="R13" s="59"/>
      <c r="S13" s="59"/>
      <c r="T13" s="59"/>
    </row>
    <row r="14" spans="2:20" ht="33" customHeight="1" x14ac:dyDescent="0.3">
      <c r="B14" s="90" t="s">
        <v>385</v>
      </c>
      <c r="C14" s="52">
        <v>549089.004724912</v>
      </c>
      <c r="D14" s="52">
        <v>377901.995275088</v>
      </c>
      <c r="E14" s="52">
        <v>926991</v>
      </c>
      <c r="F14" s="52">
        <v>564799.21598258195</v>
      </c>
      <c r="G14" s="52">
        <v>409272.78401741799</v>
      </c>
      <c r="H14" s="52">
        <v>974072</v>
      </c>
      <c r="I14" s="52">
        <v>560018.67455138301</v>
      </c>
      <c r="J14" s="52">
        <v>412156.32544861699</v>
      </c>
      <c r="K14" s="52">
        <v>972175</v>
      </c>
      <c r="L14" s="59"/>
      <c r="M14" s="59"/>
      <c r="N14" s="59"/>
      <c r="O14" s="59"/>
      <c r="P14" s="59"/>
      <c r="Q14" s="59"/>
      <c r="R14" s="59"/>
      <c r="S14" s="59"/>
      <c r="T14" s="59"/>
    </row>
    <row r="15" spans="2:20" ht="33" customHeight="1" x14ac:dyDescent="0.3">
      <c r="B15" s="89" t="s">
        <v>316</v>
      </c>
      <c r="C15" s="55">
        <v>576362.94177999196</v>
      </c>
      <c r="D15" s="55">
        <v>804600.05822000804</v>
      </c>
      <c r="E15" s="55">
        <v>1380963</v>
      </c>
      <c r="F15" s="55">
        <v>545799.60093698197</v>
      </c>
      <c r="G15" s="55">
        <v>780910.39906301803</v>
      </c>
      <c r="H15" s="55">
        <v>1326710</v>
      </c>
      <c r="I15" s="55">
        <v>552582.15571673797</v>
      </c>
      <c r="J15" s="55">
        <v>798021.84428326203</v>
      </c>
      <c r="K15" s="55">
        <v>1350604</v>
      </c>
      <c r="L15" s="59"/>
      <c r="M15" s="59"/>
      <c r="N15" s="59"/>
      <c r="O15" s="59"/>
      <c r="P15" s="59"/>
      <c r="Q15" s="59"/>
      <c r="R15" s="59"/>
      <c r="S15" s="59"/>
      <c r="T15" s="59"/>
    </row>
    <row r="16" spans="2:20" ht="33" customHeight="1" x14ac:dyDescent="0.3">
      <c r="B16" s="90" t="s">
        <v>382</v>
      </c>
      <c r="C16" s="52">
        <v>21393.414289296201</v>
      </c>
      <c r="D16" s="52">
        <v>88722.585710703803</v>
      </c>
      <c r="E16" s="52">
        <v>110116</v>
      </c>
      <c r="F16" s="52">
        <v>20783.5268012952</v>
      </c>
      <c r="G16" s="52">
        <v>87924.4731987048</v>
      </c>
      <c r="H16" s="52">
        <v>108708</v>
      </c>
      <c r="I16" s="52">
        <v>19875.418211665899</v>
      </c>
      <c r="J16" s="52">
        <v>85906.581788334093</v>
      </c>
      <c r="K16" s="52">
        <v>105782</v>
      </c>
      <c r="L16" s="59"/>
      <c r="M16" s="59"/>
      <c r="N16" s="59"/>
      <c r="O16" s="59"/>
      <c r="P16" s="59"/>
      <c r="Q16" s="59"/>
      <c r="R16" s="59"/>
      <c r="S16" s="59"/>
      <c r="T16" s="59"/>
    </row>
    <row r="17" spans="2:20" ht="33" customHeight="1" x14ac:dyDescent="0.3">
      <c r="B17" s="90" t="s">
        <v>383</v>
      </c>
      <c r="C17" s="52">
        <v>88728.159075687305</v>
      </c>
      <c r="D17" s="52">
        <v>206225.840924313</v>
      </c>
      <c r="E17" s="52">
        <v>294954</v>
      </c>
      <c r="F17" s="52">
        <v>87281.355560977798</v>
      </c>
      <c r="G17" s="52">
        <v>201752.644439022</v>
      </c>
      <c r="H17" s="52">
        <v>289034</v>
      </c>
      <c r="I17" s="52">
        <v>86987.121236606894</v>
      </c>
      <c r="J17" s="52">
        <v>199856.878763393</v>
      </c>
      <c r="K17" s="52">
        <v>286844</v>
      </c>
      <c r="L17" s="59"/>
      <c r="M17" s="59"/>
      <c r="N17" s="59"/>
      <c r="O17" s="59"/>
      <c r="P17" s="59"/>
      <c r="Q17" s="59"/>
      <c r="R17" s="59"/>
      <c r="S17" s="59"/>
      <c r="T17" s="59"/>
    </row>
    <row r="18" spans="2:20" ht="33" customHeight="1" x14ac:dyDescent="0.3">
      <c r="B18" s="90" t="s">
        <v>384</v>
      </c>
      <c r="C18" s="52">
        <v>78754.853009811297</v>
      </c>
      <c r="D18" s="52">
        <v>158336.14699018901</v>
      </c>
      <c r="E18" s="52">
        <v>237091</v>
      </c>
      <c r="F18" s="52">
        <v>78661.848864293395</v>
      </c>
      <c r="G18" s="52">
        <v>158929.15113570701</v>
      </c>
      <c r="H18" s="52">
        <v>237591</v>
      </c>
      <c r="I18" s="52">
        <v>82515.326276407402</v>
      </c>
      <c r="J18" s="52">
        <v>167251.673723593</v>
      </c>
      <c r="K18" s="52">
        <v>249767</v>
      </c>
      <c r="L18" s="59"/>
      <c r="M18" s="59"/>
      <c r="N18" s="59"/>
      <c r="O18" s="59"/>
      <c r="P18" s="59"/>
      <c r="Q18" s="59"/>
      <c r="R18" s="59"/>
      <c r="S18" s="59"/>
      <c r="T18" s="59"/>
    </row>
    <row r="19" spans="2:20" ht="33" customHeight="1" x14ac:dyDescent="0.3">
      <c r="B19" s="90" t="s">
        <v>385</v>
      </c>
      <c r="C19" s="52">
        <v>387486.51540519699</v>
      </c>
      <c r="D19" s="52">
        <v>351315.48459480301</v>
      </c>
      <c r="E19" s="52">
        <v>738802</v>
      </c>
      <c r="F19" s="52">
        <v>359072.86971041601</v>
      </c>
      <c r="G19" s="52">
        <v>332304.13028958399</v>
      </c>
      <c r="H19" s="52">
        <v>691377</v>
      </c>
      <c r="I19" s="52">
        <v>363204.28999205702</v>
      </c>
      <c r="J19" s="52">
        <v>345006.71000794199</v>
      </c>
      <c r="K19" s="52">
        <v>708211</v>
      </c>
      <c r="L19" s="59"/>
      <c r="M19" s="59"/>
      <c r="N19" s="59"/>
      <c r="O19" s="59"/>
      <c r="P19" s="59"/>
      <c r="Q19" s="59"/>
      <c r="R19" s="59"/>
      <c r="S19" s="59"/>
      <c r="T19" s="59"/>
    </row>
    <row r="20" spans="2:20" ht="33" customHeight="1" x14ac:dyDescent="0.3">
      <c r="B20" s="116" t="s">
        <v>335</v>
      </c>
      <c r="C20" s="55">
        <v>1780776.45560718</v>
      </c>
      <c r="D20" s="55">
        <v>3149307.54439282</v>
      </c>
      <c r="E20" s="55">
        <v>4930084</v>
      </c>
      <c r="F20" s="55">
        <v>1864750.6069910901</v>
      </c>
      <c r="G20" s="55">
        <v>3348528.3930089101</v>
      </c>
      <c r="H20" s="55">
        <v>5213279</v>
      </c>
      <c r="I20" s="55">
        <v>1861051.0586095101</v>
      </c>
      <c r="J20" s="55">
        <v>3370767.9413904902</v>
      </c>
      <c r="K20" s="55">
        <v>5231819</v>
      </c>
      <c r="L20" s="59"/>
      <c r="M20" s="59"/>
      <c r="N20" s="59"/>
      <c r="O20" s="237"/>
      <c r="P20" s="237"/>
      <c r="Q20" s="237"/>
      <c r="R20" s="237"/>
      <c r="S20" s="237"/>
      <c r="T20" s="237"/>
    </row>
    <row r="21" spans="2:20" ht="15.95" customHeight="1" x14ac:dyDescent="0.3"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59"/>
      <c r="O21" s="59"/>
      <c r="P21" s="59"/>
      <c r="Q21" s="59"/>
      <c r="R21" s="59"/>
      <c r="S21" s="59"/>
      <c r="T21" s="59"/>
    </row>
    <row r="22" spans="2:20" ht="15.95" customHeight="1" x14ac:dyDescent="0.3"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59"/>
      <c r="O22" s="59"/>
      <c r="P22" s="59"/>
      <c r="Q22" s="59"/>
      <c r="R22" s="59"/>
      <c r="S22" s="59"/>
      <c r="T22" s="59"/>
    </row>
    <row r="23" spans="2:20" ht="33" customHeight="1" x14ac:dyDescent="0.25">
      <c r="B23" s="269" t="s">
        <v>301</v>
      </c>
      <c r="C23" s="269"/>
      <c r="D23" s="269"/>
      <c r="E23" s="269"/>
      <c r="F23" s="269"/>
      <c r="G23" s="269"/>
      <c r="H23" s="269"/>
      <c r="I23" s="269"/>
      <c r="J23" s="269"/>
      <c r="K23" s="269"/>
      <c r="L23" s="239"/>
      <c r="M23" s="239"/>
      <c r="N23" s="239"/>
    </row>
    <row r="24" spans="2:20" x14ac:dyDescent="0.25"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1"/>
      <c r="M24" s="241"/>
    </row>
    <row r="25" spans="2:20" ht="14.1" customHeight="1" x14ac:dyDescent="0.3">
      <c r="B25" s="40"/>
      <c r="C25" s="40"/>
      <c r="D25" s="40"/>
      <c r="E25" s="118"/>
      <c r="F25" s="118"/>
      <c r="G25" s="118"/>
      <c r="H25" s="118"/>
      <c r="I25" s="83"/>
      <c r="J25" s="40"/>
      <c r="K25" s="40"/>
      <c r="L25" s="40"/>
    </row>
    <row r="26" spans="2:20" ht="14.1" customHeight="1" x14ac:dyDescent="0.3">
      <c r="B26" s="40"/>
      <c r="C26" s="118"/>
      <c r="D26" s="64" t="s">
        <v>202</v>
      </c>
      <c r="E26" s="64" t="s">
        <v>203</v>
      </c>
      <c r="F26" s="64"/>
      <c r="G26" s="64"/>
      <c r="H26" s="64"/>
      <c r="I26" s="40"/>
      <c r="J26" s="242"/>
      <c r="K26" s="40"/>
      <c r="L26" s="40"/>
    </row>
    <row r="27" spans="2:20" ht="13.5" customHeight="1" x14ac:dyDescent="0.3">
      <c r="B27" s="59" t="str">
        <f>+B11</f>
        <v>Actividades de servicios de enseñanza de primera infancia</v>
      </c>
      <c r="C27" s="40" t="s">
        <v>196</v>
      </c>
      <c r="D27" s="63">
        <f>-I11/K11</f>
        <v>-3.4668040374929807E-2</v>
      </c>
      <c r="E27" s="243">
        <f>+J11/K11</f>
        <v>0.96533195962507079</v>
      </c>
      <c r="F27" s="243"/>
      <c r="G27" s="243"/>
      <c r="H27" s="243"/>
      <c r="I27" s="83">
        <f>E27-D27</f>
        <v>1.0000000000000007</v>
      </c>
      <c r="J27" s="244"/>
      <c r="K27" s="40"/>
      <c r="L27" s="40"/>
    </row>
    <row r="28" spans="2:20" ht="13.5" customHeight="1" x14ac:dyDescent="0.3">
      <c r="B28" s="59" t="str">
        <f>+B12</f>
        <v>Actividades de servicios de enseñanza primaria</v>
      </c>
      <c r="C28" s="40" t="s">
        <v>197</v>
      </c>
      <c r="D28" s="63">
        <f>-I12/K12</f>
        <v>-0.20345607068119237</v>
      </c>
      <c r="E28" s="243">
        <f>+J12/K12</f>
        <v>0.79654392931880769</v>
      </c>
      <c r="F28" s="243"/>
      <c r="G28" s="243"/>
      <c r="H28" s="243"/>
      <c r="I28" s="83">
        <f t="shared" ref="I28:I30" si="0">E28-D28</f>
        <v>1</v>
      </c>
      <c r="J28" s="244"/>
      <c r="K28" s="40"/>
      <c r="L28" s="40"/>
    </row>
    <row r="29" spans="2:20" ht="13.5" customHeight="1" x14ac:dyDescent="0.3">
      <c r="B29" s="59" t="str">
        <f>+B13</f>
        <v>Actividades de servicios de enseñanza secundaria</v>
      </c>
      <c r="C29" s="40" t="s">
        <v>198</v>
      </c>
      <c r="D29" s="63">
        <f>-I13/K13</f>
        <v>-0.39793099132667686</v>
      </c>
      <c r="E29" s="243">
        <f>+J13/K13</f>
        <v>0.60206900867332314</v>
      </c>
      <c r="F29" s="243"/>
      <c r="G29" s="243"/>
      <c r="H29" s="243"/>
      <c r="I29" s="83">
        <f t="shared" si="0"/>
        <v>1</v>
      </c>
      <c r="J29" s="244"/>
      <c r="K29" s="40"/>
      <c r="L29" s="40"/>
    </row>
    <row r="30" spans="2:20" ht="13.5" customHeight="1" x14ac:dyDescent="0.3">
      <c r="B30" s="59" t="str">
        <f>+B14</f>
        <v>Actividades de servicios de enseñanza superior</v>
      </c>
      <c r="C30" s="40" t="s">
        <v>199</v>
      </c>
      <c r="D30" s="63">
        <f>-I14/K14</f>
        <v>-0.57604718754481754</v>
      </c>
      <c r="E30" s="243">
        <f>+J14/K14</f>
        <v>0.42395281245518246</v>
      </c>
      <c r="F30" s="243"/>
      <c r="G30" s="243"/>
      <c r="H30" s="243"/>
      <c r="I30" s="83">
        <f t="shared" si="0"/>
        <v>1</v>
      </c>
      <c r="J30" s="244"/>
      <c r="K30" s="40"/>
      <c r="L30" s="40"/>
    </row>
    <row r="31" spans="2:20" ht="13.5" customHeight="1" x14ac:dyDescent="0.3">
      <c r="B31" s="40"/>
      <c r="C31" s="40"/>
      <c r="D31" s="40"/>
      <c r="E31" s="245"/>
      <c r="F31" s="245"/>
      <c r="G31" s="245"/>
      <c r="H31" s="245"/>
      <c r="I31" s="40"/>
      <c r="J31" s="244"/>
      <c r="K31" s="40"/>
      <c r="L31" s="40"/>
    </row>
    <row r="32" spans="2:20" ht="13.5" customHeight="1" x14ac:dyDescent="0.3">
      <c r="B32" s="59"/>
      <c r="C32" s="86"/>
      <c r="D32" s="246"/>
      <c r="E32" s="247"/>
      <c r="F32" s="247"/>
      <c r="G32" s="247"/>
      <c r="H32" s="247"/>
      <c r="I32" s="78"/>
      <c r="J32" s="78"/>
      <c r="K32" s="78"/>
      <c r="L32" s="78"/>
    </row>
    <row r="33" spans="2:12" ht="13.5" customHeight="1" x14ac:dyDescent="0.25">
      <c r="B33" s="85"/>
      <c r="C33" s="248"/>
      <c r="D33" s="248"/>
      <c r="E33" s="78"/>
      <c r="F33" s="78"/>
      <c r="G33" s="78"/>
      <c r="H33" s="78"/>
      <c r="I33" s="78"/>
      <c r="J33" s="78"/>
      <c r="K33" s="78"/>
      <c r="L33" s="78"/>
    </row>
    <row r="34" spans="2:12" ht="13.5" customHeight="1" x14ac:dyDescent="0.25">
      <c r="B34" s="85"/>
      <c r="C34" s="248"/>
      <c r="D34" s="248"/>
      <c r="E34" s="78"/>
      <c r="F34" s="78"/>
      <c r="G34" s="78"/>
      <c r="H34" s="78"/>
      <c r="I34" s="78"/>
      <c r="J34" s="78"/>
      <c r="K34" s="78"/>
      <c r="L34" s="78"/>
    </row>
    <row r="35" spans="2:12" ht="13.5" customHeight="1" x14ac:dyDescent="0.25">
      <c r="B35" s="78"/>
      <c r="C35" s="248"/>
      <c r="D35" s="248"/>
      <c r="E35" s="78"/>
      <c r="F35" s="78"/>
      <c r="G35" s="78"/>
      <c r="H35" s="78"/>
      <c r="I35" s="78"/>
      <c r="J35" s="78"/>
      <c r="K35" s="78"/>
      <c r="L35" s="78"/>
    </row>
    <row r="36" spans="2:12" ht="13.5" customHeight="1" x14ac:dyDescent="0.25">
      <c r="B36" s="78"/>
      <c r="C36" s="248"/>
      <c r="D36" s="248"/>
      <c r="E36" s="78"/>
      <c r="F36" s="78"/>
      <c r="G36" s="78"/>
      <c r="H36" s="78"/>
      <c r="I36" s="78"/>
      <c r="J36" s="78"/>
      <c r="K36" s="78"/>
      <c r="L36" s="78"/>
    </row>
    <row r="37" spans="2:12" ht="13.5" customHeight="1" x14ac:dyDescent="0.25">
      <c r="B37" s="78"/>
      <c r="C37" s="249"/>
      <c r="D37" s="249"/>
      <c r="E37" s="78"/>
      <c r="F37" s="78"/>
      <c r="G37" s="78"/>
      <c r="H37" s="78"/>
      <c r="I37" s="78"/>
      <c r="J37" s="78"/>
      <c r="K37" s="78"/>
      <c r="L37" s="78"/>
    </row>
    <row r="38" spans="2:12" ht="14.25" x14ac:dyDescent="0.3">
      <c r="B38" s="56"/>
    </row>
    <row r="39" spans="2:12" ht="14.25" x14ac:dyDescent="0.3">
      <c r="B39" s="56"/>
    </row>
    <row r="47" spans="2:12" ht="33" customHeight="1" x14ac:dyDescent="0.25">
      <c r="B47" s="269" t="s">
        <v>302</v>
      </c>
      <c r="C47" s="269"/>
      <c r="D47" s="269"/>
      <c r="E47" s="269"/>
      <c r="F47" s="269"/>
      <c r="G47" s="269"/>
      <c r="H47" s="269"/>
      <c r="I47" s="269"/>
      <c r="J47" s="269"/>
      <c r="K47" s="269"/>
    </row>
    <row r="48" spans="2:12" ht="13.5" customHeight="1" x14ac:dyDescent="0.3">
      <c r="B48" s="40"/>
      <c r="C48" s="40"/>
      <c r="D48" s="40"/>
      <c r="E48" s="40"/>
      <c r="F48" s="40"/>
      <c r="G48" s="40"/>
      <c r="H48" s="40"/>
      <c r="I48" s="40"/>
      <c r="J48" s="40"/>
    </row>
    <row r="49" spans="2:11" ht="13.5" customHeight="1" x14ac:dyDescent="0.3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7.45" customHeight="1" x14ac:dyDescent="0.25">
      <c r="B50" s="250"/>
      <c r="C50" s="250"/>
      <c r="D50" s="250"/>
      <c r="E50" s="250"/>
      <c r="F50" s="250"/>
      <c r="G50" s="250"/>
      <c r="H50" s="250"/>
      <c r="I50" s="250"/>
      <c r="J50" s="250"/>
      <c r="K50" s="250"/>
    </row>
    <row r="51" spans="2:11" ht="14.1" customHeight="1" x14ac:dyDescent="0.3">
      <c r="B51" s="40"/>
      <c r="C51" s="40"/>
      <c r="D51" s="40"/>
      <c r="E51" s="118"/>
      <c r="F51" s="118"/>
      <c r="G51" s="118"/>
      <c r="H51" s="118"/>
      <c r="I51" s="83"/>
      <c r="J51" s="40"/>
      <c r="K51" s="40"/>
    </row>
    <row r="52" spans="2:11" ht="14.1" customHeight="1" x14ac:dyDescent="0.3">
      <c r="B52" s="40"/>
      <c r="C52" s="118"/>
      <c r="D52" s="64" t="s">
        <v>202</v>
      </c>
      <c r="E52" s="64" t="s">
        <v>203</v>
      </c>
      <c r="F52" s="64"/>
      <c r="G52" s="64"/>
      <c r="H52" s="64"/>
      <c r="I52" s="40"/>
      <c r="J52" s="242"/>
      <c r="K52" s="40"/>
    </row>
    <row r="53" spans="2:11" ht="13.5" customHeight="1" x14ac:dyDescent="0.3">
      <c r="B53" s="59" t="str">
        <f>+B16</f>
        <v>Actividades de servicios de enseñanza de primera infancia</v>
      </c>
      <c r="C53" s="59" t="s">
        <v>196</v>
      </c>
      <c r="D53" s="63">
        <f>-I16/K16</f>
        <v>-0.18789036141938986</v>
      </c>
      <c r="E53" s="243">
        <f>+J16/K16</f>
        <v>0.81210963858061003</v>
      </c>
      <c r="F53" s="243"/>
      <c r="G53" s="243"/>
      <c r="H53" s="243"/>
      <c r="I53" s="83">
        <f>E53-D53</f>
        <v>0.99999999999999989</v>
      </c>
      <c r="J53" s="244"/>
      <c r="K53" s="40"/>
    </row>
    <row r="54" spans="2:11" ht="13.5" customHeight="1" x14ac:dyDescent="0.3">
      <c r="B54" s="59" t="str">
        <f>+B17</f>
        <v>Actividades de servicios de enseñanza primaria</v>
      </c>
      <c r="C54" s="59" t="s">
        <v>197</v>
      </c>
      <c r="D54" s="63">
        <f>-I17/K17</f>
        <v>-0.30325585069447814</v>
      </c>
      <c r="E54" s="243">
        <f>+J17/K17</f>
        <v>0.69674414930552153</v>
      </c>
      <c r="F54" s="243"/>
      <c r="G54" s="243"/>
      <c r="H54" s="243"/>
      <c r="I54" s="83">
        <f t="shared" ref="I54:I56" si="1">E54-D54</f>
        <v>0.99999999999999967</v>
      </c>
      <c r="J54" s="244"/>
      <c r="K54" s="40"/>
    </row>
    <row r="55" spans="2:11" ht="13.5" customHeight="1" x14ac:dyDescent="0.3">
      <c r="B55" s="59" t="str">
        <f>+B18</f>
        <v>Actividades de servicios de enseñanza secundaria</v>
      </c>
      <c r="C55" s="59" t="s">
        <v>198</v>
      </c>
      <c r="D55" s="63">
        <f>-I18/K18</f>
        <v>-0.33036920920861201</v>
      </c>
      <c r="E55" s="243">
        <f>+J18/K18</f>
        <v>0.66963079079138954</v>
      </c>
      <c r="F55" s="243"/>
      <c r="G55" s="243"/>
      <c r="H55" s="243"/>
      <c r="I55" s="83">
        <f t="shared" si="1"/>
        <v>1.0000000000000016</v>
      </c>
      <c r="J55" s="244"/>
      <c r="K55" s="40"/>
    </row>
    <row r="56" spans="2:11" ht="13.5" customHeight="1" x14ac:dyDescent="0.3">
      <c r="B56" s="59" t="str">
        <f>+B19</f>
        <v>Actividades de servicios de enseñanza superior</v>
      </c>
      <c r="C56" s="59" t="s">
        <v>199</v>
      </c>
      <c r="D56" s="63">
        <f>-I19/K19</f>
        <v>-0.51284756942783583</v>
      </c>
      <c r="E56" s="243">
        <f>+J19/K19</f>
        <v>0.48715243057216279</v>
      </c>
      <c r="F56" s="243"/>
      <c r="G56" s="243"/>
      <c r="H56" s="243"/>
      <c r="I56" s="83">
        <f t="shared" si="1"/>
        <v>0.99999999999999867</v>
      </c>
      <c r="J56" s="244"/>
      <c r="K56" s="40"/>
    </row>
    <row r="57" spans="2:11" ht="13.5" customHeight="1" x14ac:dyDescent="0.3">
      <c r="B57" s="40"/>
      <c r="C57" s="40"/>
      <c r="D57" s="40"/>
      <c r="E57" s="245"/>
      <c r="F57" s="245"/>
      <c r="G57" s="245"/>
      <c r="H57" s="245"/>
      <c r="I57" s="40"/>
      <c r="J57" s="244"/>
      <c r="K57" s="40"/>
    </row>
    <row r="58" spans="2:11" ht="13.5" customHeight="1" x14ac:dyDescent="0.3">
      <c r="B58" s="59"/>
      <c r="D58" s="246"/>
      <c r="E58" s="247"/>
      <c r="F58" s="247"/>
      <c r="G58" s="247"/>
      <c r="H58" s="247"/>
      <c r="I58" s="78"/>
      <c r="J58" s="78"/>
      <c r="K58" s="78"/>
    </row>
    <row r="59" spans="2:11" ht="13.5" customHeight="1" x14ac:dyDescent="0.25">
      <c r="B59" s="85"/>
      <c r="D59" s="248"/>
      <c r="E59" s="78"/>
      <c r="F59" s="78"/>
      <c r="G59" s="78"/>
      <c r="H59" s="78"/>
      <c r="I59" s="78"/>
      <c r="J59" s="78"/>
      <c r="K59" s="78"/>
    </row>
    <row r="60" spans="2:11" ht="13.5" customHeight="1" x14ac:dyDescent="0.25">
      <c r="B60" s="85"/>
      <c r="D60" s="248"/>
      <c r="E60" s="78"/>
      <c r="F60" s="78"/>
      <c r="G60" s="78"/>
      <c r="H60" s="78"/>
      <c r="I60" s="78"/>
      <c r="J60" s="78"/>
      <c r="K60" s="78"/>
    </row>
    <row r="61" spans="2:11" ht="13.5" customHeight="1" x14ac:dyDescent="0.25">
      <c r="B61" s="78"/>
      <c r="C61" s="248"/>
      <c r="D61" s="248"/>
      <c r="E61" s="78"/>
      <c r="F61" s="78"/>
      <c r="G61" s="78"/>
      <c r="H61" s="78"/>
      <c r="I61" s="78"/>
      <c r="J61" s="78"/>
      <c r="K61" s="78"/>
    </row>
    <row r="62" spans="2:11" ht="13.5" customHeight="1" x14ac:dyDescent="0.25">
      <c r="B62" s="78"/>
      <c r="C62" s="248"/>
      <c r="D62" s="248"/>
      <c r="E62" s="78"/>
      <c r="F62" s="78"/>
      <c r="G62" s="78"/>
      <c r="H62" s="78"/>
      <c r="I62" s="78"/>
      <c r="J62" s="78"/>
      <c r="K62" s="78"/>
    </row>
    <row r="63" spans="2:11" ht="13.5" customHeight="1" x14ac:dyDescent="0.3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3.5" customHeight="1" x14ac:dyDescent="0.3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3.5" customHeight="1" x14ac:dyDescent="0.3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3.5" customHeight="1" x14ac:dyDescent="0.3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3.5" customHeight="1" x14ac:dyDescent="0.3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3.5" customHeight="1" x14ac:dyDescent="0.3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3.5" customHeight="1" x14ac:dyDescent="0.3">
      <c r="B69" s="66" t="s">
        <v>279</v>
      </c>
    </row>
    <row r="70" spans="2:11" ht="14.25" x14ac:dyDescent="0.3">
      <c r="B70" s="56"/>
    </row>
  </sheetData>
  <sheetProtection selectLockedCells="1" selectUnlockedCells="1"/>
  <mergeCells count="9">
    <mergeCell ref="B5:K5"/>
    <mergeCell ref="B4:K4"/>
    <mergeCell ref="B7:K7"/>
    <mergeCell ref="B23:K23"/>
    <mergeCell ref="B47:K47"/>
    <mergeCell ref="B8:B9"/>
    <mergeCell ref="C8:E8"/>
    <mergeCell ref="I8:K8"/>
    <mergeCell ref="F8:H8"/>
  </mergeCells>
  <hyperlinks>
    <hyperlink ref="B2" location="Indice!A1" display="Índice"/>
    <hyperlink ref="K2" location="'4.2_CI PROG SOC'!A1" display="Siguiente"/>
    <hyperlink ref="J2" location="'3.2.5_FINANC_PCC CINE'!A1" display="Anterior"/>
  </hyperlinks>
  <pageMargins left="0.25" right="0.25" top="0.75" bottom="0.75" header="0.3" footer="0.3"/>
  <pageSetup paperSize="9" scale="85" orientation="portrait" horizontalDpi="4294967293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showGridLines="0" showZero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17" width="16.28515625" customWidth="1"/>
    <col min="18" max="18" width="2.7109375" customWidth="1"/>
    <col min="19" max="251" width="11.42578125" customWidth="1"/>
    <col min="252" max="252" width="2.7109375" customWidth="1"/>
    <col min="253" max="253" width="5.5703125" customWidth="1"/>
    <col min="254" max="254" width="14.5703125" customWidth="1"/>
    <col min="255" max="255" width="11.85546875" customWidth="1"/>
    <col min="256" max="258" width="15.7109375" customWidth="1"/>
  </cols>
  <sheetData>
    <row r="1" spans="2:23" ht="84.6" customHeight="1" x14ac:dyDescent="0.25"/>
    <row r="2" spans="2:23" ht="19.899999999999999" customHeight="1" x14ac:dyDescent="0.25">
      <c r="B2" s="42" t="s">
        <v>38</v>
      </c>
      <c r="C2" s="207"/>
      <c r="D2" s="207"/>
      <c r="E2" s="207"/>
      <c r="F2" s="44"/>
      <c r="G2" s="44"/>
      <c r="H2" s="44"/>
      <c r="I2" s="44"/>
      <c r="J2" s="44"/>
      <c r="K2" s="44"/>
      <c r="L2" s="44"/>
      <c r="M2" s="44"/>
      <c r="N2" s="207"/>
      <c r="O2" s="207"/>
      <c r="P2" s="44" t="s">
        <v>129</v>
      </c>
      <c r="Q2" s="44" t="s">
        <v>130</v>
      </c>
      <c r="R2" s="44"/>
      <c r="S2" s="44"/>
      <c r="T2" s="44"/>
      <c r="U2" s="44"/>
    </row>
    <row r="3" spans="2:23" x14ac:dyDescent="0.25">
      <c r="B3" s="251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P3" s="252"/>
      <c r="Q3" s="252"/>
    </row>
    <row r="4" spans="2:23" ht="19.899999999999999" customHeight="1" x14ac:dyDescent="0.25">
      <c r="B4" s="269" t="s">
        <v>56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</row>
    <row r="5" spans="2:23" ht="40.15" customHeight="1" x14ac:dyDescent="0.25">
      <c r="B5" s="269" t="s">
        <v>283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</row>
    <row r="7" spans="2:23" ht="33" customHeight="1" x14ac:dyDescent="0.25">
      <c r="B7" s="270" t="s">
        <v>58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</row>
    <row r="8" spans="2:23" ht="33" customHeight="1" x14ac:dyDescent="0.25">
      <c r="B8" s="50" t="s">
        <v>40</v>
      </c>
      <c r="C8" s="50">
        <v>2010</v>
      </c>
      <c r="D8" s="50">
        <v>2011</v>
      </c>
      <c r="E8" s="50">
        <v>2012</v>
      </c>
      <c r="F8" s="50">
        <v>2013</v>
      </c>
      <c r="G8" s="50">
        <v>2014</v>
      </c>
      <c r="H8" s="50">
        <v>2015</v>
      </c>
      <c r="I8" s="50">
        <v>2016</v>
      </c>
      <c r="J8" s="50">
        <v>2017</v>
      </c>
      <c r="K8" s="50">
        <v>2018</v>
      </c>
      <c r="L8" s="50">
        <v>2019</v>
      </c>
      <c r="M8" s="50">
        <v>2020</v>
      </c>
      <c r="N8" s="50">
        <v>2021</v>
      </c>
      <c r="O8" s="50">
        <v>2022</v>
      </c>
      <c r="P8" s="50">
        <v>2023</v>
      </c>
      <c r="Q8" s="50">
        <v>2024</v>
      </c>
      <c r="R8" s="236"/>
      <c r="S8" s="236"/>
      <c r="T8" s="236"/>
      <c r="U8" s="236"/>
      <c r="V8" s="236"/>
      <c r="W8" s="236"/>
    </row>
    <row r="9" spans="2:23" ht="33" customHeight="1" x14ac:dyDescent="0.3">
      <c r="B9" s="51" t="s">
        <v>387</v>
      </c>
      <c r="C9" s="52">
        <v>45193.37745</v>
      </c>
      <c r="D9" s="52">
        <v>65915.30528</v>
      </c>
      <c r="E9" s="52">
        <v>62316.89372</v>
      </c>
      <c r="F9" s="52">
        <v>83195.009279999998</v>
      </c>
      <c r="G9" s="52">
        <v>101434.02941</v>
      </c>
      <c r="H9" s="52">
        <v>118720.78777</v>
      </c>
      <c r="I9" s="52">
        <v>112427.93279000001</v>
      </c>
      <c r="J9" s="52">
        <v>162600.448463004</v>
      </c>
      <c r="K9" s="52">
        <v>212193.14266880401</v>
      </c>
      <c r="L9" s="52">
        <v>153347.875752544</v>
      </c>
      <c r="M9" s="52">
        <v>60676.271079999999</v>
      </c>
      <c r="N9" s="52">
        <v>106195.58167</v>
      </c>
      <c r="O9" s="52">
        <v>108679.39012</v>
      </c>
      <c r="P9" s="52">
        <v>135538.62841452201</v>
      </c>
      <c r="Q9" s="52">
        <v>117694.983830923</v>
      </c>
      <c r="R9" s="59"/>
      <c r="S9" s="59"/>
      <c r="T9" s="59"/>
      <c r="U9" s="59"/>
      <c r="V9" s="59"/>
      <c r="W9" s="59"/>
    </row>
    <row r="10" spans="2:23" ht="33" customHeight="1" x14ac:dyDescent="0.3">
      <c r="B10" s="90" t="s">
        <v>388</v>
      </c>
      <c r="C10" s="52">
        <v>17569.345519999999</v>
      </c>
      <c r="D10" s="52">
        <v>26299.777829999999</v>
      </c>
      <c r="E10" s="52">
        <v>31955.542850000002</v>
      </c>
      <c r="F10" s="52">
        <v>38020.845869999997</v>
      </c>
      <c r="G10" s="52">
        <v>47089.036540000001</v>
      </c>
      <c r="H10" s="52">
        <v>54852.59996</v>
      </c>
      <c r="I10" s="52">
        <v>50502.188950000003</v>
      </c>
      <c r="J10" s="52">
        <v>51051.604333899901</v>
      </c>
      <c r="K10" s="52">
        <v>52138.330435624797</v>
      </c>
      <c r="L10" s="52">
        <v>48366.712476033797</v>
      </c>
      <c r="M10" s="52">
        <v>13449.16237</v>
      </c>
      <c r="N10" s="52">
        <v>1934.6678400000001</v>
      </c>
      <c r="O10" s="52">
        <v>32564.509709999998</v>
      </c>
      <c r="P10" s="52">
        <v>41819.695760000002</v>
      </c>
      <c r="Q10" s="52">
        <v>44173.652800000003</v>
      </c>
      <c r="R10" s="59"/>
      <c r="S10" s="59"/>
      <c r="T10" s="59"/>
      <c r="U10" s="59"/>
      <c r="V10" s="59"/>
      <c r="W10" s="59"/>
    </row>
    <row r="11" spans="2:23" ht="33" customHeight="1" x14ac:dyDescent="0.3">
      <c r="B11" s="90" t="s">
        <v>389</v>
      </c>
      <c r="C11" s="52">
        <v>19937.393660000002</v>
      </c>
      <c r="D11" s="52">
        <v>18611.520670000002</v>
      </c>
      <c r="E11" s="52">
        <v>17665.487079999999</v>
      </c>
      <c r="F11" s="52">
        <v>25413.018820000001</v>
      </c>
      <c r="G11" s="52">
        <v>21622.22537</v>
      </c>
      <c r="H11" s="52">
        <v>37658.030610000002</v>
      </c>
      <c r="I11" s="52">
        <v>15333.93569</v>
      </c>
      <c r="J11" s="52">
        <v>33519.143263249898</v>
      </c>
      <c r="K11" s="52">
        <v>25814.753769661798</v>
      </c>
      <c r="L11" s="52">
        <v>31524.692921584701</v>
      </c>
      <c r="M11" s="52">
        <v>23033.805759999999</v>
      </c>
      <c r="N11" s="52">
        <v>27201.761060000001</v>
      </c>
      <c r="O11" s="52">
        <v>21085.127329999999</v>
      </c>
      <c r="P11" s="52">
        <v>28027.752759999999</v>
      </c>
      <c r="Q11" s="52">
        <v>28648.283087325999</v>
      </c>
      <c r="R11" s="59"/>
      <c r="S11" s="59"/>
      <c r="T11" s="59"/>
      <c r="U11" s="59"/>
      <c r="V11" s="59"/>
      <c r="W11" s="59"/>
    </row>
    <row r="12" spans="2:23" ht="33" customHeight="1" x14ac:dyDescent="0.3">
      <c r="B12" s="90" t="s">
        <v>390</v>
      </c>
      <c r="C12" s="52">
        <v>281295</v>
      </c>
      <c r="D12" s="52">
        <v>311852</v>
      </c>
      <c r="E12" s="52">
        <v>326585</v>
      </c>
      <c r="F12" s="52">
        <v>330074</v>
      </c>
      <c r="G12" s="52">
        <v>349234</v>
      </c>
      <c r="H12" s="52">
        <v>346844</v>
      </c>
      <c r="I12" s="52">
        <v>326035</v>
      </c>
      <c r="J12" s="52">
        <v>362758</v>
      </c>
      <c r="K12" s="52">
        <v>352149</v>
      </c>
      <c r="L12" s="52">
        <v>340639</v>
      </c>
      <c r="M12" s="52">
        <v>221253</v>
      </c>
      <c r="N12" s="52">
        <v>252509</v>
      </c>
      <c r="O12" s="52">
        <v>315142</v>
      </c>
      <c r="P12" s="52">
        <v>352306</v>
      </c>
      <c r="Q12" s="52">
        <v>353961</v>
      </c>
      <c r="R12" s="59"/>
      <c r="S12" s="59"/>
      <c r="T12" s="59"/>
      <c r="U12" s="59"/>
      <c r="V12" s="59"/>
      <c r="W12" s="59"/>
    </row>
    <row r="13" spans="2:23" ht="33" customHeight="1" x14ac:dyDescent="0.25">
      <c r="B13" s="116" t="s">
        <v>386</v>
      </c>
      <c r="C13" s="55">
        <v>363995</v>
      </c>
      <c r="D13" s="55">
        <v>422679</v>
      </c>
      <c r="E13" s="55">
        <v>438523</v>
      </c>
      <c r="F13" s="55">
        <v>476703</v>
      </c>
      <c r="G13" s="55">
        <v>519379</v>
      </c>
      <c r="H13" s="55">
        <v>558075</v>
      </c>
      <c r="I13" s="55">
        <v>504299</v>
      </c>
      <c r="J13" s="55">
        <v>609929</v>
      </c>
      <c r="K13" s="55">
        <v>642295</v>
      </c>
      <c r="L13" s="55">
        <v>573878</v>
      </c>
      <c r="M13" s="55">
        <v>318412</v>
      </c>
      <c r="N13" s="55">
        <v>387841</v>
      </c>
      <c r="O13" s="55">
        <v>477471</v>
      </c>
      <c r="P13" s="55">
        <v>557692</v>
      </c>
      <c r="Q13" s="55">
        <v>544478</v>
      </c>
      <c r="R13" s="237"/>
      <c r="S13" s="237"/>
      <c r="T13" s="237"/>
      <c r="U13" s="237"/>
      <c r="V13" s="237"/>
      <c r="W13" s="237"/>
    </row>
    <row r="15" spans="2:23" ht="13.5" customHeight="1" x14ac:dyDescent="0.3"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2:23" ht="33" customHeight="1" x14ac:dyDescent="0.25">
      <c r="B16" s="306" t="s">
        <v>288</v>
      </c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</row>
    <row r="17" spans="2:15" ht="17.45" customHeight="1" x14ac:dyDescent="0.25">
      <c r="B17" s="250"/>
      <c r="C17" s="250"/>
      <c r="D17" s="250"/>
      <c r="E17" s="250"/>
      <c r="F17" s="250"/>
      <c r="G17" s="250"/>
      <c r="H17" s="250"/>
      <c r="I17" s="250"/>
      <c r="J17" s="250"/>
      <c r="K17" s="108"/>
      <c r="L17" s="108"/>
      <c r="M17" s="108"/>
      <c r="N17" s="108"/>
      <c r="O17" s="108"/>
    </row>
    <row r="18" spans="2:15" ht="14.1" customHeight="1" x14ac:dyDescent="0.3">
      <c r="B18" s="118"/>
      <c r="C18" s="118"/>
      <c r="D18" s="118"/>
      <c r="E18" s="118"/>
      <c r="F18" s="83"/>
      <c r="G18" s="40"/>
      <c r="H18" s="40"/>
      <c r="I18" s="40"/>
      <c r="J18" s="40"/>
      <c r="K18" s="40"/>
      <c r="L18" s="40"/>
      <c r="M18" s="40"/>
    </row>
    <row r="19" spans="2:15" ht="13.5" customHeight="1" x14ac:dyDescent="0.3">
      <c r="B19" s="40"/>
      <c r="C19" s="61">
        <f>+P8</f>
        <v>2023</v>
      </c>
      <c r="D19" s="242">
        <f>+Q8</f>
        <v>2024</v>
      </c>
      <c r="E19" s="61"/>
      <c r="F19" s="40"/>
      <c r="G19" s="242"/>
      <c r="H19" s="40"/>
      <c r="I19" s="40"/>
      <c r="J19" s="40"/>
      <c r="K19" s="40"/>
      <c r="L19" s="40"/>
      <c r="M19" s="40"/>
    </row>
    <row r="20" spans="2:15" ht="13.5" customHeight="1" x14ac:dyDescent="0.3">
      <c r="B20" s="85" t="str">
        <f>+B11</f>
        <v>Textos escolares</v>
      </c>
      <c r="C20" s="86">
        <f>+P11</f>
        <v>28027.752759999999</v>
      </c>
      <c r="D20" s="86">
        <f>+Q11</f>
        <v>28648.283087325999</v>
      </c>
      <c r="E20" s="245"/>
      <c r="F20" s="40"/>
      <c r="G20" s="244"/>
      <c r="H20" s="40"/>
      <c r="I20" s="40"/>
      <c r="J20" s="40"/>
      <c r="K20" s="40"/>
      <c r="L20" s="40"/>
      <c r="M20" s="40"/>
    </row>
    <row r="21" spans="2:15" ht="13.5" customHeight="1" x14ac:dyDescent="0.3">
      <c r="B21" s="85" t="str">
        <f>+B10</f>
        <v>Uniformes</v>
      </c>
      <c r="C21" s="86">
        <f>+P10</f>
        <v>41819.695760000002</v>
      </c>
      <c r="D21" s="86">
        <f>+Q10</f>
        <v>44173.652800000003</v>
      </c>
      <c r="E21" s="245"/>
      <c r="F21" s="40"/>
      <c r="G21" s="244"/>
      <c r="H21" s="40"/>
      <c r="I21" s="40"/>
      <c r="J21" s="40"/>
      <c r="K21" s="40"/>
      <c r="L21" s="40"/>
      <c r="M21" s="40"/>
    </row>
    <row r="22" spans="2:15" ht="13.5" customHeight="1" x14ac:dyDescent="0.3">
      <c r="B22" s="85" t="str">
        <f>+B9</f>
        <v>Alimentación escolar</v>
      </c>
      <c r="C22" s="86">
        <f>+P9</f>
        <v>135538.62841452201</v>
      </c>
      <c r="D22" s="86">
        <f>+Q9</f>
        <v>117694.983830923</v>
      </c>
      <c r="E22" s="245"/>
      <c r="F22" s="40"/>
      <c r="G22" s="244"/>
      <c r="H22" s="40"/>
      <c r="I22" s="40"/>
      <c r="J22" s="40"/>
      <c r="K22" s="40"/>
      <c r="L22" s="40"/>
      <c r="M22" s="40"/>
    </row>
    <row r="23" spans="2:15" ht="13.5" customHeight="1" x14ac:dyDescent="0.3">
      <c r="B23" s="85" t="str">
        <f>+B12</f>
        <v>Otros gastos</v>
      </c>
      <c r="C23" s="86">
        <f>+P12</f>
        <v>352306</v>
      </c>
      <c r="D23" s="86">
        <f>+Q12</f>
        <v>353961</v>
      </c>
      <c r="E23" s="245"/>
      <c r="F23" s="40"/>
      <c r="G23" s="244"/>
      <c r="H23" s="40"/>
      <c r="I23" s="40"/>
      <c r="J23" s="40"/>
      <c r="K23" s="40"/>
      <c r="L23" s="40"/>
      <c r="M23" s="40"/>
    </row>
    <row r="24" spans="2:15" ht="14.1" customHeight="1" x14ac:dyDescent="0.3">
      <c r="B24" s="253" t="str">
        <f>+B13</f>
        <v>Total consumo intermedio EGB</v>
      </c>
      <c r="C24" s="86">
        <f>+SUM(C20:C23)</f>
        <v>557692.07693452202</v>
      </c>
      <c r="D24" s="86">
        <f>+SUM(D20:D23)</f>
        <v>544477.919718249</v>
      </c>
      <c r="E24" s="245"/>
      <c r="F24" s="40"/>
      <c r="G24" s="244"/>
      <c r="H24" s="40"/>
      <c r="I24" s="40"/>
      <c r="J24" s="40"/>
      <c r="K24" s="40"/>
      <c r="L24" s="40"/>
      <c r="M24" s="40"/>
    </row>
    <row r="25" spans="2:15" ht="13.5" customHeight="1" x14ac:dyDescent="0.25">
      <c r="B25" s="78"/>
      <c r="C25" s="254">
        <f>+C24-P13</f>
        <v>7.6934522017836571E-2</v>
      </c>
      <c r="D25" s="254">
        <f>+D24-Q13</f>
        <v>-8.0281750997528434E-2</v>
      </c>
      <c r="E25" s="247"/>
      <c r="F25" s="78"/>
      <c r="G25" s="78"/>
      <c r="H25" s="78"/>
      <c r="I25" s="78"/>
      <c r="J25" s="78"/>
      <c r="K25" s="78"/>
      <c r="L25" s="78"/>
      <c r="M25" s="78"/>
    </row>
    <row r="26" spans="2:15" ht="13.5" customHeight="1" x14ac:dyDescent="0.25">
      <c r="B26" s="78"/>
      <c r="C26" s="248"/>
      <c r="D26" s="248"/>
      <c r="E26" s="78"/>
      <c r="F26" s="78"/>
      <c r="G26" s="78"/>
      <c r="H26" s="78"/>
      <c r="I26" s="78"/>
      <c r="J26" s="78"/>
      <c r="K26" s="78"/>
      <c r="L26" s="78"/>
      <c r="M26" s="78"/>
    </row>
    <row r="27" spans="2:15" ht="13.5" customHeight="1" x14ac:dyDescent="0.25">
      <c r="B27" s="78"/>
      <c r="C27" s="249"/>
      <c r="D27" s="249"/>
      <c r="E27" s="78"/>
      <c r="F27" s="78"/>
      <c r="G27" s="78"/>
      <c r="H27" s="78"/>
      <c r="I27" s="78"/>
      <c r="J27" s="78"/>
      <c r="K27" s="78"/>
      <c r="L27" s="78"/>
      <c r="M27" s="78"/>
    </row>
    <row r="28" spans="2:15" ht="13.5" customHeight="1" x14ac:dyDescent="0.25">
      <c r="B28" s="78"/>
      <c r="C28" s="249"/>
      <c r="D28" s="249"/>
      <c r="E28" s="78"/>
      <c r="F28" s="78"/>
      <c r="G28" s="78"/>
      <c r="H28" s="78"/>
      <c r="I28" s="78"/>
      <c r="J28" s="78"/>
      <c r="K28" s="78"/>
      <c r="L28" s="78"/>
      <c r="M28" s="78"/>
    </row>
    <row r="29" spans="2:15" ht="13.5" customHeight="1" x14ac:dyDescent="0.25">
      <c r="B29" s="78"/>
      <c r="C29" s="249"/>
      <c r="D29" s="249"/>
      <c r="E29" s="78"/>
      <c r="F29" s="78"/>
      <c r="G29" s="78"/>
      <c r="H29" s="78"/>
      <c r="I29" s="78"/>
      <c r="J29" s="78"/>
      <c r="K29" s="78"/>
      <c r="L29" s="78"/>
      <c r="M29" s="78"/>
    </row>
    <row r="30" spans="2:15" ht="13.5" customHeight="1" x14ac:dyDescent="0.25">
      <c r="B30" s="78"/>
      <c r="C30" s="249"/>
      <c r="D30" s="249"/>
      <c r="E30" s="249"/>
      <c r="F30" s="78"/>
      <c r="G30" s="78"/>
      <c r="H30" s="78"/>
      <c r="I30" s="78"/>
      <c r="J30" s="78"/>
      <c r="K30" s="78"/>
      <c r="L30" s="78"/>
      <c r="M30" s="78"/>
    </row>
    <row r="31" spans="2:15" ht="13.5" customHeight="1" x14ac:dyDescent="0.25">
      <c r="B31" s="78"/>
      <c r="C31" s="249"/>
      <c r="D31" s="249"/>
      <c r="E31" s="249"/>
      <c r="F31" s="78"/>
      <c r="G31" s="78"/>
      <c r="H31" s="78"/>
      <c r="I31" s="78"/>
      <c r="J31" s="78"/>
      <c r="K31" s="78"/>
      <c r="L31" s="78"/>
      <c r="M31" s="78"/>
    </row>
    <row r="32" spans="2:15" ht="13.5" customHeight="1" x14ac:dyDescent="0.3">
      <c r="B32" s="56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  <row r="33" spans="2:23" ht="13.5" customHeight="1" x14ac:dyDescent="0.3">
      <c r="B33" s="56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</row>
    <row r="34" spans="2:23" ht="13.5" customHeight="1" x14ac:dyDescent="0.3">
      <c r="B34" s="56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46" spans="2:23" ht="15.95" customHeight="1" x14ac:dyDescent="0.3">
      <c r="B46" s="56" t="s">
        <v>313</v>
      </c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59"/>
      <c r="Q46" s="59"/>
      <c r="R46" s="59"/>
      <c r="S46" s="59"/>
      <c r="T46" s="59"/>
      <c r="U46" s="59"/>
      <c r="V46" s="59"/>
      <c r="W46" s="59"/>
    </row>
    <row r="47" spans="2:23" ht="15.95" customHeight="1" x14ac:dyDescent="0.3">
      <c r="B47" s="56" t="s">
        <v>314</v>
      </c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59"/>
      <c r="Q47" s="59"/>
      <c r="R47" s="59"/>
      <c r="S47" s="59"/>
      <c r="T47" s="59"/>
      <c r="U47" s="59"/>
      <c r="V47" s="59"/>
      <c r="W47" s="59"/>
    </row>
    <row r="48" spans="2:23" ht="13.5" customHeight="1" x14ac:dyDescent="0.3">
      <c r="B48" s="66" t="s">
        <v>279</v>
      </c>
    </row>
  </sheetData>
  <sheetProtection selectLockedCells="1" selectUnlockedCells="1"/>
  <mergeCells count="4">
    <mergeCell ref="B5:Q5"/>
    <mergeCell ref="B4:Q4"/>
    <mergeCell ref="B7:Q7"/>
    <mergeCell ref="B16:Q16"/>
  </mergeCells>
  <conditionalFormatting sqref="C25:D25">
    <cfRule type="cellIs" dxfId="0" priority="1" operator="notEqual">
      <formula>0</formula>
    </cfRule>
  </conditionalFormatting>
  <hyperlinks>
    <hyperlink ref="B2" location="Indice!A1" display="Índice"/>
    <hyperlink ref="Q2" location="'4.3_FINANC UNIV Y BECAS'!A1" display="Siguiente"/>
    <hyperlink ref="P2" location="'4.1_REMUN_GEN'!A1" display="Anterior"/>
  </hyperlinks>
  <pageMargins left="0.25" right="0.25" top="0.75" bottom="0.75" header="0.3" footer="0.3"/>
  <pageSetup paperSize="9" scale="85" orientation="portrait" horizontalDpi="4294967293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46"/>
  <sheetViews>
    <sheetView showGridLines="0" showZero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51" width="11.42578125" customWidth="1"/>
    <col min="252" max="252" width="2.7109375" customWidth="1"/>
    <col min="253" max="253" width="5.5703125" customWidth="1"/>
    <col min="254" max="254" width="14.5703125" customWidth="1"/>
    <col min="255" max="255" width="11.85546875" customWidth="1"/>
    <col min="256" max="258" width="15.7109375" customWidth="1"/>
  </cols>
  <sheetData>
    <row r="1" spans="2:23" ht="84.6" customHeight="1" x14ac:dyDescent="0.25"/>
    <row r="2" spans="2:23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3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S3" s="47"/>
      <c r="T3" s="47"/>
    </row>
    <row r="4" spans="2:23" ht="19.899999999999999" customHeight="1" x14ac:dyDescent="0.25">
      <c r="B4" s="269" t="s">
        <v>57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</row>
    <row r="5" spans="2:23" ht="40.15" customHeight="1" x14ac:dyDescent="0.25">
      <c r="B5" s="269" t="s">
        <v>264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6" spans="2:23" ht="15.95" customHeight="1" x14ac:dyDescent="0.25"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</row>
    <row r="7" spans="2:23" ht="33" customHeight="1" x14ac:dyDescent="0.25">
      <c r="B7" s="270" t="s">
        <v>58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3" ht="33" customHeight="1" x14ac:dyDescent="0.25">
      <c r="B8" s="50" t="s">
        <v>40</v>
      </c>
      <c r="C8" s="50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  <c r="U8" s="236"/>
      <c r="V8" s="236"/>
      <c r="W8" s="236"/>
    </row>
    <row r="9" spans="2:23" ht="33" customHeight="1" x14ac:dyDescent="0.3">
      <c r="B9" s="255" t="s">
        <v>391</v>
      </c>
      <c r="C9" s="52">
        <v>1153</v>
      </c>
      <c r="D9" s="52">
        <v>2353</v>
      </c>
      <c r="E9" s="52">
        <v>4473</v>
      </c>
      <c r="F9" s="52">
        <v>5150</v>
      </c>
      <c r="G9" s="52">
        <v>12286</v>
      </c>
      <c r="H9" s="52">
        <v>45868</v>
      </c>
      <c r="I9" s="52">
        <v>85521</v>
      </c>
      <c r="J9" s="52">
        <v>92916</v>
      </c>
      <c r="K9" s="52">
        <v>161658</v>
      </c>
      <c r="L9" s="52">
        <v>171212</v>
      </c>
      <c r="M9" s="52">
        <v>126861</v>
      </c>
      <c r="N9" s="52">
        <v>151361</v>
      </c>
      <c r="O9" s="52">
        <v>133110</v>
      </c>
      <c r="P9" s="52">
        <v>69165</v>
      </c>
      <c r="Q9" s="52">
        <v>68417</v>
      </c>
      <c r="R9" s="52">
        <v>50441</v>
      </c>
      <c r="S9" s="52">
        <v>53778</v>
      </c>
      <c r="T9" s="52">
        <v>76487</v>
      </c>
      <c r="U9" s="59"/>
      <c r="V9" s="59"/>
      <c r="W9" s="59"/>
    </row>
    <row r="10" spans="2:23" ht="33" customHeight="1" x14ac:dyDescent="0.3">
      <c r="B10" s="256" t="s">
        <v>392</v>
      </c>
      <c r="C10" s="52">
        <v>40690</v>
      </c>
      <c r="D10" s="52">
        <v>48645</v>
      </c>
      <c r="E10" s="52">
        <v>73061</v>
      </c>
      <c r="F10" s="52">
        <v>85023</v>
      </c>
      <c r="G10" s="52">
        <v>94209</v>
      </c>
      <c r="H10" s="52">
        <v>106415</v>
      </c>
      <c r="I10" s="52">
        <v>116207</v>
      </c>
      <c r="J10" s="52">
        <v>111865</v>
      </c>
      <c r="K10" s="52">
        <v>119637</v>
      </c>
      <c r="L10" s="52">
        <v>112539</v>
      </c>
      <c r="M10" s="52">
        <v>102055</v>
      </c>
      <c r="N10" s="52">
        <v>105653</v>
      </c>
      <c r="O10" s="52">
        <v>105296</v>
      </c>
      <c r="P10" s="52">
        <v>73490</v>
      </c>
      <c r="Q10" s="52">
        <v>62540</v>
      </c>
      <c r="R10" s="52">
        <v>78013</v>
      </c>
      <c r="S10" s="52">
        <v>96179</v>
      </c>
      <c r="T10" s="52">
        <v>98388</v>
      </c>
      <c r="U10" s="59"/>
      <c r="V10" s="59"/>
      <c r="W10" s="59"/>
    </row>
    <row r="11" spans="2:23" ht="15.95" customHeight="1" x14ac:dyDescent="0.3"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59"/>
      <c r="O11" s="59"/>
      <c r="P11" s="59"/>
      <c r="Q11" s="59"/>
      <c r="R11" s="59"/>
      <c r="S11" s="59"/>
      <c r="T11" s="59"/>
      <c r="U11" s="59"/>
      <c r="V11" s="59"/>
      <c r="W11" s="59"/>
    </row>
    <row r="12" spans="2:23" ht="15.95" customHeight="1" x14ac:dyDescent="0.3"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2:23" ht="33" customHeight="1" x14ac:dyDescent="0.25">
      <c r="B13" s="269" t="s">
        <v>265</v>
      </c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</row>
    <row r="14" spans="2:23" ht="14.1" customHeight="1" x14ac:dyDescent="0.3">
      <c r="B14" s="118"/>
      <c r="C14" s="118"/>
      <c r="D14" s="118"/>
      <c r="E14" s="118"/>
      <c r="F14" s="83"/>
    </row>
    <row r="15" spans="2:23" ht="14.1" customHeight="1" x14ac:dyDescent="0.25"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</row>
    <row r="16" spans="2:23" ht="13.5" customHeight="1" x14ac:dyDescent="0.25">
      <c r="B16" s="110"/>
      <c r="C16" s="110"/>
      <c r="E16" s="258"/>
      <c r="F16" s="244"/>
      <c r="G16" s="244"/>
    </row>
    <row r="17" spans="2:13" ht="13.5" customHeight="1" x14ac:dyDescent="0.25"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</row>
    <row r="18" spans="2:13" ht="13.5" customHeight="1" x14ac:dyDescent="0.25">
      <c r="B18" s="85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2:13" ht="13.5" customHeight="1" x14ac:dyDescent="0.25">
      <c r="B19" s="85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0" spans="2:13" ht="13.5" customHeight="1" x14ac:dyDescent="0.25">
      <c r="B20" s="110"/>
      <c r="C20" s="110"/>
      <c r="E20" s="258"/>
      <c r="F20" s="244"/>
      <c r="G20" s="244"/>
    </row>
    <row r="21" spans="2:13" ht="13.5" customHeight="1" x14ac:dyDescent="0.25">
      <c r="B21" s="110"/>
      <c r="C21" s="110"/>
      <c r="E21" s="258"/>
      <c r="F21" s="244"/>
      <c r="G21" s="244"/>
    </row>
    <row r="22" spans="2:13" ht="14.1" customHeight="1" x14ac:dyDescent="0.3">
      <c r="B22" s="163"/>
      <c r="C22" s="163"/>
      <c r="F22" s="258"/>
      <c r="G22" s="259"/>
      <c r="H22" s="194"/>
    </row>
    <row r="23" spans="2:13" ht="14.1" customHeight="1" x14ac:dyDescent="0.3">
      <c r="B23" s="194"/>
      <c r="C23" s="118"/>
      <c r="D23" s="260"/>
      <c r="E23" s="260"/>
      <c r="F23" s="259"/>
      <c r="G23" s="259"/>
      <c r="H23" s="194"/>
    </row>
    <row r="24" spans="2:13" ht="14.25" x14ac:dyDescent="0.25">
      <c r="D24" s="249"/>
      <c r="E24" s="249"/>
    </row>
    <row r="25" spans="2:13" ht="14.25" x14ac:dyDescent="0.25">
      <c r="C25" s="249"/>
      <c r="D25" s="249"/>
      <c r="E25" s="249"/>
    </row>
    <row r="26" spans="2:13" ht="14.25" x14ac:dyDescent="0.25">
      <c r="C26" s="249"/>
      <c r="D26" s="249"/>
      <c r="E26" s="249"/>
    </row>
    <row r="27" spans="2:13" ht="14.25" x14ac:dyDescent="0.25">
      <c r="C27" s="249"/>
      <c r="D27" s="249"/>
      <c r="E27" s="249"/>
    </row>
    <row r="28" spans="2:13" ht="14.25" x14ac:dyDescent="0.25">
      <c r="C28" s="249"/>
      <c r="D28" s="249"/>
      <c r="E28" s="249"/>
    </row>
    <row r="29" spans="2:13" ht="14.25" x14ac:dyDescent="0.25">
      <c r="C29" s="249"/>
      <c r="D29" s="249"/>
      <c r="E29" s="249"/>
    </row>
    <row r="30" spans="2:13" ht="14.25" x14ac:dyDescent="0.25">
      <c r="C30" s="249"/>
      <c r="D30" s="249"/>
      <c r="E30" s="249"/>
    </row>
    <row r="31" spans="2:13" ht="14.25" x14ac:dyDescent="0.25">
      <c r="C31" s="249"/>
      <c r="D31" s="249"/>
      <c r="E31" s="249"/>
    </row>
    <row r="32" spans="2:13" ht="14.25" x14ac:dyDescent="0.25">
      <c r="C32" s="249"/>
      <c r="D32" s="249"/>
      <c r="E32" s="249"/>
    </row>
    <row r="33" spans="2:5" ht="14.25" x14ac:dyDescent="0.25">
      <c r="C33" s="249"/>
      <c r="D33" s="249"/>
      <c r="E33" s="249"/>
    </row>
    <row r="34" spans="2:5" ht="14.25" x14ac:dyDescent="0.25">
      <c r="C34" s="249"/>
      <c r="D34" s="249"/>
      <c r="E34" s="249"/>
    </row>
    <row r="35" spans="2:5" ht="14.25" x14ac:dyDescent="0.25">
      <c r="C35" s="249"/>
      <c r="D35" s="249"/>
      <c r="E35" s="249"/>
    </row>
    <row r="36" spans="2:5" ht="14.25" x14ac:dyDescent="0.25">
      <c r="C36" s="249"/>
      <c r="D36" s="249"/>
      <c r="E36" s="249"/>
    </row>
    <row r="37" spans="2:5" ht="14.25" x14ac:dyDescent="0.25">
      <c r="C37" s="249"/>
      <c r="D37" s="249"/>
      <c r="E37" s="249"/>
    </row>
    <row r="38" spans="2:5" ht="14.25" x14ac:dyDescent="0.25">
      <c r="C38" s="249"/>
      <c r="D38" s="249"/>
      <c r="E38" s="249"/>
    </row>
    <row r="39" spans="2:5" ht="14.25" x14ac:dyDescent="0.25">
      <c r="C39" s="249"/>
      <c r="D39" s="249"/>
      <c r="E39" s="249"/>
    </row>
    <row r="40" spans="2:5" ht="14.25" x14ac:dyDescent="0.25">
      <c r="C40" s="249"/>
      <c r="D40" s="249"/>
      <c r="E40" s="249"/>
    </row>
    <row r="41" spans="2:5" ht="14.25" x14ac:dyDescent="0.25">
      <c r="C41" s="249"/>
      <c r="D41" s="249"/>
      <c r="E41" s="249"/>
    </row>
    <row r="42" spans="2:5" ht="14.25" x14ac:dyDescent="0.25">
      <c r="C42" s="249"/>
      <c r="D42" s="249"/>
      <c r="E42" s="249"/>
    </row>
    <row r="43" spans="2:5" ht="14.25" x14ac:dyDescent="0.25">
      <c r="C43" s="249"/>
      <c r="D43" s="249"/>
      <c r="E43" s="249"/>
    </row>
    <row r="44" spans="2:5" ht="14.25" x14ac:dyDescent="0.25">
      <c r="C44" s="249"/>
      <c r="D44" s="249"/>
      <c r="E44" s="249"/>
    </row>
    <row r="45" spans="2:5" ht="13.5" customHeight="1" x14ac:dyDescent="0.3">
      <c r="B45" s="66" t="s">
        <v>279</v>
      </c>
    </row>
    <row r="46" spans="2:5" ht="14.25" x14ac:dyDescent="0.3">
      <c r="B46" s="56"/>
    </row>
  </sheetData>
  <sheetProtection selectLockedCells="1" selectUnlockedCells="1"/>
  <mergeCells count="5">
    <mergeCell ref="B6:M6"/>
    <mergeCell ref="B7:T7"/>
    <mergeCell ref="B5:T5"/>
    <mergeCell ref="B4:T4"/>
    <mergeCell ref="B13:T13"/>
  </mergeCells>
  <hyperlinks>
    <hyperlink ref="B2" location="Indice!A1" display="Índice"/>
    <hyperlink ref="T2" location="'4.4_GASTO DESARR INFAN'!Área_de_impresión" display="Siguiente"/>
    <hyperlink ref="S2" location="'4.2_CI PROG SOC'!A1" display="Anterior"/>
  </hyperlinks>
  <pageMargins left="0.25" right="0.25" top="0.75" bottom="0.75" header="0.3" footer="0.3"/>
  <pageSetup paperSize="9" scale="85" orientation="portrait" horizontalDpi="4294967293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4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13" width="16.28515625" customWidth="1"/>
    <col min="14" max="14" width="2.7109375" customWidth="1"/>
    <col min="15" max="244" width="11.42578125" customWidth="1"/>
    <col min="245" max="245" width="2.7109375" customWidth="1"/>
    <col min="246" max="246" width="5.5703125" customWidth="1"/>
    <col min="247" max="247" width="14.5703125" customWidth="1"/>
    <col min="248" max="248" width="11.85546875" customWidth="1"/>
    <col min="249" max="251" width="15.7109375" customWidth="1"/>
  </cols>
  <sheetData>
    <row r="1" spans="2:21" ht="84.6" customHeight="1" x14ac:dyDescent="0.25"/>
    <row r="2" spans="2:21" ht="19.899999999999999" customHeight="1" x14ac:dyDescent="0.25">
      <c r="B2" s="42" t="s">
        <v>38</v>
      </c>
      <c r="C2" s="207"/>
      <c r="D2" s="207"/>
      <c r="E2" s="207"/>
      <c r="F2" s="44"/>
      <c r="G2" s="44"/>
      <c r="H2" s="44"/>
      <c r="I2" s="44"/>
      <c r="J2" s="44"/>
      <c r="K2" s="44"/>
      <c r="L2" s="44" t="s">
        <v>129</v>
      </c>
      <c r="M2" s="44" t="s">
        <v>130</v>
      </c>
      <c r="N2" s="44"/>
      <c r="O2" s="207"/>
      <c r="P2" s="44"/>
      <c r="Q2" s="44"/>
      <c r="R2" s="44"/>
      <c r="S2" s="44"/>
      <c r="T2" s="44"/>
      <c r="U2" s="44"/>
    </row>
    <row r="3" spans="2:21" ht="15.95" customHeight="1" x14ac:dyDescent="0.25">
      <c r="B3" s="45"/>
      <c r="C3" s="46"/>
      <c r="D3" s="46"/>
      <c r="E3" s="46"/>
      <c r="F3" s="46"/>
      <c r="G3" s="46"/>
      <c r="H3" s="46"/>
      <c r="I3" s="46"/>
      <c r="L3" s="47"/>
      <c r="M3" s="47"/>
    </row>
    <row r="4" spans="2:21" ht="19.899999999999999" customHeight="1" x14ac:dyDescent="0.25">
      <c r="B4" s="271" t="s">
        <v>201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</row>
    <row r="5" spans="2:21" ht="40.15" customHeight="1" x14ac:dyDescent="0.25">
      <c r="B5" s="269" t="s">
        <v>281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</row>
    <row r="6" spans="2:21" ht="15.95" customHeight="1" x14ac:dyDescent="0.25">
      <c r="B6" s="274"/>
      <c r="C6" s="274"/>
      <c r="D6" s="274"/>
      <c r="E6" s="274"/>
      <c r="F6" s="274"/>
    </row>
    <row r="7" spans="2:21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</row>
    <row r="8" spans="2:21" ht="33" customHeight="1" x14ac:dyDescent="0.25">
      <c r="B8" s="48" t="s">
        <v>40</v>
      </c>
      <c r="C8" s="50">
        <v>2014</v>
      </c>
      <c r="D8" s="50">
        <v>2015</v>
      </c>
      <c r="E8" s="50">
        <v>2016</v>
      </c>
      <c r="F8" s="50">
        <v>2017</v>
      </c>
      <c r="G8" s="50">
        <v>2018</v>
      </c>
      <c r="H8" s="50">
        <v>2019</v>
      </c>
      <c r="I8" s="50">
        <v>2020</v>
      </c>
      <c r="J8" s="50">
        <v>2021</v>
      </c>
      <c r="K8" s="50">
        <v>2022</v>
      </c>
      <c r="L8" s="50">
        <v>2023</v>
      </c>
      <c r="M8" s="50">
        <v>2024</v>
      </c>
    </row>
    <row r="9" spans="2:21" ht="33" customHeight="1" x14ac:dyDescent="0.25">
      <c r="B9" s="90" t="s">
        <v>393</v>
      </c>
      <c r="C9" s="52">
        <v>47106.210619848003</v>
      </c>
      <c r="D9" s="52">
        <v>49058.762563938697</v>
      </c>
      <c r="E9" s="52">
        <v>78385.497226104504</v>
      </c>
      <c r="F9" s="52">
        <v>72332.434414964402</v>
      </c>
      <c r="G9" s="52">
        <v>44097.499319325201</v>
      </c>
      <c r="H9" s="52">
        <v>63477.106020914602</v>
      </c>
      <c r="I9" s="52">
        <v>41106.486070903098</v>
      </c>
      <c r="J9" s="52">
        <v>47887.557718095399</v>
      </c>
      <c r="K9" s="52">
        <v>46721.052103402202</v>
      </c>
      <c r="L9" s="52">
        <v>43246.2172252651</v>
      </c>
      <c r="M9" s="52">
        <v>45211.721699798298</v>
      </c>
    </row>
    <row r="10" spans="2:21" ht="33" customHeight="1" x14ac:dyDescent="0.25">
      <c r="B10" s="90" t="s">
        <v>394</v>
      </c>
      <c r="C10" s="52">
        <v>107793.789380152</v>
      </c>
      <c r="D10" s="52">
        <v>105914.237436061</v>
      </c>
      <c r="E10" s="52">
        <v>102117.502773895</v>
      </c>
      <c r="F10" s="52">
        <v>95065.565585035598</v>
      </c>
      <c r="G10" s="52">
        <v>97384.500680674799</v>
      </c>
      <c r="H10" s="52">
        <v>91723.893979085406</v>
      </c>
      <c r="I10" s="52">
        <v>73021.513929096895</v>
      </c>
      <c r="J10" s="52">
        <v>57497.442281904601</v>
      </c>
      <c r="K10" s="52">
        <v>76751.947896597805</v>
      </c>
      <c r="L10" s="52">
        <v>86102.782774734893</v>
      </c>
      <c r="M10" s="52">
        <v>91950.278300201695</v>
      </c>
    </row>
    <row r="11" spans="2:21" ht="33" customHeight="1" x14ac:dyDescent="0.25">
      <c r="B11" s="54" t="s">
        <v>395</v>
      </c>
      <c r="C11" s="55">
        <v>154900</v>
      </c>
      <c r="D11" s="55">
        <v>154973</v>
      </c>
      <c r="E11" s="55">
        <v>180503</v>
      </c>
      <c r="F11" s="55">
        <v>167398</v>
      </c>
      <c r="G11" s="55">
        <v>141482</v>
      </c>
      <c r="H11" s="55">
        <v>155201</v>
      </c>
      <c r="I11" s="55">
        <v>114128</v>
      </c>
      <c r="J11" s="55">
        <v>105385</v>
      </c>
      <c r="K11" s="55">
        <v>123473</v>
      </c>
      <c r="L11" s="55">
        <v>129349</v>
      </c>
      <c r="M11" s="55">
        <v>137162</v>
      </c>
    </row>
    <row r="12" spans="2:21" ht="14.25" x14ac:dyDescent="0.3">
      <c r="B12" s="56"/>
    </row>
    <row r="13" spans="2:21" x14ac:dyDescent="0.25">
      <c r="B13" s="58"/>
    </row>
    <row r="14" spans="2:21" ht="33" customHeight="1" x14ac:dyDescent="0.25">
      <c r="B14" s="269" t="s">
        <v>282</v>
      </c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</row>
    <row r="15" spans="2:21" ht="13.5" customHeight="1" x14ac:dyDescent="0.3">
      <c r="B15" s="58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2:21" ht="13.5" customHeight="1" x14ac:dyDescent="0.3">
      <c r="B16" s="58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</row>
    <row r="17" spans="2:15" ht="13.5" customHeight="1" x14ac:dyDescent="0.3">
      <c r="B17" s="60"/>
      <c r="C17" s="61">
        <f>+C8</f>
        <v>2014</v>
      </c>
      <c r="D17" s="61">
        <f t="shared" ref="D17:H17" si="0">+D8</f>
        <v>2015</v>
      </c>
      <c r="E17" s="61">
        <f t="shared" si="0"/>
        <v>2016</v>
      </c>
      <c r="F17" s="61">
        <f t="shared" si="0"/>
        <v>2017</v>
      </c>
      <c r="G17" s="61">
        <f t="shared" si="0"/>
        <v>2018</v>
      </c>
      <c r="H17" s="61">
        <f t="shared" si="0"/>
        <v>2019</v>
      </c>
      <c r="I17" s="61">
        <f t="shared" ref="I17:L17" si="1">+I8</f>
        <v>2020</v>
      </c>
      <c r="J17" s="61">
        <f t="shared" si="1"/>
        <v>2021</v>
      </c>
      <c r="K17" s="61">
        <f t="shared" si="1"/>
        <v>2022</v>
      </c>
      <c r="L17" s="61">
        <f t="shared" si="1"/>
        <v>2023</v>
      </c>
      <c r="M17" s="61">
        <f t="shared" ref="M17:M20" si="2">+M8</f>
        <v>2024</v>
      </c>
      <c r="N17" s="40"/>
      <c r="O17" s="40"/>
    </row>
    <row r="18" spans="2:15" ht="13.5" customHeight="1" x14ac:dyDescent="0.3">
      <c r="B18" s="62" t="str">
        <f>+B9</f>
        <v>Gestión directa MIES</v>
      </c>
      <c r="C18" s="64">
        <f>+C9</f>
        <v>47106.210619848003</v>
      </c>
      <c r="D18" s="64">
        <f t="shared" ref="D18:L18" si="3">+D9</f>
        <v>49058.762563938697</v>
      </c>
      <c r="E18" s="64">
        <f t="shared" si="3"/>
        <v>78385.497226104504</v>
      </c>
      <c r="F18" s="64">
        <f t="shared" si="3"/>
        <v>72332.434414964402</v>
      </c>
      <c r="G18" s="64">
        <f t="shared" si="3"/>
        <v>44097.499319325201</v>
      </c>
      <c r="H18" s="64">
        <f t="shared" si="3"/>
        <v>63477.106020914602</v>
      </c>
      <c r="I18" s="64">
        <f t="shared" si="3"/>
        <v>41106.486070903098</v>
      </c>
      <c r="J18" s="64">
        <f t="shared" si="3"/>
        <v>47887.557718095399</v>
      </c>
      <c r="K18" s="64">
        <f t="shared" si="3"/>
        <v>46721.052103402202</v>
      </c>
      <c r="L18" s="64">
        <f t="shared" si="3"/>
        <v>43246.2172252651</v>
      </c>
      <c r="M18" s="64">
        <f t="shared" si="2"/>
        <v>45211.721699798298</v>
      </c>
      <c r="N18" s="40"/>
      <c r="O18" s="40"/>
    </row>
    <row r="19" spans="2:15" ht="13.5" customHeight="1" x14ac:dyDescent="0.3">
      <c r="B19" s="62" t="str">
        <f>+B10</f>
        <v>Gestión bajo convenios*</v>
      </c>
      <c r="C19" s="64">
        <f>+C10</f>
        <v>107793.789380152</v>
      </c>
      <c r="D19" s="64">
        <f t="shared" ref="D19:L19" si="4">+D10</f>
        <v>105914.237436061</v>
      </c>
      <c r="E19" s="64">
        <f t="shared" si="4"/>
        <v>102117.502773895</v>
      </c>
      <c r="F19" s="64">
        <f t="shared" si="4"/>
        <v>95065.565585035598</v>
      </c>
      <c r="G19" s="64">
        <f t="shared" si="4"/>
        <v>97384.500680674799</v>
      </c>
      <c r="H19" s="64">
        <f t="shared" si="4"/>
        <v>91723.893979085406</v>
      </c>
      <c r="I19" s="64">
        <f t="shared" si="4"/>
        <v>73021.513929096895</v>
      </c>
      <c r="J19" s="64">
        <f t="shared" si="4"/>
        <v>57497.442281904601</v>
      </c>
      <c r="K19" s="64">
        <f t="shared" si="4"/>
        <v>76751.947896597805</v>
      </c>
      <c r="L19" s="64">
        <f t="shared" si="4"/>
        <v>86102.782774734893</v>
      </c>
      <c r="M19" s="64">
        <f t="shared" si="2"/>
        <v>91950.278300201695</v>
      </c>
      <c r="N19" s="40"/>
      <c r="O19" s="40"/>
    </row>
    <row r="20" spans="2:15" ht="13.5" customHeight="1" x14ac:dyDescent="0.3">
      <c r="B20" s="62" t="str">
        <f>+B11</f>
        <v>Gestión total</v>
      </c>
      <c r="C20" s="64">
        <f>+C11</f>
        <v>154900</v>
      </c>
      <c r="D20" s="64">
        <f t="shared" ref="D20:L20" si="5">+D11</f>
        <v>154973</v>
      </c>
      <c r="E20" s="64">
        <f t="shared" si="5"/>
        <v>180503</v>
      </c>
      <c r="F20" s="64">
        <f t="shared" si="5"/>
        <v>167398</v>
      </c>
      <c r="G20" s="64">
        <f t="shared" si="5"/>
        <v>141482</v>
      </c>
      <c r="H20" s="64">
        <f t="shared" si="5"/>
        <v>155201</v>
      </c>
      <c r="I20" s="64">
        <f t="shared" si="5"/>
        <v>114128</v>
      </c>
      <c r="J20" s="64">
        <f t="shared" si="5"/>
        <v>105385</v>
      </c>
      <c r="K20" s="64">
        <f t="shared" si="5"/>
        <v>123473</v>
      </c>
      <c r="L20" s="64">
        <f t="shared" si="5"/>
        <v>129349</v>
      </c>
      <c r="M20" s="64">
        <f t="shared" si="2"/>
        <v>137162</v>
      </c>
      <c r="N20" s="40"/>
      <c r="O20" s="40"/>
    </row>
    <row r="21" spans="2:15" ht="13.5" customHeight="1" x14ac:dyDescent="0.3">
      <c r="B21" s="5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</row>
    <row r="22" spans="2:15" ht="13.5" customHeight="1" x14ac:dyDescent="0.3">
      <c r="B22" s="58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</row>
    <row r="23" spans="2:15" ht="13.5" customHeight="1" x14ac:dyDescent="0.3">
      <c r="B23" s="58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</row>
    <row r="24" spans="2:15" ht="13.5" customHeight="1" x14ac:dyDescent="0.3">
      <c r="B24" s="58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2:15" ht="13.5" customHeight="1" x14ac:dyDescent="0.3">
      <c r="B25" s="58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</row>
    <row r="26" spans="2:15" ht="13.5" customHeight="1" x14ac:dyDescent="0.3">
      <c r="B26" s="58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</row>
    <row r="27" spans="2:15" ht="13.5" customHeight="1" x14ac:dyDescent="0.3">
      <c r="B27" s="58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</row>
    <row r="28" spans="2:15" ht="13.5" customHeight="1" x14ac:dyDescent="0.3">
      <c r="B28" s="58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</row>
    <row r="29" spans="2:15" ht="13.5" customHeight="1" x14ac:dyDescent="0.3">
      <c r="B29" s="58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</row>
    <row r="30" spans="2:15" ht="13.5" customHeight="1" x14ac:dyDescent="0.3">
      <c r="B30" s="58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</row>
    <row r="31" spans="2:15" ht="13.5" customHeight="1" x14ac:dyDescent="0.3">
      <c r="B31" s="58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</row>
    <row r="32" spans="2:15" ht="13.5" customHeight="1" x14ac:dyDescent="0.3">
      <c r="B32" s="58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  <row r="33" spans="2:13" ht="13.5" customHeight="1" x14ac:dyDescent="0.3">
      <c r="B33" s="58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</row>
    <row r="34" spans="2:13" ht="13.5" customHeight="1" x14ac:dyDescent="0.3">
      <c r="B34" s="58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35" spans="2:13" ht="13.5" customHeight="1" x14ac:dyDescent="0.3">
      <c r="B35" s="58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2:13" ht="13.5" customHeight="1" x14ac:dyDescent="0.3">
      <c r="B36" s="58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</row>
    <row r="37" spans="2:13" ht="13.5" customHeight="1" x14ac:dyDescent="0.3">
      <c r="B37" s="58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2:13" ht="13.5" customHeight="1" x14ac:dyDescent="0.3">
      <c r="B38" s="58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</row>
    <row r="39" spans="2:13" ht="13.5" customHeight="1" x14ac:dyDescent="0.3">
      <c r="B39" s="58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</row>
    <row r="40" spans="2:13" ht="13.5" customHeight="1" x14ac:dyDescent="0.3">
      <c r="B40" s="58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</row>
    <row r="41" spans="2:13" ht="13.5" customHeight="1" x14ac:dyDescent="0.3">
      <c r="B41" s="58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</row>
    <row r="42" spans="2:13" ht="13.5" customHeight="1" x14ac:dyDescent="0.3">
      <c r="B42" s="58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</row>
    <row r="43" spans="2:13" ht="14.25" x14ac:dyDescent="0.3">
      <c r="B43" s="56" t="s">
        <v>225</v>
      </c>
    </row>
    <row r="44" spans="2:13" ht="14.25" x14ac:dyDescent="0.3">
      <c r="B44" s="261" t="s">
        <v>226</v>
      </c>
    </row>
  </sheetData>
  <sheetProtection selectLockedCells="1" selectUnlockedCells="1"/>
  <mergeCells count="5">
    <mergeCell ref="B4:M4"/>
    <mergeCell ref="B5:M5"/>
    <mergeCell ref="B6:F6"/>
    <mergeCell ref="B7:M7"/>
    <mergeCell ref="B14:M14"/>
  </mergeCells>
  <hyperlinks>
    <hyperlink ref="B2" location="Indice!A1" display="Índice"/>
    <hyperlink ref="M2" location="'5.1_NIVELES EDUCATIVOS'!A1" display="Siguiente"/>
    <hyperlink ref="L2" location="'4.3_FINANC UNIV Y BECAS'!Área_de_impresión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zoomScale="70" zoomScaleNormal="70" workbookViewId="0">
      <pane ySplit="2" topLeftCell="A3" activePane="bottomLeft" state="frozen"/>
      <selection pane="bottomLeft" activeCell="A2" sqref="A2"/>
    </sheetView>
  </sheetViews>
  <sheetFormatPr baseColWidth="10" defaultRowHeight="13.5" x14ac:dyDescent="0.25"/>
  <cols>
    <col min="1" max="1" width="11.7109375" customWidth="1"/>
    <col min="2" max="2" width="53" customWidth="1"/>
    <col min="3" max="3" width="59.5703125" customWidth="1"/>
    <col min="4" max="4" width="45.140625" customWidth="1"/>
    <col min="5" max="5" width="11.7109375" customWidth="1"/>
    <col min="6" max="10" width="0" hidden="1" customWidth="1"/>
  </cols>
  <sheetData>
    <row r="1" spans="1:5" ht="90" customHeight="1" x14ac:dyDescent="0.25"/>
    <row r="2" spans="1:5" ht="27.6" customHeight="1" x14ac:dyDescent="0.25">
      <c r="A2" s="42" t="s">
        <v>38</v>
      </c>
      <c r="D2" s="44" t="s">
        <v>129</v>
      </c>
      <c r="E2" s="42" t="s">
        <v>130</v>
      </c>
    </row>
    <row r="3" spans="1:5" ht="17.45" customHeight="1" x14ac:dyDescent="0.25">
      <c r="B3" s="275" t="s">
        <v>399</v>
      </c>
      <c r="C3" s="275"/>
      <c r="D3" s="275"/>
    </row>
    <row r="4" spans="1:5" ht="17.45" customHeight="1" x14ac:dyDescent="0.25">
      <c r="B4" s="275" t="s">
        <v>193</v>
      </c>
      <c r="C4" s="275"/>
      <c r="D4" s="275"/>
    </row>
    <row r="5" spans="1:5" ht="13.5" customHeight="1" x14ac:dyDescent="0.25"/>
    <row r="6" spans="1:5" ht="28.15" customHeight="1" x14ac:dyDescent="0.25">
      <c r="B6" s="30" t="s">
        <v>75</v>
      </c>
      <c r="C6" s="30" t="s">
        <v>194</v>
      </c>
      <c r="D6" s="30" t="s">
        <v>195</v>
      </c>
    </row>
    <row r="7" spans="1:5" ht="33" customHeight="1" x14ac:dyDescent="0.25">
      <c r="B7" s="262" t="s">
        <v>60</v>
      </c>
      <c r="C7" s="262" t="s">
        <v>76</v>
      </c>
      <c r="D7" s="308" t="s">
        <v>77</v>
      </c>
    </row>
    <row r="8" spans="1:5" ht="33" customHeight="1" x14ac:dyDescent="0.25">
      <c r="B8" s="262" t="s">
        <v>157</v>
      </c>
      <c r="C8" s="262" t="s">
        <v>78</v>
      </c>
      <c r="D8" s="308"/>
    </row>
    <row r="9" spans="1:5" ht="33" customHeight="1" x14ac:dyDescent="0.25">
      <c r="B9" s="263" t="s">
        <v>158</v>
      </c>
      <c r="C9" s="263" t="s">
        <v>79</v>
      </c>
      <c r="D9" s="309" t="s">
        <v>80</v>
      </c>
    </row>
    <row r="10" spans="1:5" ht="33" customHeight="1" x14ac:dyDescent="0.25">
      <c r="B10" s="263" t="s">
        <v>159</v>
      </c>
      <c r="C10" s="263" t="s">
        <v>81</v>
      </c>
      <c r="D10" s="309"/>
    </row>
    <row r="11" spans="1:5" ht="33" customHeight="1" x14ac:dyDescent="0.25">
      <c r="B11" s="263" t="s">
        <v>160</v>
      </c>
      <c r="C11" s="263" t="s">
        <v>82</v>
      </c>
      <c r="D11" s="309"/>
    </row>
    <row r="12" spans="1:5" ht="33" customHeight="1" x14ac:dyDescent="0.25">
      <c r="B12" s="263" t="s">
        <v>62</v>
      </c>
      <c r="C12" s="263" t="s">
        <v>83</v>
      </c>
      <c r="D12" s="309"/>
    </row>
    <row r="13" spans="1:5" ht="33" customHeight="1" x14ac:dyDescent="0.25">
      <c r="B13" s="262" t="s">
        <v>61</v>
      </c>
      <c r="C13" s="262" t="s">
        <v>84</v>
      </c>
      <c r="D13" s="264" t="s">
        <v>85</v>
      </c>
    </row>
    <row r="14" spans="1:5" ht="33" customHeight="1" x14ac:dyDescent="0.25">
      <c r="B14" s="263" t="s">
        <v>86</v>
      </c>
      <c r="C14" s="263" t="s">
        <v>87</v>
      </c>
      <c r="D14" s="309" t="s">
        <v>88</v>
      </c>
    </row>
    <row r="15" spans="1:5" ht="33" customHeight="1" x14ac:dyDescent="0.25">
      <c r="B15" s="263" t="s">
        <v>96</v>
      </c>
      <c r="C15" s="263" t="s">
        <v>89</v>
      </c>
      <c r="D15" s="309"/>
    </row>
    <row r="16" spans="1:5" ht="33" customHeight="1" x14ac:dyDescent="0.25">
      <c r="B16" s="263" t="s">
        <v>97</v>
      </c>
      <c r="C16" s="263" t="s">
        <v>90</v>
      </c>
      <c r="D16" s="309"/>
    </row>
    <row r="17" spans="2:4" ht="33" customHeight="1" x14ac:dyDescent="0.25">
      <c r="B17" s="262" t="s">
        <v>63</v>
      </c>
      <c r="C17" s="262" t="s">
        <v>91</v>
      </c>
      <c r="D17" s="264" t="s">
        <v>92</v>
      </c>
    </row>
    <row r="18" spans="2:4" ht="13.9" customHeight="1" x14ac:dyDescent="0.25">
      <c r="B18" s="307" t="s">
        <v>227</v>
      </c>
      <c r="C18" s="307"/>
      <c r="D18" s="307"/>
    </row>
    <row r="19" spans="2:4" ht="13.5" customHeight="1" x14ac:dyDescent="0.25">
      <c r="B19" s="307"/>
      <c r="C19" s="307"/>
      <c r="D19" s="307"/>
    </row>
    <row r="20" spans="2:4" ht="13.5" customHeight="1" x14ac:dyDescent="0.3">
      <c r="B20" s="66" t="s">
        <v>279</v>
      </c>
    </row>
    <row r="21" spans="2:4" ht="13.5" customHeight="1" x14ac:dyDescent="0.25"/>
    <row r="22" spans="2:4" ht="13.5" customHeight="1" x14ac:dyDescent="0.25"/>
  </sheetData>
  <mergeCells count="6">
    <mergeCell ref="B18:D19"/>
    <mergeCell ref="B3:D3"/>
    <mergeCell ref="B4:D4"/>
    <mergeCell ref="D7:D8"/>
    <mergeCell ref="D9:D12"/>
    <mergeCell ref="D14:D16"/>
  </mergeCells>
  <hyperlinks>
    <hyperlink ref="D2:E2" location="ÍNDICE!A1" display="Índice"/>
    <hyperlink ref="E2" location="'5.2_INSTITUCIONES CSE'!A1" display="Siguiente"/>
    <hyperlink ref="D2" location="'4.4_GASTO DESARR INFAN'!A1" display="Anterior"/>
    <hyperlink ref="A2" location="Indice!A1" display="Índice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zoomScale="70" zoomScaleNormal="70" workbookViewId="0">
      <pane ySplit="2" topLeftCell="A3" activePane="bottomLeft" state="frozen"/>
      <selection pane="bottomLeft" activeCell="A2" sqref="A2"/>
    </sheetView>
  </sheetViews>
  <sheetFormatPr baseColWidth="10" defaultRowHeight="13.5" x14ac:dyDescent="0.25"/>
  <cols>
    <col min="1" max="1" width="11.7109375" customWidth="1"/>
    <col min="2" max="13" width="12.7109375" customWidth="1"/>
    <col min="14" max="14" width="11.7109375" customWidth="1"/>
  </cols>
  <sheetData>
    <row r="1" spans="1:14" ht="90" customHeight="1" x14ac:dyDescent="0.25"/>
    <row r="2" spans="1:14" ht="27.6" customHeight="1" x14ac:dyDescent="0.25">
      <c r="A2" s="42" t="s">
        <v>38</v>
      </c>
      <c r="M2" s="44" t="s">
        <v>129</v>
      </c>
      <c r="N2" s="42" t="s">
        <v>130</v>
      </c>
    </row>
    <row r="3" spans="1:14" ht="18" customHeight="1" x14ac:dyDescent="0.25">
      <c r="B3" s="275" t="s">
        <v>400</v>
      </c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65"/>
    </row>
    <row r="4" spans="1:14" ht="18" customHeight="1" x14ac:dyDescent="0.25">
      <c r="B4" s="275" t="s">
        <v>98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65"/>
    </row>
    <row r="5" spans="1:14" ht="13.5" customHeight="1" x14ac:dyDescent="0.25"/>
    <row r="6" spans="1:14" ht="31.9" customHeight="1" x14ac:dyDescent="0.25">
      <c r="B6" s="310" t="s">
        <v>93</v>
      </c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</row>
    <row r="7" spans="1:14" ht="26.45" customHeight="1" x14ac:dyDescent="0.25"/>
    <row r="8" spans="1:14" ht="13.5" customHeight="1" x14ac:dyDescent="0.25"/>
    <row r="9" spans="1:14" ht="13.5" customHeight="1" x14ac:dyDescent="0.25"/>
    <row r="10" spans="1:14" ht="13.5" customHeight="1" x14ac:dyDescent="0.25"/>
    <row r="11" spans="1:14" ht="13.5" customHeight="1" x14ac:dyDescent="0.25"/>
    <row r="12" spans="1:14" ht="13.5" customHeight="1" x14ac:dyDescent="0.3">
      <c r="C12" s="61"/>
      <c r="F12" s="61"/>
      <c r="I12" s="61"/>
      <c r="L12" s="61"/>
    </row>
    <row r="13" spans="1:14" ht="13.5" customHeight="1" x14ac:dyDescent="0.25"/>
    <row r="14" spans="1:14" ht="13.5" customHeight="1" x14ac:dyDescent="0.25"/>
    <row r="15" spans="1:14" ht="13.5" customHeight="1" x14ac:dyDescent="0.25"/>
    <row r="16" spans="1:14" ht="13.5" customHeight="1" x14ac:dyDescent="0.25"/>
    <row r="17" spans="2:2" ht="13.5" customHeight="1" x14ac:dyDescent="0.25"/>
    <row r="18" spans="2:2" ht="13.5" customHeight="1" x14ac:dyDescent="0.25"/>
    <row r="19" spans="2:2" ht="13.5" customHeight="1" x14ac:dyDescent="0.25"/>
    <row r="20" spans="2:2" ht="13.5" customHeight="1" x14ac:dyDescent="0.25"/>
    <row r="21" spans="2:2" ht="13.5" customHeight="1" x14ac:dyDescent="0.25"/>
    <row r="22" spans="2:2" ht="13.5" customHeight="1" x14ac:dyDescent="0.25"/>
    <row r="23" spans="2:2" ht="13.5" customHeight="1" x14ac:dyDescent="0.25"/>
    <row r="24" spans="2:2" ht="13.5" customHeight="1" x14ac:dyDescent="0.25"/>
    <row r="25" spans="2:2" ht="13.5" customHeight="1" x14ac:dyDescent="0.25"/>
    <row r="26" spans="2:2" ht="13.5" customHeight="1" x14ac:dyDescent="0.25"/>
    <row r="27" spans="2:2" ht="13.5" customHeight="1" x14ac:dyDescent="0.25"/>
    <row r="28" spans="2:2" ht="13.5" customHeight="1" x14ac:dyDescent="0.25"/>
    <row r="29" spans="2:2" ht="13.5" customHeight="1" x14ac:dyDescent="0.3">
      <c r="B29" s="66" t="s">
        <v>279</v>
      </c>
    </row>
    <row r="30" spans="2:2" ht="13.5" customHeight="1" x14ac:dyDescent="0.25"/>
    <row r="31" spans="2:2" ht="13.5" customHeight="1" x14ac:dyDescent="0.25"/>
  </sheetData>
  <mergeCells count="3">
    <mergeCell ref="B3:M3"/>
    <mergeCell ref="B4:M4"/>
    <mergeCell ref="B6:M6"/>
  </mergeCells>
  <hyperlinks>
    <hyperlink ref="M2" location="'5.1_NIVELES EDUCATIVOS'!A1" display="Anterior"/>
    <hyperlink ref="N2" location="'5.3_CINE'!A1" display="Siguiente"/>
    <hyperlink ref="A2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zoomScale="70" zoomScaleNormal="70" workbookViewId="0">
      <pane ySplit="2" topLeftCell="A3" activePane="bottomLeft" state="frozen"/>
      <selection pane="bottomLeft" activeCell="D2" sqref="D2"/>
    </sheetView>
  </sheetViews>
  <sheetFormatPr baseColWidth="10" defaultRowHeight="13.5" x14ac:dyDescent="0.25"/>
  <cols>
    <col min="1" max="1" width="11.7109375" customWidth="1"/>
    <col min="2" max="2" width="73.140625" customWidth="1"/>
    <col min="3" max="3" width="76.42578125" customWidth="1"/>
    <col min="4" max="4" width="11.7109375" customWidth="1"/>
  </cols>
  <sheetData>
    <row r="1" spans="1:6" ht="102" customHeight="1" x14ac:dyDescent="0.25"/>
    <row r="2" spans="1:6" ht="28.15" customHeight="1" x14ac:dyDescent="0.25">
      <c r="A2" s="42" t="s">
        <v>38</v>
      </c>
      <c r="C2" s="47"/>
      <c r="D2" s="44" t="s">
        <v>129</v>
      </c>
      <c r="E2" s="47"/>
      <c r="F2" s="47"/>
    </row>
    <row r="3" spans="1:6" ht="14.1" customHeight="1" x14ac:dyDescent="0.25">
      <c r="A3" s="266"/>
      <c r="C3" s="267"/>
      <c r="D3" s="267"/>
      <c r="E3" s="267"/>
      <c r="F3" s="267"/>
    </row>
    <row r="4" spans="1:6" ht="18" customHeight="1" x14ac:dyDescent="0.25">
      <c r="B4" s="275" t="s">
        <v>401</v>
      </c>
      <c r="C4" s="275"/>
    </row>
    <row r="5" spans="1:6" ht="18" customHeight="1" x14ac:dyDescent="0.25">
      <c r="B5" s="275" t="s">
        <v>125</v>
      </c>
      <c r="C5" s="275"/>
    </row>
    <row r="6" spans="1:6" ht="13.5" customHeight="1" x14ac:dyDescent="0.25"/>
    <row r="7" spans="1:6" ht="28.15" customHeight="1" x14ac:dyDescent="0.25">
      <c r="B7" s="30" t="s">
        <v>75</v>
      </c>
      <c r="C7" s="30" t="s">
        <v>100</v>
      </c>
    </row>
    <row r="8" spans="1:6" ht="33" customHeight="1" x14ac:dyDescent="0.25">
      <c r="B8" s="262" t="s">
        <v>60</v>
      </c>
      <c r="C8" s="311" t="s">
        <v>65</v>
      </c>
    </row>
    <row r="9" spans="1:6" ht="32.25" customHeight="1" x14ac:dyDescent="0.25">
      <c r="B9" s="262" t="s">
        <v>157</v>
      </c>
      <c r="C9" s="312"/>
    </row>
    <row r="10" spans="1:6" ht="32.25" customHeight="1" x14ac:dyDescent="0.25">
      <c r="B10" s="262" t="s">
        <v>158</v>
      </c>
      <c r="C10" s="313"/>
    </row>
    <row r="11" spans="1:6" ht="33" customHeight="1" x14ac:dyDescent="0.25">
      <c r="B11" s="263" t="s">
        <v>159</v>
      </c>
      <c r="C11" s="314" t="s">
        <v>66</v>
      </c>
    </row>
    <row r="12" spans="1:6" ht="33" customHeight="1" x14ac:dyDescent="0.25">
      <c r="B12" s="263" t="s">
        <v>160</v>
      </c>
      <c r="C12" s="315"/>
    </row>
    <row r="13" spans="1:6" ht="33" customHeight="1" x14ac:dyDescent="0.25">
      <c r="B13" s="262" t="s">
        <v>62</v>
      </c>
      <c r="C13" s="262" t="s">
        <v>67</v>
      </c>
    </row>
    <row r="14" spans="1:6" ht="33" customHeight="1" x14ac:dyDescent="0.25">
      <c r="B14" s="263" t="s">
        <v>61</v>
      </c>
      <c r="C14" s="263" t="s">
        <v>68</v>
      </c>
    </row>
    <row r="15" spans="1:6" ht="33" customHeight="1" x14ac:dyDescent="0.25">
      <c r="B15" s="262" t="s">
        <v>86</v>
      </c>
      <c r="C15" s="262" t="s">
        <v>69</v>
      </c>
    </row>
    <row r="16" spans="1:6" ht="33" customHeight="1" x14ac:dyDescent="0.25">
      <c r="B16" s="263" t="s">
        <v>96</v>
      </c>
      <c r="C16" s="263" t="s">
        <v>70</v>
      </c>
    </row>
    <row r="17" spans="2:3" ht="33" customHeight="1" x14ac:dyDescent="0.25">
      <c r="B17" s="262" t="s">
        <v>97</v>
      </c>
      <c r="C17" s="262" t="s">
        <v>71</v>
      </c>
    </row>
    <row r="18" spans="2:3" ht="33" customHeight="1" x14ac:dyDescent="0.25">
      <c r="B18" s="263" t="s">
        <v>63</v>
      </c>
      <c r="C18" s="263" t="s">
        <v>72</v>
      </c>
    </row>
    <row r="19" spans="2:3" ht="11.45" customHeight="1" x14ac:dyDescent="0.25">
      <c r="B19" s="316" t="s">
        <v>223</v>
      </c>
      <c r="C19" s="316"/>
    </row>
    <row r="20" spans="2:3" ht="13.5" customHeight="1" x14ac:dyDescent="0.3">
      <c r="B20" s="66" t="s">
        <v>279</v>
      </c>
    </row>
    <row r="21" spans="2:3" ht="13.5" customHeight="1" x14ac:dyDescent="0.25"/>
    <row r="22" spans="2:3" ht="13.5" customHeight="1" x14ac:dyDescent="0.25"/>
  </sheetData>
  <mergeCells count="5">
    <mergeCell ref="B4:C4"/>
    <mergeCell ref="B5:C5"/>
    <mergeCell ref="C8:C10"/>
    <mergeCell ref="C11:C12"/>
    <mergeCell ref="B19:C19"/>
  </mergeCells>
  <hyperlinks>
    <hyperlink ref="D2" location="'5.2_INSTITUCIONES CSE'!A1" display="Anterior"/>
    <hyperlink ref="A2" location="Indice!A1" display="Índice"/>
  </hyperlink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27" width="11.42578125" customWidth="1"/>
    <col min="228" max="228" width="2.7109375" customWidth="1"/>
    <col min="229" max="229" width="5.5703125" customWidth="1"/>
    <col min="230" max="230" width="14.5703125" customWidth="1"/>
    <col min="231" max="231" width="11.85546875" customWidth="1"/>
    <col min="232" max="234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/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R3" s="47"/>
      <c r="S3" s="47"/>
      <c r="T3" s="47"/>
    </row>
    <row r="4" spans="2:20" ht="19.899999999999999" customHeight="1" x14ac:dyDescent="0.25">
      <c r="B4" s="271" t="s">
        <v>149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</row>
    <row r="5" spans="2:20" ht="40.15" customHeight="1" x14ac:dyDescent="0.25">
      <c r="B5" s="269" t="s">
        <v>238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0" ht="33" customHeight="1" x14ac:dyDescent="0.25">
      <c r="B8" s="48" t="s">
        <v>40</v>
      </c>
      <c r="C8" s="49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51" t="s">
        <v>322</v>
      </c>
      <c r="C9" s="52">
        <v>2255914</v>
      </c>
      <c r="D9" s="52">
        <v>2852999</v>
      </c>
      <c r="E9" s="52">
        <v>3170143</v>
      </c>
      <c r="F9" s="52">
        <v>3441867</v>
      </c>
      <c r="G9" s="52">
        <v>3987973</v>
      </c>
      <c r="H9" s="52">
        <v>4298192</v>
      </c>
      <c r="I9" s="52">
        <v>5104909</v>
      </c>
      <c r="J9" s="52">
        <v>5142228</v>
      </c>
      <c r="K9" s="52">
        <v>5028442</v>
      </c>
      <c r="L9" s="52">
        <v>4951855</v>
      </c>
      <c r="M9" s="52">
        <v>5407920</v>
      </c>
      <c r="N9" s="52">
        <v>5449672</v>
      </c>
      <c r="O9" s="52">
        <v>5351076</v>
      </c>
      <c r="P9" s="52">
        <v>4660416</v>
      </c>
      <c r="Q9" s="52">
        <v>4529404</v>
      </c>
      <c r="R9" s="52">
        <v>4783458</v>
      </c>
      <c r="S9" s="52">
        <v>5242197</v>
      </c>
      <c r="T9" s="52">
        <v>5256587</v>
      </c>
    </row>
    <row r="10" spans="2:20" ht="33" customHeight="1" x14ac:dyDescent="0.25">
      <c r="B10" s="53" t="s">
        <v>317</v>
      </c>
      <c r="C10" s="52">
        <v>2142064</v>
      </c>
      <c r="D10" s="52">
        <v>2762818</v>
      </c>
      <c r="E10" s="52">
        <v>3055034</v>
      </c>
      <c r="F10" s="52">
        <v>3301515</v>
      </c>
      <c r="G10" s="52">
        <v>3878315</v>
      </c>
      <c r="H10" s="52">
        <v>4192216</v>
      </c>
      <c r="I10" s="52">
        <v>5001757</v>
      </c>
      <c r="J10" s="52">
        <v>5064715</v>
      </c>
      <c r="K10" s="52">
        <v>4971820</v>
      </c>
      <c r="L10" s="52">
        <v>4892443</v>
      </c>
      <c r="M10" s="52">
        <v>5341365</v>
      </c>
      <c r="N10" s="52">
        <v>5379930</v>
      </c>
      <c r="O10" s="52">
        <v>5279550</v>
      </c>
      <c r="P10" s="52">
        <v>4616073</v>
      </c>
      <c r="Q10" s="52">
        <v>4485835</v>
      </c>
      <c r="R10" s="52">
        <v>4740018</v>
      </c>
      <c r="S10" s="52">
        <v>5185408</v>
      </c>
      <c r="T10" s="52">
        <v>5193323</v>
      </c>
    </row>
    <row r="11" spans="2:20" ht="33" customHeight="1" x14ac:dyDescent="0.25">
      <c r="B11" s="53" t="s">
        <v>318</v>
      </c>
      <c r="C11" s="52">
        <v>113850</v>
      </c>
      <c r="D11" s="52">
        <v>90181</v>
      </c>
      <c r="E11" s="52">
        <v>115109</v>
      </c>
      <c r="F11" s="52">
        <v>140352</v>
      </c>
      <c r="G11" s="52">
        <v>109658</v>
      </c>
      <c r="H11" s="52">
        <v>105976</v>
      </c>
      <c r="I11" s="52">
        <v>103152</v>
      </c>
      <c r="J11" s="52">
        <v>77513</v>
      </c>
      <c r="K11" s="52">
        <v>56622</v>
      </c>
      <c r="L11" s="52">
        <v>59412</v>
      </c>
      <c r="M11" s="52">
        <v>66555</v>
      </c>
      <c r="N11" s="52">
        <v>69742</v>
      </c>
      <c r="O11" s="52">
        <v>71526</v>
      </c>
      <c r="P11" s="52">
        <v>44343</v>
      </c>
      <c r="Q11" s="52">
        <v>43569</v>
      </c>
      <c r="R11" s="52">
        <v>43440</v>
      </c>
      <c r="S11" s="52">
        <v>56789</v>
      </c>
      <c r="T11" s="52">
        <v>63264</v>
      </c>
    </row>
    <row r="12" spans="2:20" ht="33" customHeight="1" x14ac:dyDescent="0.25">
      <c r="B12" s="51" t="s">
        <v>316</v>
      </c>
      <c r="C12" s="52">
        <v>1287391</v>
      </c>
      <c r="D12" s="52">
        <v>1405795</v>
      </c>
      <c r="E12" s="52">
        <v>1469277</v>
      </c>
      <c r="F12" s="52">
        <v>1687276</v>
      </c>
      <c r="G12" s="52">
        <v>1815326</v>
      </c>
      <c r="H12" s="52">
        <v>2087254</v>
      </c>
      <c r="I12" s="52">
        <v>2101680</v>
      </c>
      <c r="J12" s="52">
        <v>2390589</v>
      </c>
      <c r="K12" s="52">
        <v>2252897</v>
      </c>
      <c r="L12" s="52">
        <v>2319958</v>
      </c>
      <c r="M12" s="52">
        <v>2534578</v>
      </c>
      <c r="N12" s="52">
        <v>2733670</v>
      </c>
      <c r="O12" s="52">
        <v>2899180</v>
      </c>
      <c r="P12" s="52">
        <v>2170179</v>
      </c>
      <c r="Q12" s="52">
        <v>2578543</v>
      </c>
      <c r="R12" s="52">
        <v>2749630</v>
      </c>
      <c r="S12" s="52">
        <v>2913931</v>
      </c>
      <c r="T12" s="52">
        <v>2900705</v>
      </c>
    </row>
    <row r="13" spans="2:20" ht="33" customHeight="1" x14ac:dyDescent="0.25">
      <c r="B13" s="54" t="s">
        <v>321</v>
      </c>
      <c r="C13" s="55">
        <v>3543305</v>
      </c>
      <c r="D13" s="55">
        <v>4258794</v>
      </c>
      <c r="E13" s="55">
        <v>4639420</v>
      </c>
      <c r="F13" s="55">
        <v>5129143</v>
      </c>
      <c r="G13" s="55">
        <v>5803299</v>
      </c>
      <c r="H13" s="55">
        <v>6385446</v>
      </c>
      <c r="I13" s="55">
        <v>7206589</v>
      </c>
      <c r="J13" s="55">
        <v>7532817</v>
      </c>
      <c r="K13" s="55">
        <v>7281339</v>
      </c>
      <c r="L13" s="55">
        <v>7271813</v>
      </c>
      <c r="M13" s="55">
        <v>7942498</v>
      </c>
      <c r="N13" s="55">
        <v>8183342</v>
      </c>
      <c r="O13" s="55">
        <v>8250256</v>
      </c>
      <c r="P13" s="55">
        <v>6830595</v>
      </c>
      <c r="Q13" s="55">
        <v>7107947</v>
      </c>
      <c r="R13" s="55">
        <v>7533088</v>
      </c>
      <c r="S13" s="55">
        <v>8156128</v>
      </c>
      <c r="T13" s="55">
        <v>8157292</v>
      </c>
    </row>
    <row r="14" spans="2:20" ht="33" customHeight="1" x14ac:dyDescent="0.25">
      <c r="B14" s="54" t="s">
        <v>323</v>
      </c>
      <c r="C14" s="55">
        <v>49848726.264110103</v>
      </c>
      <c r="D14" s="55">
        <v>61139437.082446702</v>
      </c>
      <c r="E14" s="55">
        <v>60094976.937057696</v>
      </c>
      <c r="F14" s="55">
        <v>68151329.246774003</v>
      </c>
      <c r="G14" s="55">
        <v>78986647.839196697</v>
      </c>
      <c r="H14" s="55">
        <v>87735047.7407123</v>
      </c>
      <c r="I14" s="55">
        <v>96570334.734164804</v>
      </c>
      <c r="J14" s="55">
        <v>102717793.36090501</v>
      </c>
      <c r="K14" s="55">
        <v>97209557.101837903</v>
      </c>
      <c r="L14" s="55">
        <v>97671432.666643396</v>
      </c>
      <c r="M14" s="55">
        <v>104467485.714113</v>
      </c>
      <c r="N14" s="55">
        <v>107478961</v>
      </c>
      <c r="O14" s="55">
        <v>107595830.000003</v>
      </c>
      <c r="P14" s="55">
        <v>95865473.000000298</v>
      </c>
      <c r="Q14" s="55">
        <v>107179074.00000601</v>
      </c>
      <c r="R14" s="55">
        <v>116133120.999997</v>
      </c>
      <c r="S14" s="55">
        <v>121147056.999993</v>
      </c>
      <c r="T14" s="55">
        <v>124676074.670084</v>
      </c>
    </row>
    <row r="15" spans="2:20" ht="13.5" customHeight="1" x14ac:dyDescent="0.3">
      <c r="B15" s="58"/>
      <c r="C15" s="59"/>
      <c r="D15" s="59"/>
      <c r="E15" s="59"/>
      <c r="F15" s="59"/>
      <c r="G15" s="59"/>
      <c r="H15" s="59"/>
      <c r="I15" s="59"/>
    </row>
    <row r="16" spans="2:20" ht="13.5" customHeight="1" x14ac:dyDescent="0.3">
      <c r="B16" s="58"/>
      <c r="C16" s="59"/>
      <c r="D16" s="59"/>
      <c r="E16" s="59"/>
      <c r="F16" s="59"/>
      <c r="G16" s="59"/>
      <c r="H16" s="59"/>
      <c r="I16" s="59"/>
    </row>
    <row r="17" spans="1:21" ht="33" customHeight="1" x14ac:dyDescent="0.25">
      <c r="B17" s="269" t="s">
        <v>239</v>
      </c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</row>
    <row r="18" spans="1:21" ht="13.5" customHeight="1" x14ac:dyDescent="0.3">
      <c r="A18" s="40"/>
      <c r="B18" s="58"/>
      <c r="C18" s="59"/>
      <c r="D18" s="59"/>
      <c r="E18" s="59"/>
      <c r="F18" s="59"/>
      <c r="G18" s="59"/>
      <c r="H18" s="59"/>
      <c r="I18" s="59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1" ht="13.5" customHeight="1" x14ac:dyDescent="0.3">
      <c r="A19" s="40"/>
      <c r="B19" s="58"/>
      <c r="C19" s="59"/>
      <c r="D19" s="59"/>
      <c r="E19" s="59"/>
      <c r="F19" s="59"/>
      <c r="G19" s="59"/>
      <c r="H19" s="59"/>
      <c r="I19" s="59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</row>
    <row r="20" spans="1:21" ht="13.5" customHeight="1" x14ac:dyDescent="0.3">
      <c r="A20" s="40"/>
      <c r="B20" s="60"/>
      <c r="C20" s="61">
        <f>+C8</f>
        <v>2007</v>
      </c>
      <c r="D20" s="61">
        <f t="shared" ref="D20:T20" si="0">+D8</f>
        <v>2008</v>
      </c>
      <c r="E20" s="61">
        <f t="shared" si="0"/>
        <v>2009</v>
      </c>
      <c r="F20" s="61">
        <f t="shared" si="0"/>
        <v>2010</v>
      </c>
      <c r="G20" s="61">
        <f t="shared" si="0"/>
        <v>2011</v>
      </c>
      <c r="H20" s="61">
        <f t="shared" si="0"/>
        <v>2012</v>
      </c>
      <c r="I20" s="61">
        <f t="shared" si="0"/>
        <v>2013</v>
      </c>
      <c r="J20" s="61">
        <f t="shared" si="0"/>
        <v>2014</v>
      </c>
      <c r="K20" s="61">
        <f t="shared" si="0"/>
        <v>2015</v>
      </c>
      <c r="L20" s="61">
        <f t="shared" si="0"/>
        <v>2016</v>
      </c>
      <c r="M20" s="61">
        <f t="shared" si="0"/>
        <v>2017</v>
      </c>
      <c r="N20" s="61">
        <f t="shared" si="0"/>
        <v>2018</v>
      </c>
      <c r="O20" s="61">
        <f t="shared" si="0"/>
        <v>2019</v>
      </c>
      <c r="P20" s="61">
        <f t="shared" si="0"/>
        <v>2020</v>
      </c>
      <c r="Q20" s="61">
        <f t="shared" si="0"/>
        <v>2021</v>
      </c>
      <c r="R20" s="61">
        <f t="shared" si="0"/>
        <v>2022</v>
      </c>
      <c r="S20" s="61">
        <f t="shared" si="0"/>
        <v>2023</v>
      </c>
      <c r="T20" s="61">
        <f t="shared" si="0"/>
        <v>2024</v>
      </c>
      <c r="U20" s="40"/>
    </row>
    <row r="21" spans="1:21" ht="13.5" customHeight="1" x14ac:dyDescent="0.3">
      <c r="A21" s="40"/>
      <c r="B21" s="62" t="str">
        <f>+B9</f>
        <v>Sector público</v>
      </c>
      <c r="C21" s="63">
        <f>+C9/C14</f>
        <v>4.5255198458785985E-2</v>
      </c>
      <c r="D21" s="63">
        <f t="shared" ref="D21:T21" si="1">+D9/D14</f>
        <v>4.6663808764753963E-2</v>
      </c>
      <c r="E21" s="63">
        <f t="shared" si="1"/>
        <v>5.2752212607059416E-2</v>
      </c>
      <c r="F21" s="63">
        <f t="shared" si="1"/>
        <v>5.0503299613380959E-2</v>
      </c>
      <c r="G21" s="63">
        <f t="shared" si="1"/>
        <v>5.04892043034771E-2</v>
      </c>
      <c r="H21" s="63">
        <f t="shared" si="1"/>
        <v>4.8990592821042941E-2</v>
      </c>
      <c r="I21" s="63">
        <f t="shared" si="1"/>
        <v>5.286208248167102E-2</v>
      </c>
      <c r="J21" s="63">
        <f t="shared" si="1"/>
        <v>5.0061706270621287E-2</v>
      </c>
      <c r="K21" s="63">
        <f t="shared" si="1"/>
        <v>5.1727856292279405E-2</v>
      </c>
      <c r="L21" s="63">
        <f t="shared" si="1"/>
        <v>5.069911298322903E-2</v>
      </c>
      <c r="M21" s="63">
        <f t="shared" si="1"/>
        <v>5.1766537339659732E-2</v>
      </c>
      <c r="N21" s="63">
        <f t="shared" si="1"/>
        <v>5.070454672519583E-2</v>
      </c>
      <c r="O21" s="63">
        <f t="shared" si="1"/>
        <v>4.9733116980461518E-2</v>
      </c>
      <c r="P21" s="63">
        <f t="shared" si="1"/>
        <v>4.8614124086155452E-2</v>
      </c>
      <c r="Q21" s="63">
        <f t="shared" si="1"/>
        <v>4.2260152387580303E-2</v>
      </c>
      <c r="R21" s="63">
        <f t="shared" si="1"/>
        <v>4.118943811042608E-2</v>
      </c>
      <c r="S21" s="63">
        <f t="shared" si="1"/>
        <v>4.327135243574512E-2</v>
      </c>
      <c r="T21" s="63">
        <f t="shared" si="1"/>
        <v>4.2161954600430783E-2</v>
      </c>
      <c r="U21" s="40"/>
    </row>
    <row r="22" spans="1:21" ht="13.5" customHeight="1" x14ac:dyDescent="0.3">
      <c r="A22" s="40"/>
      <c r="B22" s="62" t="str">
        <f>+B12</f>
        <v>Sector privado</v>
      </c>
      <c r="C22" s="63">
        <f>+C12/C14</f>
        <v>2.5825955776264054E-2</v>
      </c>
      <c r="D22" s="63">
        <f t="shared" ref="D22:T22" si="2">+D12/D14</f>
        <v>2.2993260440135905E-2</v>
      </c>
      <c r="E22" s="63">
        <f t="shared" si="2"/>
        <v>2.4449248088386687E-2</v>
      </c>
      <c r="F22" s="63">
        <f t="shared" si="2"/>
        <v>2.4757785631596738E-2</v>
      </c>
      <c r="G22" s="63">
        <f t="shared" si="2"/>
        <v>2.2982694539660592E-2</v>
      </c>
      <c r="H22" s="63">
        <f t="shared" si="2"/>
        <v>2.3790424166275765E-2</v>
      </c>
      <c r="I22" s="63">
        <f t="shared" si="2"/>
        <v>2.1763205085551643E-2</v>
      </c>
      <c r="J22" s="63">
        <f t="shared" si="2"/>
        <v>2.3273367950969556E-2</v>
      </c>
      <c r="K22" s="63">
        <f t="shared" si="2"/>
        <v>2.3175673947776945E-2</v>
      </c>
      <c r="L22" s="63">
        <f t="shared" si="2"/>
        <v>2.3752677079265459E-2</v>
      </c>
      <c r="M22" s="63">
        <f t="shared" si="2"/>
        <v>2.4261883806949821E-2</v>
      </c>
      <c r="N22" s="63">
        <f t="shared" si="2"/>
        <v>2.5434466192876575E-2</v>
      </c>
      <c r="O22" s="63">
        <f t="shared" si="2"/>
        <v>2.6945096292299797E-2</v>
      </c>
      <c r="P22" s="63">
        <f t="shared" si="2"/>
        <v>2.2637754053537015E-2</v>
      </c>
      <c r="Q22" s="63">
        <f t="shared" si="2"/>
        <v>2.4058269060990914E-2</v>
      </c>
      <c r="R22" s="63">
        <f t="shared" si="2"/>
        <v>2.3676535826502681E-2</v>
      </c>
      <c r="S22" s="63">
        <f t="shared" si="2"/>
        <v>2.4052841828424841E-2</v>
      </c>
      <c r="T22" s="63">
        <f t="shared" si="2"/>
        <v>2.3265931396026087E-2</v>
      </c>
      <c r="U22" s="40"/>
    </row>
    <row r="23" spans="1:21" ht="13.5" customHeight="1" x14ac:dyDescent="0.3">
      <c r="A23" s="40"/>
      <c r="B23" s="64" t="s">
        <v>115</v>
      </c>
      <c r="C23" s="63">
        <f>+C21+C22</f>
        <v>7.1081154235050042E-2</v>
      </c>
      <c r="D23" s="63">
        <f t="shared" ref="D23:T23" si="3">+D21+D22</f>
        <v>6.9657069204889871E-2</v>
      </c>
      <c r="E23" s="63">
        <f t="shared" si="3"/>
        <v>7.7201460695446103E-2</v>
      </c>
      <c r="F23" s="63">
        <f t="shared" si="3"/>
        <v>7.5261085244977696E-2</v>
      </c>
      <c r="G23" s="63">
        <f t="shared" si="3"/>
        <v>7.3471898843137692E-2</v>
      </c>
      <c r="H23" s="63">
        <f t="shared" si="3"/>
        <v>7.2781016987318703E-2</v>
      </c>
      <c r="I23" s="63">
        <f t="shared" si="3"/>
        <v>7.462528756722267E-2</v>
      </c>
      <c r="J23" s="63">
        <f t="shared" si="3"/>
        <v>7.3335074221590843E-2</v>
      </c>
      <c r="K23" s="63">
        <f t="shared" si="3"/>
        <v>7.4903530240056346E-2</v>
      </c>
      <c r="L23" s="63">
        <f t="shared" si="3"/>
        <v>7.4451790062494486E-2</v>
      </c>
      <c r="M23" s="63">
        <f t="shared" si="3"/>
        <v>7.6028421146609557E-2</v>
      </c>
      <c r="N23" s="63">
        <f t="shared" si="3"/>
        <v>7.6139012918072402E-2</v>
      </c>
      <c r="O23" s="63">
        <f t="shared" si="3"/>
        <v>7.6678213272761309E-2</v>
      </c>
      <c r="P23" s="63">
        <f t="shared" si="3"/>
        <v>7.1251878139692471E-2</v>
      </c>
      <c r="Q23" s="63">
        <f t="shared" si="3"/>
        <v>6.6318421448571224E-2</v>
      </c>
      <c r="R23" s="63">
        <f t="shared" si="3"/>
        <v>6.4865973936928764E-2</v>
      </c>
      <c r="S23" s="63">
        <f t="shared" si="3"/>
        <v>6.7324194264169968E-2</v>
      </c>
      <c r="T23" s="63">
        <f t="shared" si="3"/>
        <v>6.5427885996456867E-2</v>
      </c>
      <c r="U23" s="40"/>
    </row>
    <row r="24" spans="1:21" ht="13.5" customHeight="1" x14ac:dyDescent="0.3">
      <c r="A24" s="40"/>
      <c r="B24" s="59"/>
      <c r="C24" s="59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</row>
    <row r="25" spans="1:21" ht="13.5" customHeight="1" x14ac:dyDescent="0.3">
      <c r="A25" s="40"/>
      <c r="B25" s="58"/>
      <c r="C25" s="59"/>
      <c r="D25" s="59"/>
      <c r="E25" s="59"/>
      <c r="F25" s="59"/>
      <c r="G25" s="59"/>
      <c r="H25" s="59"/>
      <c r="I25" s="59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  <row r="26" spans="1:21" ht="13.5" customHeight="1" x14ac:dyDescent="0.3">
      <c r="B26" s="58"/>
      <c r="C26" s="59"/>
      <c r="D26" s="59"/>
      <c r="E26" s="59"/>
      <c r="F26" s="59"/>
      <c r="G26" s="59"/>
      <c r="H26" s="59"/>
      <c r="I26" s="59"/>
      <c r="J26" s="40"/>
      <c r="K26" s="40"/>
      <c r="L26" s="40"/>
      <c r="M26" s="40"/>
      <c r="N26" s="40"/>
      <c r="O26" s="40"/>
      <c r="P26" s="40"/>
      <c r="Q26" s="40"/>
    </row>
    <row r="27" spans="1:21" ht="13.5" customHeight="1" x14ac:dyDescent="0.3">
      <c r="B27" s="58"/>
      <c r="C27" s="59"/>
      <c r="D27" s="59"/>
      <c r="E27" s="59"/>
      <c r="F27" s="59"/>
      <c r="G27" s="59"/>
      <c r="H27" s="59"/>
      <c r="I27" s="59"/>
      <c r="J27" s="40"/>
      <c r="K27" s="40"/>
      <c r="L27" s="40"/>
      <c r="M27" s="40"/>
      <c r="N27" s="40"/>
      <c r="O27" s="40"/>
      <c r="P27" s="40"/>
      <c r="Q27" s="40"/>
    </row>
    <row r="28" spans="1:21" ht="13.5" customHeight="1" x14ac:dyDescent="0.3">
      <c r="B28" s="58"/>
      <c r="C28" s="59"/>
      <c r="D28" s="59"/>
      <c r="E28" s="59"/>
      <c r="F28" s="59"/>
      <c r="G28" s="59"/>
      <c r="H28" s="59"/>
      <c r="I28" s="59"/>
      <c r="J28" s="40"/>
      <c r="K28" s="40"/>
      <c r="L28" s="40"/>
      <c r="M28" s="40"/>
      <c r="N28" s="40"/>
      <c r="O28" s="40"/>
      <c r="P28" s="40"/>
      <c r="Q28" s="40"/>
    </row>
    <row r="29" spans="1:21" ht="13.5" customHeight="1" x14ac:dyDescent="0.3">
      <c r="B29" s="58"/>
      <c r="C29" s="59"/>
      <c r="D29" s="59"/>
      <c r="E29" s="59"/>
      <c r="F29" s="59"/>
      <c r="G29" s="59"/>
      <c r="H29" s="59"/>
      <c r="I29" s="59"/>
      <c r="J29" s="40"/>
      <c r="K29" s="40"/>
      <c r="L29" s="40"/>
      <c r="M29" s="40"/>
      <c r="N29" s="40"/>
      <c r="O29" s="40"/>
      <c r="P29" s="40"/>
      <c r="Q29" s="40"/>
    </row>
    <row r="30" spans="1:21" ht="13.5" customHeight="1" x14ac:dyDescent="0.3">
      <c r="B30" s="58"/>
      <c r="C30" s="59"/>
      <c r="D30" s="59"/>
      <c r="E30" s="59"/>
      <c r="F30" s="59"/>
      <c r="G30" s="59"/>
      <c r="H30" s="59"/>
      <c r="I30" s="59"/>
      <c r="J30" s="40"/>
      <c r="K30" s="40"/>
      <c r="L30" s="40"/>
      <c r="M30" s="40"/>
      <c r="N30" s="40"/>
      <c r="O30" s="40"/>
      <c r="P30" s="40"/>
      <c r="Q30" s="40"/>
    </row>
    <row r="31" spans="1:21" ht="13.5" customHeight="1" x14ac:dyDescent="0.3">
      <c r="B31" s="58"/>
      <c r="C31" s="59"/>
      <c r="D31" s="59"/>
      <c r="E31" s="59"/>
      <c r="F31" s="59"/>
      <c r="G31" s="59"/>
      <c r="H31" s="59"/>
      <c r="I31" s="59"/>
      <c r="J31" s="40"/>
      <c r="K31" s="40"/>
      <c r="L31" s="40"/>
      <c r="M31" s="40"/>
      <c r="N31" s="40"/>
      <c r="O31" s="40"/>
      <c r="P31" s="40"/>
      <c r="Q31" s="40"/>
    </row>
    <row r="32" spans="1:21" ht="13.5" customHeight="1" x14ac:dyDescent="0.3">
      <c r="B32" s="58"/>
      <c r="C32" s="59"/>
      <c r="D32" s="59"/>
      <c r="E32" s="59"/>
      <c r="F32" s="59"/>
      <c r="G32" s="59"/>
      <c r="H32" s="59"/>
      <c r="I32" s="59"/>
    </row>
    <row r="33" spans="2:13" ht="13.5" customHeight="1" x14ac:dyDescent="0.3">
      <c r="B33" s="58"/>
      <c r="C33" s="59"/>
      <c r="D33" s="59"/>
      <c r="E33" s="59"/>
      <c r="F33" s="59"/>
      <c r="G33" s="59"/>
      <c r="H33" s="59"/>
      <c r="I33" s="59"/>
    </row>
    <row r="34" spans="2:13" ht="13.5" customHeight="1" x14ac:dyDescent="0.3">
      <c r="B34" s="58"/>
      <c r="C34" s="59"/>
      <c r="D34" s="59"/>
      <c r="E34" s="59"/>
      <c r="F34" s="59"/>
      <c r="G34" s="59"/>
      <c r="H34" s="59"/>
      <c r="I34" s="59"/>
    </row>
    <row r="35" spans="2:13" ht="13.5" customHeight="1" x14ac:dyDescent="0.3">
      <c r="B35" s="58"/>
      <c r="C35" s="59"/>
      <c r="D35" s="59"/>
      <c r="E35" s="59"/>
      <c r="F35" s="59"/>
      <c r="G35" s="59"/>
      <c r="H35" s="59"/>
      <c r="I35" s="59"/>
    </row>
    <row r="36" spans="2:13" ht="13.5" customHeight="1" x14ac:dyDescent="0.3">
      <c r="B36" s="58"/>
      <c r="C36" s="59"/>
      <c r="D36" s="59"/>
      <c r="E36" s="59"/>
      <c r="F36" s="59"/>
      <c r="G36" s="59"/>
      <c r="H36" s="59"/>
      <c r="I36" s="59"/>
    </row>
    <row r="37" spans="2:13" ht="13.5" customHeight="1" x14ac:dyDescent="0.3">
      <c r="B37" s="58"/>
      <c r="C37" s="59"/>
      <c r="D37" s="59"/>
      <c r="E37" s="59"/>
      <c r="F37" s="59"/>
      <c r="G37" s="59"/>
      <c r="H37" s="59"/>
      <c r="I37" s="59"/>
    </row>
    <row r="38" spans="2:13" ht="13.5" customHeight="1" x14ac:dyDescent="0.3">
      <c r="B38" s="58"/>
      <c r="C38" s="59"/>
      <c r="D38" s="59"/>
      <c r="E38" s="59"/>
      <c r="F38" s="59"/>
      <c r="G38" s="59"/>
      <c r="H38" s="59"/>
      <c r="I38" s="59"/>
    </row>
    <row r="39" spans="2:13" ht="13.5" customHeight="1" x14ac:dyDescent="0.3">
      <c r="B39" s="58"/>
      <c r="C39" s="59"/>
      <c r="D39" s="59"/>
      <c r="E39" s="59"/>
      <c r="F39" s="59"/>
      <c r="G39" s="59"/>
      <c r="H39" s="59"/>
      <c r="I39" s="59"/>
    </row>
    <row r="40" spans="2:13" ht="13.5" customHeight="1" x14ac:dyDescent="0.3">
      <c r="B40" s="58"/>
      <c r="C40" s="59"/>
      <c r="D40" s="59"/>
      <c r="E40" s="59"/>
      <c r="F40" s="59"/>
      <c r="G40" s="59"/>
      <c r="H40" s="59"/>
      <c r="I40" s="59"/>
    </row>
    <row r="41" spans="2:13" ht="13.5" customHeight="1" x14ac:dyDescent="0.3">
      <c r="B41" s="58"/>
      <c r="C41" s="59"/>
      <c r="D41" s="59"/>
      <c r="E41" s="59"/>
      <c r="F41" s="59"/>
      <c r="G41" s="59"/>
      <c r="H41" s="59"/>
      <c r="I41" s="59"/>
    </row>
    <row r="42" spans="2:13" ht="13.5" customHeight="1" x14ac:dyDescent="0.3">
      <c r="B42" s="58"/>
      <c r="C42" s="59"/>
      <c r="D42" s="59"/>
      <c r="E42" s="59"/>
      <c r="F42" s="59"/>
      <c r="G42" s="59"/>
      <c r="H42" s="59"/>
      <c r="I42" s="59"/>
    </row>
    <row r="43" spans="2:13" ht="13.5" customHeight="1" x14ac:dyDescent="0.3">
      <c r="B43" s="58"/>
      <c r="C43" s="59"/>
      <c r="D43" s="59"/>
      <c r="E43" s="59"/>
      <c r="F43" s="59"/>
      <c r="G43" s="59"/>
      <c r="H43" s="59"/>
      <c r="I43" s="59"/>
    </row>
    <row r="44" spans="2:13" ht="13.5" customHeight="1" x14ac:dyDescent="0.3">
      <c r="B44" s="58"/>
      <c r="C44" s="59"/>
      <c r="D44" s="59"/>
      <c r="E44" s="59"/>
      <c r="F44" s="59"/>
      <c r="G44" s="59"/>
      <c r="H44" s="59"/>
      <c r="I44" s="59"/>
    </row>
    <row r="45" spans="2:13" ht="13.5" customHeight="1" x14ac:dyDescent="0.3">
      <c r="B45" s="58"/>
      <c r="C45" s="59"/>
      <c r="D45" s="59"/>
      <c r="E45" s="59"/>
      <c r="F45" s="59"/>
      <c r="G45" s="59"/>
      <c r="H45" s="59"/>
      <c r="I45" s="59"/>
    </row>
    <row r="46" spans="2:13" ht="13.5" customHeight="1" x14ac:dyDescent="0.3">
      <c r="B46" s="58"/>
      <c r="C46" s="59"/>
      <c r="D46" s="59"/>
      <c r="E46" s="59"/>
      <c r="F46" s="59"/>
      <c r="G46" s="59"/>
      <c r="H46" s="59"/>
      <c r="I46" s="59"/>
    </row>
    <row r="47" spans="2:13" ht="13.5" customHeight="1" x14ac:dyDescent="0.3">
      <c r="B47" s="58"/>
      <c r="C47" s="59"/>
      <c r="D47" s="59"/>
      <c r="E47" s="59"/>
      <c r="F47" s="59"/>
      <c r="G47" s="59"/>
      <c r="H47" s="59"/>
      <c r="I47" s="59"/>
    </row>
    <row r="48" spans="2:13" ht="11.45" customHeight="1" x14ac:dyDescent="0.3">
      <c r="B48" s="261" t="s">
        <v>396</v>
      </c>
      <c r="D48" s="65"/>
      <c r="E48" s="65"/>
      <c r="F48" s="65"/>
      <c r="G48" s="65"/>
      <c r="H48" s="65"/>
      <c r="I48" s="65"/>
      <c r="J48" s="65"/>
      <c r="K48" s="65"/>
      <c r="L48" s="65"/>
      <c r="M48" s="65"/>
    </row>
    <row r="49" spans="2:9" ht="11.45" customHeight="1" x14ac:dyDescent="0.3">
      <c r="B49" s="56" t="s">
        <v>280</v>
      </c>
      <c r="D49" s="57"/>
      <c r="E49" s="57"/>
      <c r="F49" s="57"/>
      <c r="G49" s="57"/>
      <c r="H49" s="57"/>
      <c r="I49" s="57"/>
    </row>
  </sheetData>
  <sheetProtection selectLockedCells="1" selectUnlockedCells="1"/>
  <mergeCells count="4">
    <mergeCell ref="B5:T5"/>
    <mergeCell ref="B7:T7"/>
    <mergeCell ref="B4:T4"/>
    <mergeCell ref="B17:T17"/>
  </mergeCells>
  <hyperlinks>
    <hyperlink ref="B2" location="Indice!A1" display="Índice"/>
    <hyperlink ref="T2" location="'1.2_GNE_ESTRUC'!A1" display="Siguiente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27" width="11.42578125" customWidth="1"/>
    <col min="228" max="228" width="2.7109375" customWidth="1"/>
    <col min="229" max="229" width="5.5703125" customWidth="1"/>
    <col min="230" max="230" width="14.5703125" customWidth="1"/>
    <col min="231" max="231" width="11.85546875" customWidth="1"/>
    <col min="232" max="234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R3" s="47"/>
      <c r="S3" s="47"/>
      <c r="T3" s="47"/>
    </row>
    <row r="4" spans="2:20" ht="19.899999999999999" customHeight="1" x14ac:dyDescent="0.25">
      <c r="B4" s="271" t="s">
        <v>164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</row>
    <row r="5" spans="2:20" ht="40.15" customHeight="1" x14ac:dyDescent="0.25">
      <c r="B5" s="269" t="s">
        <v>240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0" ht="33" customHeight="1" x14ac:dyDescent="0.25">
      <c r="B8" s="48" t="s">
        <v>40</v>
      </c>
      <c r="C8" s="49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69" t="s">
        <v>315</v>
      </c>
      <c r="C9" s="55">
        <v>3266340</v>
      </c>
      <c r="D9" s="55">
        <v>3881895</v>
      </c>
      <c r="E9" s="55">
        <v>4218305</v>
      </c>
      <c r="F9" s="55">
        <v>4670067</v>
      </c>
      <c r="G9" s="55">
        <v>5323926</v>
      </c>
      <c r="H9" s="55">
        <v>5702313</v>
      </c>
      <c r="I9" s="55">
        <v>6421151</v>
      </c>
      <c r="J9" s="55">
        <v>6490146</v>
      </c>
      <c r="K9" s="55">
        <v>6532376</v>
      </c>
      <c r="L9" s="55">
        <v>6571712</v>
      </c>
      <c r="M9" s="55">
        <v>7079242</v>
      </c>
      <c r="N9" s="55">
        <v>7268832</v>
      </c>
      <c r="O9" s="55">
        <v>7486204</v>
      </c>
      <c r="P9" s="55">
        <v>6545068</v>
      </c>
      <c r="Q9" s="55">
        <v>6608621</v>
      </c>
      <c r="R9" s="55">
        <v>6951180</v>
      </c>
      <c r="S9" s="55">
        <v>7459226</v>
      </c>
      <c r="T9" s="55">
        <v>7498663</v>
      </c>
    </row>
    <row r="10" spans="2:20" ht="33" customHeight="1" x14ac:dyDescent="0.25">
      <c r="B10" s="53" t="s">
        <v>316</v>
      </c>
      <c r="C10" s="52">
        <v>1215137</v>
      </c>
      <c r="D10" s="52">
        <v>1312052</v>
      </c>
      <c r="E10" s="52">
        <v>1367619</v>
      </c>
      <c r="F10" s="52">
        <v>1592375</v>
      </c>
      <c r="G10" s="52">
        <v>1694435</v>
      </c>
      <c r="H10" s="52">
        <v>1800241</v>
      </c>
      <c r="I10" s="52">
        <v>1921433</v>
      </c>
      <c r="J10" s="52">
        <v>2109530</v>
      </c>
      <c r="K10" s="52">
        <v>2097651</v>
      </c>
      <c r="L10" s="52">
        <v>2159133</v>
      </c>
      <c r="M10" s="52">
        <v>2311071</v>
      </c>
      <c r="N10" s="52">
        <v>2452275</v>
      </c>
      <c r="O10" s="52">
        <v>2531704</v>
      </c>
      <c r="P10" s="52">
        <v>2101023</v>
      </c>
      <c r="Q10" s="52">
        <v>2326766</v>
      </c>
      <c r="R10" s="52">
        <v>2474719</v>
      </c>
      <c r="S10" s="52">
        <v>2554441</v>
      </c>
      <c r="T10" s="52">
        <v>2572402</v>
      </c>
    </row>
    <row r="11" spans="2:20" ht="33" customHeight="1" x14ac:dyDescent="0.25">
      <c r="B11" s="53" t="s">
        <v>317</v>
      </c>
      <c r="C11" s="52">
        <v>2015900</v>
      </c>
      <c r="D11" s="52">
        <v>2528440</v>
      </c>
      <c r="E11" s="52">
        <v>2805141</v>
      </c>
      <c r="F11" s="52">
        <v>3034339</v>
      </c>
      <c r="G11" s="52">
        <v>3579868</v>
      </c>
      <c r="H11" s="52">
        <v>3852317</v>
      </c>
      <c r="I11" s="52">
        <v>4448796</v>
      </c>
      <c r="J11" s="52">
        <v>4327216</v>
      </c>
      <c r="K11" s="52">
        <v>4383160</v>
      </c>
      <c r="L11" s="52">
        <v>4361436</v>
      </c>
      <c r="M11" s="52">
        <v>4714349</v>
      </c>
      <c r="N11" s="52">
        <v>4756413</v>
      </c>
      <c r="O11" s="52">
        <v>4890991</v>
      </c>
      <c r="P11" s="52">
        <v>4402470</v>
      </c>
      <c r="Q11" s="52">
        <v>4243867</v>
      </c>
      <c r="R11" s="52">
        <v>4436456</v>
      </c>
      <c r="S11" s="52">
        <v>4850291</v>
      </c>
      <c r="T11" s="52">
        <v>4865334</v>
      </c>
    </row>
    <row r="12" spans="2:20" ht="33" customHeight="1" x14ac:dyDescent="0.25">
      <c r="B12" s="53" t="s">
        <v>318</v>
      </c>
      <c r="C12" s="52">
        <v>35303</v>
      </c>
      <c r="D12" s="52">
        <v>41403</v>
      </c>
      <c r="E12" s="52">
        <v>45545</v>
      </c>
      <c r="F12" s="52">
        <v>43353</v>
      </c>
      <c r="G12" s="52">
        <v>49623</v>
      </c>
      <c r="H12" s="52">
        <v>49755</v>
      </c>
      <c r="I12" s="52">
        <v>50922</v>
      </c>
      <c r="J12" s="52">
        <v>53400</v>
      </c>
      <c r="K12" s="52">
        <v>51565</v>
      </c>
      <c r="L12" s="52">
        <v>51143</v>
      </c>
      <c r="M12" s="52">
        <v>53822</v>
      </c>
      <c r="N12" s="52">
        <v>60144</v>
      </c>
      <c r="O12" s="52">
        <v>63509</v>
      </c>
      <c r="P12" s="52">
        <v>41575</v>
      </c>
      <c r="Q12" s="52">
        <v>37988</v>
      </c>
      <c r="R12" s="52">
        <v>40005</v>
      </c>
      <c r="S12" s="52">
        <v>54494</v>
      </c>
      <c r="T12" s="52">
        <v>60927</v>
      </c>
    </row>
    <row r="13" spans="2:20" ht="33" customHeight="1" x14ac:dyDescent="0.25">
      <c r="B13" s="70" t="s">
        <v>319</v>
      </c>
      <c r="C13" s="55">
        <v>234803</v>
      </c>
      <c r="D13" s="55">
        <v>325901</v>
      </c>
      <c r="E13" s="55">
        <v>343581</v>
      </c>
      <c r="F13" s="55">
        <v>355745</v>
      </c>
      <c r="G13" s="55">
        <v>366100</v>
      </c>
      <c r="H13" s="55">
        <v>528703</v>
      </c>
      <c r="I13" s="55">
        <v>582578</v>
      </c>
      <c r="J13" s="55">
        <v>828077</v>
      </c>
      <c r="K13" s="55">
        <v>468108</v>
      </c>
      <c r="L13" s="55">
        <v>416442</v>
      </c>
      <c r="M13" s="55">
        <v>634404</v>
      </c>
      <c r="N13" s="55">
        <v>657595</v>
      </c>
      <c r="O13" s="55">
        <v>525645</v>
      </c>
      <c r="P13" s="55">
        <v>142871</v>
      </c>
      <c r="Q13" s="55">
        <v>368399</v>
      </c>
      <c r="R13" s="55">
        <v>453700</v>
      </c>
      <c r="S13" s="55">
        <v>547195</v>
      </c>
      <c r="T13" s="55">
        <v>483845</v>
      </c>
    </row>
    <row r="14" spans="2:20" ht="33" customHeight="1" x14ac:dyDescent="0.25">
      <c r="B14" s="53" t="s">
        <v>316</v>
      </c>
      <c r="C14" s="52">
        <v>72254</v>
      </c>
      <c r="D14" s="52">
        <v>93743</v>
      </c>
      <c r="E14" s="52">
        <v>101658</v>
      </c>
      <c r="F14" s="52">
        <v>94901</v>
      </c>
      <c r="G14" s="52">
        <v>120891</v>
      </c>
      <c r="H14" s="52">
        <v>287013</v>
      </c>
      <c r="I14" s="52">
        <v>180247</v>
      </c>
      <c r="J14" s="52">
        <v>281059</v>
      </c>
      <c r="K14" s="52">
        <v>155246</v>
      </c>
      <c r="L14" s="52">
        <v>160825</v>
      </c>
      <c r="M14" s="52">
        <v>223507</v>
      </c>
      <c r="N14" s="52">
        <v>281395</v>
      </c>
      <c r="O14" s="52">
        <v>367476</v>
      </c>
      <c r="P14" s="52">
        <v>69156</v>
      </c>
      <c r="Q14" s="52">
        <v>251777</v>
      </c>
      <c r="R14" s="52">
        <v>274911</v>
      </c>
      <c r="S14" s="52">
        <v>359490</v>
      </c>
      <c r="T14" s="52">
        <v>328303</v>
      </c>
    </row>
    <row r="15" spans="2:20" ht="33" customHeight="1" x14ac:dyDescent="0.25">
      <c r="B15" s="53" t="s">
        <v>317</v>
      </c>
      <c r="C15" s="52">
        <v>84002</v>
      </c>
      <c r="D15" s="52">
        <v>183380</v>
      </c>
      <c r="E15" s="52">
        <v>172359</v>
      </c>
      <c r="F15" s="52">
        <v>163845</v>
      </c>
      <c r="G15" s="52">
        <v>185174</v>
      </c>
      <c r="H15" s="52">
        <v>185469</v>
      </c>
      <c r="I15" s="52">
        <v>350101</v>
      </c>
      <c r="J15" s="52">
        <v>522905</v>
      </c>
      <c r="K15" s="52">
        <v>307805</v>
      </c>
      <c r="L15" s="52">
        <v>247348</v>
      </c>
      <c r="M15" s="52">
        <v>398164</v>
      </c>
      <c r="N15" s="52">
        <v>366602</v>
      </c>
      <c r="O15" s="52">
        <v>150152</v>
      </c>
      <c r="P15" s="52">
        <v>70947</v>
      </c>
      <c r="Q15" s="52">
        <v>111041</v>
      </c>
      <c r="R15" s="52">
        <v>175354</v>
      </c>
      <c r="S15" s="52">
        <v>185410</v>
      </c>
      <c r="T15" s="52">
        <v>153205</v>
      </c>
    </row>
    <row r="16" spans="2:20" ht="33" customHeight="1" x14ac:dyDescent="0.25">
      <c r="B16" s="53" t="s">
        <v>318</v>
      </c>
      <c r="C16" s="52">
        <v>78547</v>
      </c>
      <c r="D16" s="52">
        <v>48778</v>
      </c>
      <c r="E16" s="52">
        <v>69564</v>
      </c>
      <c r="F16" s="52">
        <v>96999</v>
      </c>
      <c r="G16" s="52">
        <v>60035</v>
      </c>
      <c r="H16" s="52">
        <v>56221</v>
      </c>
      <c r="I16" s="52">
        <v>52230</v>
      </c>
      <c r="J16" s="52">
        <v>24113</v>
      </c>
      <c r="K16" s="52">
        <v>5057</v>
      </c>
      <c r="L16" s="52">
        <v>8269</v>
      </c>
      <c r="M16" s="52">
        <v>12733</v>
      </c>
      <c r="N16" s="52">
        <v>9598</v>
      </c>
      <c r="O16" s="52">
        <v>8017</v>
      </c>
      <c r="P16" s="52">
        <v>2768</v>
      </c>
      <c r="Q16" s="52">
        <v>5581</v>
      </c>
      <c r="R16" s="52">
        <v>3435</v>
      </c>
      <c r="S16" s="52">
        <v>2295</v>
      </c>
      <c r="T16" s="52">
        <v>2337</v>
      </c>
    </row>
    <row r="17" spans="1:20" ht="33" customHeight="1" x14ac:dyDescent="0.25">
      <c r="B17" s="70" t="s">
        <v>320</v>
      </c>
      <c r="C17" s="55">
        <v>42162</v>
      </c>
      <c r="D17" s="55">
        <v>50998</v>
      </c>
      <c r="E17" s="55">
        <v>77534</v>
      </c>
      <c r="F17" s="55">
        <v>103331</v>
      </c>
      <c r="G17" s="55">
        <v>113273</v>
      </c>
      <c r="H17" s="55">
        <v>154430</v>
      </c>
      <c r="I17" s="55">
        <v>202860</v>
      </c>
      <c r="J17" s="55">
        <v>214594</v>
      </c>
      <c r="K17" s="55">
        <v>280855</v>
      </c>
      <c r="L17" s="55">
        <v>283659</v>
      </c>
      <c r="M17" s="55">
        <v>228852</v>
      </c>
      <c r="N17" s="55">
        <v>256915</v>
      </c>
      <c r="O17" s="55">
        <v>238407</v>
      </c>
      <c r="P17" s="55">
        <v>142656</v>
      </c>
      <c r="Q17" s="55">
        <v>130927</v>
      </c>
      <c r="R17" s="55">
        <v>128208</v>
      </c>
      <c r="S17" s="55">
        <v>149707</v>
      </c>
      <c r="T17" s="55">
        <v>174784</v>
      </c>
    </row>
    <row r="18" spans="1:20" ht="33" customHeight="1" x14ac:dyDescent="0.25">
      <c r="B18" s="53" t="s">
        <v>317</v>
      </c>
      <c r="C18" s="52">
        <v>42162</v>
      </c>
      <c r="D18" s="52">
        <v>50998</v>
      </c>
      <c r="E18" s="52">
        <v>77534</v>
      </c>
      <c r="F18" s="52">
        <v>103331</v>
      </c>
      <c r="G18" s="52">
        <v>113273</v>
      </c>
      <c r="H18" s="52">
        <v>154430</v>
      </c>
      <c r="I18" s="52">
        <v>202860</v>
      </c>
      <c r="J18" s="52">
        <v>214594</v>
      </c>
      <c r="K18" s="52">
        <v>280855</v>
      </c>
      <c r="L18" s="52">
        <v>283659</v>
      </c>
      <c r="M18" s="52">
        <v>228852</v>
      </c>
      <c r="N18" s="52">
        <v>256915</v>
      </c>
      <c r="O18" s="52">
        <v>238407</v>
      </c>
      <c r="P18" s="52">
        <v>142656</v>
      </c>
      <c r="Q18" s="52">
        <v>130927</v>
      </c>
      <c r="R18" s="52">
        <v>128208</v>
      </c>
      <c r="S18" s="52">
        <v>149707</v>
      </c>
      <c r="T18" s="52">
        <v>174784</v>
      </c>
    </row>
    <row r="19" spans="1:20" ht="33" customHeight="1" x14ac:dyDescent="0.25">
      <c r="B19" s="70" t="s">
        <v>321</v>
      </c>
      <c r="C19" s="55">
        <v>3543305</v>
      </c>
      <c r="D19" s="55">
        <v>4258794</v>
      </c>
      <c r="E19" s="55">
        <v>4639420</v>
      </c>
      <c r="F19" s="55">
        <v>5129143</v>
      </c>
      <c r="G19" s="55">
        <v>5803299</v>
      </c>
      <c r="H19" s="55">
        <v>6385446</v>
      </c>
      <c r="I19" s="55">
        <v>7206589</v>
      </c>
      <c r="J19" s="55">
        <v>7532817</v>
      </c>
      <c r="K19" s="55">
        <v>7281339</v>
      </c>
      <c r="L19" s="55">
        <v>7271813</v>
      </c>
      <c r="M19" s="55">
        <v>7942498</v>
      </c>
      <c r="N19" s="55">
        <v>8183342</v>
      </c>
      <c r="O19" s="55">
        <v>8250256</v>
      </c>
      <c r="P19" s="55">
        <v>6830595</v>
      </c>
      <c r="Q19" s="55">
        <v>7107947</v>
      </c>
      <c r="R19" s="55">
        <v>7533088</v>
      </c>
      <c r="S19" s="55">
        <v>8156128</v>
      </c>
      <c r="T19" s="55">
        <v>8157292</v>
      </c>
    </row>
    <row r="20" spans="1:20" ht="13.5" customHeight="1" x14ac:dyDescent="0.3">
      <c r="B20" s="58"/>
      <c r="C20" s="59"/>
      <c r="D20" s="59"/>
      <c r="E20" s="59"/>
      <c r="F20" s="59"/>
      <c r="G20" s="59"/>
      <c r="H20" s="59"/>
      <c r="I20" s="59"/>
    </row>
    <row r="21" spans="1:20" ht="13.5" customHeight="1" x14ac:dyDescent="0.3">
      <c r="B21" s="58"/>
      <c r="C21" s="59"/>
      <c r="D21" s="59"/>
      <c r="E21" s="59"/>
      <c r="F21" s="59"/>
      <c r="G21" s="59"/>
      <c r="H21" s="59"/>
      <c r="I21" s="59"/>
    </row>
    <row r="22" spans="1:20" ht="33" customHeight="1" x14ac:dyDescent="0.25">
      <c r="B22" s="269" t="s">
        <v>398</v>
      </c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</row>
    <row r="23" spans="1:20" ht="19.5" customHeight="1" x14ac:dyDescent="0.3">
      <c r="A23" s="40"/>
      <c r="B23" s="58"/>
      <c r="C23" s="59"/>
      <c r="D23" s="59"/>
      <c r="E23" s="59"/>
      <c r="F23" s="59"/>
      <c r="G23" s="59"/>
      <c r="H23" s="59"/>
      <c r="I23" s="59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13.5" customHeight="1" x14ac:dyDescent="0.3">
      <c r="B24" s="58"/>
      <c r="C24" s="59"/>
      <c r="D24" s="59"/>
      <c r="E24" s="59"/>
      <c r="F24" s="59"/>
      <c r="G24" s="59"/>
      <c r="H24" s="59"/>
      <c r="I24" s="59"/>
    </row>
    <row r="25" spans="1:20" ht="13.5" customHeight="1" x14ac:dyDescent="0.3">
      <c r="B25" s="58"/>
      <c r="C25" s="59">
        <f>+C8</f>
        <v>2007</v>
      </c>
      <c r="D25" s="59">
        <f t="shared" ref="D25:T25" si="0">+D8</f>
        <v>2008</v>
      </c>
      <c r="E25" s="59">
        <f t="shared" si="0"/>
        <v>2009</v>
      </c>
      <c r="F25" s="59">
        <f t="shared" si="0"/>
        <v>2010</v>
      </c>
      <c r="G25" s="59">
        <f t="shared" si="0"/>
        <v>2011</v>
      </c>
      <c r="H25" s="59">
        <f t="shared" si="0"/>
        <v>2012</v>
      </c>
      <c r="I25" s="59">
        <f t="shared" si="0"/>
        <v>2013</v>
      </c>
      <c r="J25" s="59">
        <f t="shared" si="0"/>
        <v>2014</v>
      </c>
      <c r="K25" s="59">
        <f t="shared" si="0"/>
        <v>2015</v>
      </c>
      <c r="L25" s="59">
        <f t="shared" si="0"/>
        <v>2016</v>
      </c>
      <c r="M25" s="59">
        <f t="shared" si="0"/>
        <v>2017</v>
      </c>
      <c r="N25" s="59">
        <f t="shared" si="0"/>
        <v>2018</v>
      </c>
      <c r="O25" s="59">
        <f t="shared" si="0"/>
        <v>2019</v>
      </c>
      <c r="P25" s="59">
        <f t="shared" si="0"/>
        <v>2020</v>
      </c>
      <c r="Q25" s="59">
        <f t="shared" si="0"/>
        <v>2021</v>
      </c>
      <c r="R25" s="59">
        <f t="shared" si="0"/>
        <v>2022</v>
      </c>
      <c r="S25" s="59">
        <f t="shared" si="0"/>
        <v>2023</v>
      </c>
      <c r="T25" s="59">
        <f t="shared" si="0"/>
        <v>2024</v>
      </c>
    </row>
    <row r="26" spans="1:20" ht="13.5" customHeight="1" x14ac:dyDescent="0.3">
      <c r="B26" s="58" t="str">
        <f>+B9</f>
        <v>Gasto de consumo final</v>
      </c>
      <c r="C26" s="71">
        <f>C9/C$19</f>
        <v>0.92183427619129599</v>
      </c>
      <c r="D26" s="71">
        <f t="shared" ref="D26:T26" si="1">D9/D$19</f>
        <v>0.91150100239645304</v>
      </c>
      <c r="E26" s="71">
        <f t="shared" si="1"/>
        <v>0.90923111078539987</v>
      </c>
      <c r="F26" s="71">
        <f t="shared" si="1"/>
        <v>0.9104965488386656</v>
      </c>
      <c r="G26" s="71">
        <f t="shared" si="1"/>
        <v>0.91739646707846689</v>
      </c>
      <c r="H26" s="71">
        <f t="shared" si="1"/>
        <v>0.8930171831380298</v>
      </c>
      <c r="I26" s="71">
        <f t="shared" si="1"/>
        <v>0.89101112884334044</v>
      </c>
      <c r="J26" s="71">
        <f t="shared" si="1"/>
        <v>0.8615828580463325</v>
      </c>
      <c r="K26" s="71">
        <f t="shared" si="1"/>
        <v>0.89713938603874921</v>
      </c>
      <c r="L26" s="71">
        <f t="shared" si="1"/>
        <v>0.90372400940453224</v>
      </c>
      <c r="M26" s="71">
        <f t="shared" si="1"/>
        <v>0.89131177621952185</v>
      </c>
      <c r="N26" s="71">
        <f t="shared" si="1"/>
        <v>0.88824736886225697</v>
      </c>
      <c r="O26" s="71">
        <f t="shared" si="1"/>
        <v>0.9073905100641726</v>
      </c>
      <c r="P26" s="71">
        <f t="shared" si="1"/>
        <v>0.95819880991333839</v>
      </c>
      <c r="Q26" s="71">
        <f t="shared" si="1"/>
        <v>0.92975102374848884</v>
      </c>
      <c r="R26" s="71">
        <f t="shared" si="1"/>
        <v>0.9227530595686656</v>
      </c>
      <c r="S26" s="71">
        <f t="shared" si="1"/>
        <v>0.91455479855146948</v>
      </c>
      <c r="T26" s="71">
        <f t="shared" si="1"/>
        <v>0.91925886679059665</v>
      </c>
    </row>
    <row r="27" spans="1:20" ht="13.5" customHeight="1" x14ac:dyDescent="0.3">
      <c r="B27" s="58" t="str">
        <f>+B13</f>
        <v>Formación Bruta de Capital + NP*</v>
      </c>
      <c r="C27" s="71">
        <f>C13/C$19</f>
        <v>6.6266663468146261E-2</v>
      </c>
      <c r="D27" s="71">
        <f t="shared" ref="D27:T27" si="2">D13/D$19</f>
        <v>7.6524246065905049E-2</v>
      </c>
      <c r="E27" s="71">
        <f t="shared" si="2"/>
        <v>7.4056886421147466E-2</v>
      </c>
      <c r="F27" s="71">
        <f t="shared" si="2"/>
        <v>6.9357590537054634E-2</v>
      </c>
      <c r="G27" s="71">
        <f t="shared" si="2"/>
        <v>6.3084807451761496E-2</v>
      </c>
      <c r="H27" s="71">
        <f t="shared" si="2"/>
        <v>8.2798131876771014E-2</v>
      </c>
      <c r="I27" s="71">
        <f t="shared" si="2"/>
        <v>8.0839631620451782E-2</v>
      </c>
      <c r="J27" s="71">
        <f t="shared" si="2"/>
        <v>0.10992926019575412</v>
      </c>
      <c r="K27" s="71">
        <f t="shared" si="2"/>
        <v>6.4288724917216461E-2</v>
      </c>
      <c r="L27" s="71">
        <f t="shared" si="2"/>
        <v>5.7267974300219217E-2</v>
      </c>
      <c r="M27" s="71">
        <f t="shared" si="2"/>
        <v>7.9874618791216573E-2</v>
      </c>
      <c r="N27" s="71">
        <f t="shared" si="2"/>
        <v>8.0357756036592384E-2</v>
      </c>
      <c r="O27" s="71">
        <f t="shared" si="2"/>
        <v>6.3712568434240099E-2</v>
      </c>
      <c r="P27" s="71">
        <f t="shared" si="2"/>
        <v>2.0916333057369087E-2</v>
      </c>
      <c r="Q27" s="71">
        <f t="shared" si="2"/>
        <v>5.182917092656994E-2</v>
      </c>
      <c r="R27" s="71">
        <f t="shared" si="2"/>
        <v>6.0227625112039045E-2</v>
      </c>
      <c r="S27" s="71">
        <f t="shared" si="2"/>
        <v>6.7090045668729087E-2</v>
      </c>
      <c r="T27" s="71">
        <f t="shared" si="2"/>
        <v>5.9314414636622056E-2</v>
      </c>
    </row>
    <row r="28" spans="1:20" ht="13.5" customHeight="1" x14ac:dyDescent="0.3">
      <c r="B28" s="58" t="str">
        <f>+B17</f>
        <v>Transferencias educativas</v>
      </c>
      <c r="C28" s="71">
        <f>C17/C$19</f>
        <v>1.1899060340557757E-2</v>
      </c>
      <c r="D28" s="71">
        <f t="shared" ref="D28:T28" si="3">D17/D$19</f>
        <v>1.1974751537641878E-2</v>
      </c>
      <c r="E28" s="71">
        <f t="shared" si="3"/>
        <v>1.671200279345263E-2</v>
      </c>
      <c r="F28" s="71">
        <f t="shared" si="3"/>
        <v>2.014586062427973E-2</v>
      </c>
      <c r="G28" s="71">
        <f t="shared" si="3"/>
        <v>1.951872546977159E-2</v>
      </c>
      <c r="H28" s="71">
        <f t="shared" si="3"/>
        <v>2.4184684985199153E-2</v>
      </c>
      <c r="I28" s="71">
        <f t="shared" si="3"/>
        <v>2.8149239536207769E-2</v>
      </c>
      <c r="J28" s="71">
        <f t="shared" si="3"/>
        <v>2.8487881757913409E-2</v>
      </c>
      <c r="K28" s="71">
        <f t="shared" si="3"/>
        <v>3.8571889044034344E-2</v>
      </c>
      <c r="L28" s="71">
        <f t="shared" si="3"/>
        <v>3.900801629524852E-2</v>
      </c>
      <c r="M28" s="71">
        <f t="shared" si="3"/>
        <v>2.8813604989261565E-2</v>
      </c>
      <c r="N28" s="71">
        <f t="shared" si="3"/>
        <v>3.1394875101150604E-2</v>
      </c>
      <c r="O28" s="71">
        <f t="shared" si="3"/>
        <v>2.8896921501587344E-2</v>
      </c>
      <c r="P28" s="71">
        <f t="shared" si="3"/>
        <v>2.0884857029292471E-2</v>
      </c>
      <c r="Q28" s="71">
        <f t="shared" si="3"/>
        <v>1.8419805324941224E-2</v>
      </c>
      <c r="R28" s="71">
        <f t="shared" si="3"/>
        <v>1.7019315319295354E-2</v>
      </c>
      <c r="S28" s="71">
        <f t="shared" si="3"/>
        <v>1.8355155779801395E-2</v>
      </c>
      <c r="T28" s="71">
        <f t="shared" si="3"/>
        <v>2.1426718572781261E-2</v>
      </c>
    </row>
    <row r="29" spans="1:20" ht="13.5" customHeight="1" x14ac:dyDescent="0.3">
      <c r="B29" s="58"/>
      <c r="C29" s="71">
        <f>SUM(C26:C28)</f>
        <v>1</v>
      </c>
      <c r="D29" s="71">
        <f t="shared" ref="D29:T29" si="4">SUM(D26:D28)</f>
        <v>0.99999999999999989</v>
      </c>
      <c r="E29" s="71">
        <f t="shared" si="4"/>
        <v>1</v>
      </c>
      <c r="F29" s="71">
        <f t="shared" si="4"/>
        <v>0.99999999999999989</v>
      </c>
      <c r="G29" s="71">
        <f t="shared" si="4"/>
        <v>1</v>
      </c>
      <c r="H29" s="71">
        <f t="shared" si="4"/>
        <v>0.99999999999999989</v>
      </c>
      <c r="I29" s="71">
        <f t="shared" si="4"/>
        <v>1</v>
      </c>
      <c r="J29" s="71">
        <f t="shared" si="4"/>
        <v>1</v>
      </c>
      <c r="K29" s="71">
        <f t="shared" si="4"/>
        <v>1</v>
      </c>
      <c r="L29" s="71">
        <f t="shared" si="4"/>
        <v>1</v>
      </c>
      <c r="M29" s="71">
        <f t="shared" si="4"/>
        <v>1</v>
      </c>
      <c r="N29" s="71">
        <f t="shared" si="4"/>
        <v>0.99999999999999989</v>
      </c>
      <c r="O29" s="71">
        <f t="shared" si="4"/>
        <v>1</v>
      </c>
      <c r="P29" s="71">
        <f t="shared" si="4"/>
        <v>0.99999999999999989</v>
      </c>
      <c r="Q29" s="71">
        <f t="shared" si="4"/>
        <v>1</v>
      </c>
      <c r="R29" s="71">
        <f t="shared" si="4"/>
        <v>1</v>
      </c>
      <c r="S29" s="71">
        <f t="shared" si="4"/>
        <v>1</v>
      </c>
      <c r="T29" s="71">
        <f t="shared" si="4"/>
        <v>0.99999999999999989</v>
      </c>
    </row>
    <row r="30" spans="1:20" ht="13.5" customHeight="1" x14ac:dyDescent="0.3">
      <c r="B30" s="58"/>
      <c r="C30" s="59"/>
      <c r="D30" s="59"/>
      <c r="E30" s="59"/>
      <c r="F30" s="59"/>
      <c r="G30" s="59"/>
      <c r="H30" s="59"/>
      <c r="I30" s="59"/>
    </row>
    <row r="31" spans="1:20" ht="13.5" customHeight="1" x14ac:dyDescent="0.3">
      <c r="B31" s="58"/>
      <c r="C31" s="59"/>
      <c r="D31" s="59"/>
      <c r="E31" s="59"/>
      <c r="F31" s="59"/>
      <c r="G31" s="59"/>
      <c r="H31" s="59"/>
      <c r="I31" s="59"/>
    </row>
    <row r="32" spans="1:20" ht="13.5" customHeight="1" x14ac:dyDescent="0.3">
      <c r="B32" s="58"/>
      <c r="C32" s="59"/>
      <c r="D32" s="59"/>
      <c r="E32" s="59"/>
      <c r="F32" s="59"/>
      <c r="G32" s="59"/>
      <c r="H32" s="59"/>
      <c r="I32" s="59"/>
    </row>
    <row r="33" spans="2:9" ht="13.5" customHeight="1" x14ac:dyDescent="0.3">
      <c r="B33" s="58"/>
      <c r="C33" s="59"/>
      <c r="D33" s="59"/>
      <c r="E33" s="59"/>
      <c r="F33" s="59"/>
      <c r="G33" s="59"/>
      <c r="H33" s="59"/>
      <c r="I33" s="59"/>
    </row>
    <row r="34" spans="2:9" ht="13.5" customHeight="1" x14ac:dyDescent="0.3">
      <c r="B34" s="58"/>
      <c r="C34" s="59"/>
      <c r="D34" s="59"/>
      <c r="E34" s="59"/>
      <c r="F34" s="59"/>
      <c r="G34" s="59"/>
      <c r="H34" s="59"/>
      <c r="I34" s="59"/>
    </row>
    <row r="35" spans="2:9" ht="13.5" customHeight="1" x14ac:dyDescent="0.3">
      <c r="B35" s="58"/>
      <c r="C35" s="59"/>
      <c r="D35" s="59"/>
      <c r="E35" s="59"/>
      <c r="F35" s="59"/>
      <c r="G35" s="59"/>
      <c r="H35" s="59"/>
      <c r="I35" s="59"/>
    </row>
    <row r="36" spans="2:9" ht="13.5" customHeight="1" x14ac:dyDescent="0.3">
      <c r="B36" s="58"/>
      <c r="C36" s="59"/>
      <c r="D36" s="59"/>
      <c r="E36" s="59"/>
      <c r="F36" s="59"/>
      <c r="G36" s="59"/>
      <c r="H36" s="59"/>
      <c r="I36" s="59"/>
    </row>
    <row r="37" spans="2:9" ht="13.5" customHeight="1" x14ac:dyDescent="0.3">
      <c r="B37" s="58"/>
      <c r="C37" s="59"/>
      <c r="D37" s="59"/>
      <c r="E37" s="59"/>
      <c r="F37" s="59"/>
      <c r="G37" s="59"/>
      <c r="H37" s="59"/>
      <c r="I37" s="59"/>
    </row>
    <row r="38" spans="2:9" ht="13.5" customHeight="1" x14ac:dyDescent="0.3">
      <c r="B38" s="58"/>
      <c r="C38" s="59"/>
      <c r="D38" s="59"/>
      <c r="E38" s="59"/>
      <c r="F38" s="59"/>
      <c r="G38" s="59"/>
      <c r="H38" s="59"/>
      <c r="I38" s="59"/>
    </row>
    <row r="39" spans="2:9" ht="13.5" customHeight="1" x14ac:dyDescent="0.3">
      <c r="B39" s="58"/>
      <c r="C39" s="59"/>
      <c r="D39" s="59"/>
      <c r="E39" s="59"/>
      <c r="F39" s="59"/>
      <c r="G39" s="59"/>
      <c r="H39" s="59"/>
      <c r="I39" s="59"/>
    </row>
    <row r="40" spans="2:9" ht="13.5" customHeight="1" x14ac:dyDescent="0.3">
      <c r="B40" s="58"/>
      <c r="C40" s="59"/>
      <c r="D40" s="59"/>
      <c r="E40" s="59"/>
      <c r="F40" s="59"/>
      <c r="G40" s="59"/>
      <c r="H40" s="59"/>
      <c r="I40" s="59"/>
    </row>
    <row r="41" spans="2:9" ht="13.5" customHeight="1" x14ac:dyDescent="0.3">
      <c r="B41" s="58"/>
      <c r="C41" s="59"/>
      <c r="D41" s="59"/>
      <c r="E41" s="59"/>
      <c r="F41" s="59"/>
      <c r="G41" s="59"/>
      <c r="H41" s="59"/>
      <c r="I41" s="59"/>
    </row>
    <row r="42" spans="2:9" ht="13.5" customHeight="1" x14ac:dyDescent="0.3">
      <c r="B42" s="58"/>
      <c r="C42" s="59"/>
      <c r="D42" s="59"/>
      <c r="E42" s="59"/>
      <c r="F42" s="59"/>
      <c r="G42" s="59"/>
      <c r="H42" s="59"/>
      <c r="I42" s="59"/>
    </row>
    <row r="43" spans="2:9" ht="13.5" customHeight="1" x14ac:dyDescent="0.3">
      <c r="B43" s="58"/>
      <c r="C43" s="59"/>
      <c r="D43" s="59"/>
      <c r="E43" s="59"/>
      <c r="F43" s="59"/>
      <c r="G43" s="59"/>
      <c r="H43" s="59"/>
      <c r="I43" s="59"/>
    </row>
    <row r="44" spans="2:9" ht="13.5" customHeight="1" x14ac:dyDescent="0.3">
      <c r="B44" s="58"/>
      <c r="C44" s="59"/>
      <c r="D44" s="59"/>
      <c r="E44" s="59"/>
      <c r="F44" s="59"/>
      <c r="G44" s="59"/>
      <c r="H44" s="59"/>
      <c r="I44" s="59"/>
    </row>
    <row r="45" spans="2:9" ht="13.5" customHeight="1" x14ac:dyDescent="0.3">
      <c r="B45" s="58"/>
      <c r="C45" s="59"/>
      <c r="D45" s="59"/>
      <c r="E45" s="59"/>
      <c r="F45" s="59"/>
      <c r="G45" s="59"/>
      <c r="H45" s="59"/>
      <c r="I45" s="59"/>
    </row>
    <row r="46" spans="2:9" ht="13.5" customHeight="1" x14ac:dyDescent="0.3">
      <c r="B46" s="58"/>
      <c r="C46" s="59"/>
      <c r="D46" s="59"/>
      <c r="E46" s="59"/>
      <c r="F46" s="59"/>
      <c r="G46" s="59"/>
      <c r="H46" s="59"/>
      <c r="I46" s="59"/>
    </row>
    <row r="47" spans="2:9" ht="13.5" customHeight="1" x14ac:dyDescent="0.3">
      <c r="B47" s="58"/>
      <c r="C47" s="59"/>
      <c r="D47" s="59"/>
      <c r="E47" s="59"/>
      <c r="F47" s="59"/>
      <c r="G47" s="59"/>
      <c r="H47" s="59"/>
      <c r="I47" s="59"/>
    </row>
    <row r="48" spans="2:9" ht="13.5" customHeight="1" x14ac:dyDescent="0.3">
      <c r="B48" s="58"/>
      <c r="C48" s="59"/>
      <c r="D48" s="59"/>
      <c r="E48" s="59"/>
      <c r="F48" s="59"/>
      <c r="G48" s="59"/>
      <c r="H48" s="59"/>
      <c r="I48" s="59"/>
    </row>
    <row r="49" spans="2:9" ht="13.5" customHeight="1" x14ac:dyDescent="0.3">
      <c r="B49" s="58"/>
      <c r="C49" s="59"/>
      <c r="D49" s="59"/>
      <c r="E49" s="59"/>
      <c r="F49" s="59"/>
      <c r="G49" s="59"/>
      <c r="H49" s="59"/>
      <c r="I49" s="59"/>
    </row>
    <row r="50" spans="2:9" ht="13.5" customHeight="1" x14ac:dyDescent="0.3">
      <c r="B50" s="58"/>
      <c r="C50" s="59"/>
      <c r="D50" s="59"/>
      <c r="E50" s="59"/>
      <c r="F50" s="59"/>
      <c r="G50" s="59"/>
      <c r="H50" s="59"/>
      <c r="I50" s="59"/>
    </row>
    <row r="51" spans="2:9" ht="13.5" customHeight="1" x14ac:dyDescent="0.3">
      <c r="B51" s="58"/>
      <c r="C51" s="59"/>
      <c r="D51" s="59"/>
      <c r="E51" s="59"/>
      <c r="F51" s="59"/>
      <c r="G51" s="59"/>
      <c r="H51" s="59"/>
      <c r="I51" s="59"/>
    </row>
    <row r="52" spans="2:9" ht="13.5" customHeight="1" x14ac:dyDescent="0.3">
      <c r="B52" s="58"/>
      <c r="C52" s="59"/>
      <c r="D52" s="59"/>
      <c r="E52" s="59"/>
      <c r="F52" s="59"/>
      <c r="G52" s="59"/>
      <c r="H52" s="59"/>
      <c r="I52" s="59"/>
    </row>
    <row r="53" spans="2:9" ht="11.45" customHeight="1" x14ac:dyDescent="0.3">
      <c r="B53" s="67" t="s">
        <v>312</v>
      </c>
      <c r="C53" s="68"/>
      <c r="D53" s="57"/>
      <c r="E53" s="57"/>
      <c r="F53" s="57"/>
      <c r="G53" s="57"/>
      <c r="H53" s="57"/>
      <c r="I53" s="57"/>
    </row>
    <row r="54" spans="2:9" ht="13.5" customHeight="1" x14ac:dyDescent="0.3">
      <c r="B54" s="66" t="s">
        <v>279</v>
      </c>
    </row>
    <row r="55" spans="2:9" ht="11.45" customHeight="1" x14ac:dyDescent="0.3">
      <c r="B55" s="56"/>
    </row>
  </sheetData>
  <sheetProtection selectLockedCells="1" selectUnlockedCells="1"/>
  <mergeCells count="4">
    <mergeCell ref="B4:T4"/>
    <mergeCell ref="B5:T5"/>
    <mergeCell ref="B7:T7"/>
    <mergeCell ref="B22:T22"/>
  </mergeCells>
  <hyperlinks>
    <hyperlink ref="B2" location="Indice!A1" display="Índice"/>
    <hyperlink ref="T2" location="'1.3_FBKF PUB Y PRIV'!A1" display="Siguiente"/>
    <hyperlink ref="S2" location="'1.1_GNE_PIB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1"/>
  <sheetViews>
    <sheetView showGridLines="0" showZero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51" width="11.42578125" customWidth="1"/>
    <col min="252" max="252" width="2.7109375" customWidth="1"/>
    <col min="253" max="253" width="5.5703125" customWidth="1"/>
    <col min="254" max="254" width="14.5703125" customWidth="1"/>
    <col min="255" max="255" width="11.85546875" customWidth="1"/>
    <col min="256" max="258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R3" s="47"/>
      <c r="S3" s="47"/>
      <c r="T3" s="47"/>
    </row>
    <row r="4" spans="2:20" ht="19.899999999999999" customHeight="1" x14ac:dyDescent="0.25">
      <c r="B4" s="272" t="s">
        <v>150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</row>
    <row r="5" spans="2:20" ht="40.15" customHeight="1" x14ac:dyDescent="0.25">
      <c r="B5" s="269" t="s">
        <v>241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7" spans="2:20" ht="33" customHeight="1" x14ac:dyDescent="0.25">
      <c r="B7" s="273" t="s">
        <v>58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</row>
    <row r="8" spans="2:20" ht="33" customHeight="1" x14ac:dyDescent="0.25">
      <c r="B8" s="48" t="s">
        <v>40</v>
      </c>
      <c r="C8" s="73">
        <v>2007</v>
      </c>
      <c r="D8" s="74">
        <v>2008</v>
      </c>
      <c r="E8" s="74">
        <v>2009</v>
      </c>
      <c r="F8" s="74">
        <v>2010</v>
      </c>
      <c r="G8" s="74">
        <v>2011</v>
      </c>
      <c r="H8" s="74">
        <v>2012</v>
      </c>
      <c r="I8" s="74">
        <v>2013</v>
      </c>
      <c r="J8" s="74">
        <v>2014</v>
      </c>
      <c r="K8" s="74">
        <v>2015</v>
      </c>
      <c r="L8" s="74">
        <v>2016</v>
      </c>
      <c r="M8" s="74">
        <v>2017</v>
      </c>
      <c r="N8" s="74">
        <v>2018</v>
      </c>
      <c r="O8" s="74">
        <v>2019</v>
      </c>
      <c r="P8" s="74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75" t="s">
        <v>216</v>
      </c>
      <c r="C9" s="52">
        <v>162549</v>
      </c>
      <c r="D9" s="52">
        <v>232158</v>
      </c>
      <c r="E9" s="52">
        <v>241923</v>
      </c>
      <c r="F9" s="52">
        <v>260844</v>
      </c>
      <c r="G9" s="52">
        <v>245209</v>
      </c>
      <c r="H9" s="52">
        <v>241690</v>
      </c>
      <c r="I9" s="52">
        <v>402331</v>
      </c>
      <c r="J9" s="52">
        <v>544642</v>
      </c>
      <c r="K9" s="52">
        <v>313948</v>
      </c>
      <c r="L9" s="52">
        <v>255600</v>
      </c>
      <c r="M9" s="52">
        <v>411742</v>
      </c>
      <c r="N9" s="52">
        <v>376004</v>
      </c>
      <c r="O9" s="52">
        <v>158022</v>
      </c>
      <c r="P9" s="52">
        <v>73419</v>
      </c>
      <c r="Q9" s="52">
        <v>104571</v>
      </c>
      <c r="R9" s="52">
        <v>177782</v>
      </c>
      <c r="S9" s="52">
        <v>186274</v>
      </c>
      <c r="T9" s="52">
        <v>155542</v>
      </c>
    </row>
    <row r="10" spans="2:20" ht="33" customHeight="1" x14ac:dyDescent="0.25">
      <c r="B10" s="76" t="s">
        <v>217</v>
      </c>
      <c r="C10" s="52">
        <v>96485</v>
      </c>
      <c r="D10" s="52">
        <v>139349</v>
      </c>
      <c r="E10" s="52">
        <v>104978</v>
      </c>
      <c r="F10" s="52">
        <v>130834</v>
      </c>
      <c r="G10" s="52">
        <v>184666</v>
      </c>
      <c r="H10" s="52">
        <v>280817</v>
      </c>
      <c r="I10" s="52">
        <v>174453</v>
      </c>
      <c r="J10" s="52">
        <v>302207</v>
      </c>
      <c r="K10" s="52">
        <v>246043</v>
      </c>
      <c r="L10" s="52">
        <v>207226</v>
      </c>
      <c r="M10" s="52">
        <v>305856</v>
      </c>
      <c r="N10" s="52">
        <v>268576</v>
      </c>
      <c r="O10" s="52">
        <v>369319</v>
      </c>
      <c r="P10" s="52">
        <v>169694</v>
      </c>
      <c r="Q10" s="52">
        <v>283135</v>
      </c>
      <c r="R10" s="52">
        <v>310998</v>
      </c>
      <c r="S10" s="52">
        <v>354400</v>
      </c>
      <c r="T10" s="52">
        <v>385101</v>
      </c>
    </row>
    <row r="11" spans="2:20" ht="33" customHeight="1" x14ac:dyDescent="0.25">
      <c r="B11" s="53" t="s">
        <v>218</v>
      </c>
      <c r="C11" s="52">
        <v>54647</v>
      </c>
      <c r="D11" s="52">
        <v>96561</v>
      </c>
      <c r="E11" s="52">
        <v>75870</v>
      </c>
      <c r="F11" s="52">
        <v>84435</v>
      </c>
      <c r="G11" s="52">
        <v>113182</v>
      </c>
      <c r="H11" s="52">
        <v>188186</v>
      </c>
      <c r="I11" s="52">
        <v>118663</v>
      </c>
      <c r="J11" s="52">
        <v>205784</v>
      </c>
      <c r="K11" s="52">
        <v>137698</v>
      </c>
      <c r="L11" s="52">
        <v>97412</v>
      </c>
      <c r="M11" s="52">
        <v>169003</v>
      </c>
      <c r="N11" s="52">
        <v>140485</v>
      </c>
      <c r="O11" s="52">
        <v>245565</v>
      </c>
      <c r="P11" s="52">
        <v>81810</v>
      </c>
      <c r="Q11" s="52">
        <v>194801</v>
      </c>
      <c r="R11" s="52">
        <v>180293</v>
      </c>
      <c r="S11" s="52">
        <v>220529</v>
      </c>
      <c r="T11" s="52">
        <v>225331</v>
      </c>
    </row>
    <row r="12" spans="2:20" ht="33" customHeight="1" x14ac:dyDescent="0.25">
      <c r="B12" s="53" t="s">
        <v>219</v>
      </c>
      <c r="C12" s="52">
        <v>41838</v>
      </c>
      <c r="D12" s="52">
        <v>42788</v>
      </c>
      <c r="E12" s="52">
        <v>29108</v>
      </c>
      <c r="F12" s="52">
        <v>46399</v>
      </c>
      <c r="G12" s="52">
        <v>71484</v>
      </c>
      <c r="H12" s="52">
        <v>92631</v>
      </c>
      <c r="I12" s="52">
        <v>55790</v>
      </c>
      <c r="J12" s="52">
        <v>96423</v>
      </c>
      <c r="K12" s="52">
        <v>108345</v>
      </c>
      <c r="L12" s="52">
        <v>109814</v>
      </c>
      <c r="M12" s="52">
        <v>136853</v>
      </c>
      <c r="N12" s="52">
        <v>128091</v>
      </c>
      <c r="O12" s="52">
        <v>123754</v>
      </c>
      <c r="P12" s="52">
        <v>87884</v>
      </c>
      <c r="Q12" s="52">
        <v>88334</v>
      </c>
      <c r="R12" s="52">
        <v>130705</v>
      </c>
      <c r="S12" s="52">
        <v>133871</v>
      </c>
      <c r="T12" s="52">
        <v>159770</v>
      </c>
    </row>
    <row r="13" spans="2:20" ht="33" customHeight="1" x14ac:dyDescent="0.25">
      <c r="B13" s="70" t="s">
        <v>215</v>
      </c>
      <c r="C13" s="55">
        <v>259034</v>
      </c>
      <c r="D13" s="55">
        <v>371507</v>
      </c>
      <c r="E13" s="55">
        <v>346901</v>
      </c>
      <c r="F13" s="55">
        <v>391678</v>
      </c>
      <c r="G13" s="55">
        <v>429875</v>
      </c>
      <c r="H13" s="55">
        <v>522507</v>
      </c>
      <c r="I13" s="55">
        <v>576784</v>
      </c>
      <c r="J13" s="55">
        <v>846849</v>
      </c>
      <c r="K13" s="55">
        <v>559991</v>
      </c>
      <c r="L13" s="55">
        <v>462826</v>
      </c>
      <c r="M13" s="55">
        <v>717598</v>
      </c>
      <c r="N13" s="55">
        <v>644580</v>
      </c>
      <c r="O13" s="55">
        <v>527341</v>
      </c>
      <c r="P13" s="55">
        <v>243113</v>
      </c>
      <c r="Q13" s="55">
        <v>387706</v>
      </c>
      <c r="R13" s="55">
        <v>488780</v>
      </c>
      <c r="S13" s="55">
        <v>540674</v>
      </c>
      <c r="T13" s="55">
        <v>540643</v>
      </c>
    </row>
    <row r="14" spans="2:20" ht="33" customHeight="1" x14ac:dyDescent="0.25">
      <c r="B14" s="70" t="s">
        <v>323</v>
      </c>
      <c r="C14" s="55">
        <v>49848726.264110103</v>
      </c>
      <c r="D14" s="55">
        <v>61139437.082446702</v>
      </c>
      <c r="E14" s="55">
        <v>60094976.937057696</v>
      </c>
      <c r="F14" s="55">
        <v>68151329.246774003</v>
      </c>
      <c r="G14" s="55">
        <v>78986647.839196697</v>
      </c>
      <c r="H14" s="55">
        <v>87735047.7407123</v>
      </c>
      <c r="I14" s="55">
        <v>96570334.734164804</v>
      </c>
      <c r="J14" s="55">
        <v>102717793.36090501</v>
      </c>
      <c r="K14" s="55">
        <v>97209557.101837903</v>
      </c>
      <c r="L14" s="55">
        <v>97671432.666643396</v>
      </c>
      <c r="M14" s="55">
        <v>104467485.714113</v>
      </c>
      <c r="N14" s="55">
        <v>107478961</v>
      </c>
      <c r="O14" s="55">
        <v>107595830.000003</v>
      </c>
      <c r="P14" s="55">
        <v>95865473.000000298</v>
      </c>
      <c r="Q14" s="55">
        <v>107179074.00000601</v>
      </c>
      <c r="R14" s="55">
        <v>116133120.999997</v>
      </c>
      <c r="S14" s="55">
        <v>121147056.999993</v>
      </c>
      <c r="T14" s="55">
        <v>124676074.670084</v>
      </c>
    </row>
    <row r="16" spans="2:20" ht="13.5" customHeight="1" x14ac:dyDescent="0.3">
      <c r="C16" s="59"/>
      <c r="D16" s="59"/>
      <c r="E16" s="59"/>
      <c r="F16" s="59"/>
      <c r="G16" s="59"/>
      <c r="H16" s="59"/>
      <c r="I16" s="59"/>
    </row>
    <row r="17" spans="1:20" ht="33" customHeight="1" x14ac:dyDescent="0.25">
      <c r="B17" s="269" t="s">
        <v>242</v>
      </c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</row>
    <row r="19" spans="1:20" ht="13.5" customHeight="1" x14ac:dyDescent="0.3">
      <c r="B19" s="56"/>
      <c r="C19" s="77"/>
      <c r="D19" s="77"/>
      <c r="E19" s="77"/>
      <c r="H19" s="40"/>
      <c r="I19" s="40"/>
    </row>
    <row r="20" spans="1:20" ht="13.5" customHeight="1" x14ac:dyDescent="0.3">
      <c r="B20" s="56"/>
      <c r="C20" s="77"/>
      <c r="D20" s="77"/>
      <c r="E20" s="77"/>
      <c r="F20" s="78"/>
      <c r="G20" s="78"/>
      <c r="H20" s="40"/>
      <c r="I20" s="40"/>
      <c r="J20" s="78"/>
      <c r="K20" s="78"/>
      <c r="L20" s="78"/>
      <c r="M20" s="78"/>
      <c r="N20" s="78"/>
      <c r="O20" s="78"/>
      <c r="P20" s="78"/>
      <c r="Q20" s="40"/>
      <c r="R20" s="40"/>
      <c r="S20" s="40"/>
      <c r="T20" s="40"/>
    </row>
    <row r="21" spans="1:20" ht="13.5" customHeight="1" x14ac:dyDescent="0.3">
      <c r="A21" s="78"/>
      <c r="B21" s="56"/>
      <c r="C21" s="77"/>
      <c r="D21" s="77"/>
      <c r="E21" s="77"/>
      <c r="F21" s="78"/>
      <c r="G21" s="78"/>
      <c r="H21" s="40"/>
      <c r="I21" s="40"/>
      <c r="J21" s="78"/>
      <c r="K21" s="78"/>
      <c r="L21" s="78"/>
      <c r="M21" s="78"/>
      <c r="N21" s="78"/>
      <c r="O21" s="78"/>
      <c r="P21" s="78"/>
      <c r="Q21" s="78"/>
      <c r="R21" s="78"/>
      <c r="S21" s="40"/>
      <c r="T21" s="40"/>
    </row>
    <row r="22" spans="1:20" ht="13.5" customHeight="1" x14ac:dyDescent="0.25">
      <c r="A22" s="78"/>
      <c r="B22" s="79"/>
      <c r="C22" s="80"/>
      <c r="D22" s="80"/>
      <c r="E22" s="80"/>
      <c r="F22" s="81"/>
      <c r="G22" s="81"/>
      <c r="H22" s="82"/>
      <c r="I22" s="82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0" ht="13.5" customHeight="1" x14ac:dyDescent="0.3">
      <c r="A23" s="78"/>
      <c r="B23" s="40"/>
      <c r="C23" s="40"/>
      <c r="D23" s="40"/>
      <c r="E23" s="40"/>
      <c r="F23" s="83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ht="13.5" customHeight="1" x14ac:dyDescent="0.3">
      <c r="A24" s="78"/>
      <c r="B24" s="40"/>
      <c r="C24" s="84">
        <f>C8</f>
        <v>2007</v>
      </c>
      <c r="D24" s="84">
        <f t="shared" ref="D24:T24" si="0">D8</f>
        <v>2008</v>
      </c>
      <c r="E24" s="84">
        <f t="shared" si="0"/>
        <v>2009</v>
      </c>
      <c r="F24" s="84">
        <f t="shared" si="0"/>
        <v>2010</v>
      </c>
      <c r="G24" s="84">
        <f t="shared" si="0"/>
        <v>2011</v>
      </c>
      <c r="H24" s="84">
        <f t="shared" si="0"/>
        <v>2012</v>
      </c>
      <c r="I24" s="84">
        <f t="shared" si="0"/>
        <v>2013</v>
      </c>
      <c r="J24" s="84">
        <f t="shared" si="0"/>
        <v>2014</v>
      </c>
      <c r="K24" s="84">
        <f t="shared" si="0"/>
        <v>2015</v>
      </c>
      <c r="L24" s="84">
        <f t="shared" si="0"/>
        <v>2016</v>
      </c>
      <c r="M24" s="84">
        <f t="shared" si="0"/>
        <v>2017</v>
      </c>
      <c r="N24" s="84">
        <f t="shared" si="0"/>
        <v>2018</v>
      </c>
      <c r="O24" s="84">
        <f t="shared" si="0"/>
        <v>2019</v>
      </c>
      <c r="P24" s="84">
        <f t="shared" si="0"/>
        <v>2020</v>
      </c>
      <c r="Q24" s="84">
        <f t="shared" si="0"/>
        <v>2021</v>
      </c>
      <c r="R24" s="84">
        <f t="shared" si="0"/>
        <v>2022</v>
      </c>
      <c r="S24" s="84">
        <f t="shared" si="0"/>
        <v>2023</v>
      </c>
      <c r="T24" s="84">
        <f t="shared" si="0"/>
        <v>2024</v>
      </c>
    </row>
    <row r="25" spans="1:20" ht="13.5" customHeight="1" x14ac:dyDescent="0.3">
      <c r="A25" s="78"/>
      <c r="B25" s="85" t="s">
        <v>131</v>
      </c>
      <c r="C25" s="86">
        <f>C13</f>
        <v>259034</v>
      </c>
      <c r="D25" s="86">
        <f t="shared" ref="D25:T25" si="1">D13</f>
        <v>371507</v>
      </c>
      <c r="E25" s="86">
        <f t="shared" si="1"/>
        <v>346901</v>
      </c>
      <c r="F25" s="86">
        <f t="shared" si="1"/>
        <v>391678</v>
      </c>
      <c r="G25" s="86">
        <f t="shared" si="1"/>
        <v>429875</v>
      </c>
      <c r="H25" s="86">
        <f t="shared" si="1"/>
        <v>522507</v>
      </c>
      <c r="I25" s="86">
        <f t="shared" si="1"/>
        <v>576784</v>
      </c>
      <c r="J25" s="86">
        <f t="shared" si="1"/>
        <v>846849</v>
      </c>
      <c r="K25" s="86">
        <f t="shared" si="1"/>
        <v>559991</v>
      </c>
      <c r="L25" s="86">
        <f t="shared" si="1"/>
        <v>462826</v>
      </c>
      <c r="M25" s="86">
        <f t="shared" si="1"/>
        <v>717598</v>
      </c>
      <c r="N25" s="86">
        <f t="shared" si="1"/>
        <v>644580</v>
      </c>
      <c r="O25" s="86">
        <f t="shared" si="1"/>
        <v>527341</v>
      </c>
      <c r="P25" s="86">
        <f t="shared" si="1"/>
        <v>243113</v>
      </c>
      <c r="Q25" s="86">
        <f t="shared" si="1"/>
        <v>387706</v>
      </c>
      <c r="R25" s="86">
        <f t="shared" si="1"/>
        <v>488780</v>
      </c>
      <c r="S25" s="86">
        <f t="shared" si="1"/>
        <v>540674</v>
      </c>
      <c r="T25" s="86">
        <f t="shared" si="1"/>
        <v>540643</v>
      </c>
    </row>
    <row r="26" spans="1:20" ht="13.5" customHeight="1" x14ac:dyDescent="0.3">
      <c r="A26" s="78"/>
      <c r="B26" s="85" t="s">
        <v>94</v>
      </c>
      <c r="C26" s="87">
        <f>C13/C14</f>
        <v>5.196401581608682E-3</v>
      </c>
      <c r="D26" s="87">
        <f t="shared" ref="D26:T26" si="2">D13/D14</f>
        <v>6.0763889516846836E-3</v>
      </c>
      <c r="E26" s="87">
        <f t="shared" si="2"/>
        <v>5.7725456881918321E-3</v>
      </c>
      <c r="F26" s="87">
        <f t="shared" si="2"/>
        <v>5.7471806394523168E-3</v>
      </c>
      <c r="G26" s="87">
        <f t="shared" si="2"/>
        <v>5.4423755376370947E-3</v>
      </c>
      <c r="H26" s="87">
        <f t="shared" si="2"/>
        <v>5.9555105223649124E-3</v>
      </c>
      <c r="I26" s="87">
        <f t="shared" si="2"/>
        <v>5.9726830355072225E-3</v>
      </c>
      <c r="J26" s="87">
        <f t="shared" si="2"/>
        <v>8.2444236026814385E-3</v>
      </c>
      <c r="K26" s="87">
        <f t="shared" si="2"/>
        <v>5.7606578683755006E-3</v>
      </c>
      <c r="L26" s="87">
        <f t="shared" si="2"/>
        <v>4.7386015272208011E-3</v>
      </c>
      <c r="M26" s="87">
        <f t="shared" si="2"/>
        <v>6.8691037703710748E-3</v>
      </c>
      <c r="N26" s="87">
        <f t="shared" si="2"/>
        <v>5.9972667580960332E-3</v>
      </c>
      <c r="O26" s="87">
        <f t="shared" si="2"/>
        <v>4.9011286032180365E-3</v>
      </c>
      <c r="P26" s="87">
        <f t="shared" si="2"/>
        <v>2.5359808113605119E-3</v>
      </c>
      <c r="Q26" s="87">
        <f t="shared" si="2"/>
        <v>3.6173665766134375E-3</v>
      </c>
      <c r="R26" s="87">
        <f t="shared" si="2"/>
        <v>4.2087907032138799E-3</v>
      </c>
      <c r="S26" s="87">
        <f t="shared" si="2"/>
        <v>4.4629561244730132E-3</v>
      </c>
      <c r="T26" s="87">
        <f t="shared" si="2"/>
        <v>4.3363813099717933E-3</v>
      </c>
    </row>
    <row r="27" spans="1:20" ht="13.5" customHeight="1" x14ac:dyDescent="0.3">
      <c r="A27" s="78"/>
      <c r="B27" s="40"/>
      <c r="C27" s="40"/>
      <c r="D27" s="40"/>
      <c r="E27" s="40"/>
      <c r="F27" s="83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ht="13.5" customHeight="1" x14ac:dyDescent="0.3">
      <c r="A28" s="78"/>
      <c r="B28" s="56"/>
      <c r="C28" s="77"/>
      <c r="D28" s="77"/>
      <c r="E28" s="77"/>
      <c r="F28" s="78"/>
      <c r="G28" s="78"/>
      <c r="H28" s="40"/>
      <c r="I28" s="40"/>
      <c r="J28" s="78"/>
      <c r="K28" s="78"/>
      <c r="L28" s="78"/>
      <c r="M28" s="78"/>
      <c r="N28" s="78"/>
      <c r="O28" s="78"/>
      <c r="P28" s="78"/>
      <c r="Q28" s="78"/>
      <c r="R28" s="78"/>
      <c r="S28" s="40"/>
      <c r="T28" s="40"/>
    </row>
    <row r="29" spans="1:20" ht="13.5" customHeight="1" x14ac:dyDescent="0.3">
      <c r="A29" s="78"/>
      <c r="B29" s="56"/>
      <c r="C29" s="77"/>
      <c r="D29" s="77"/>
      <c r="E29" s="77"/>
      <c r="F29" s="78"/>
      <c r="G29" s="78"/>
      <c r="H29" s="40"/>
      <c r="I29" s="40"/>
      <c r="J29" s="78"/>
      <c r="K29" s="78"/>
      <c r="L29" s="78"/>
      <c r="M29" s="78"/>
      <c r="N29" s="78"/>
      <c r="O29" s="78"/>
      <c r="P29" s="78"/>
      <c r="Q29" s="78"/>
      <c r="R29" s="78"/>
    </row>
    <row r="30" spans="1:20" ht="13.5" customHeight="1" x14ac:dyDescent="0.3">
      <c r="A30" s="78"/>
      <c r="B30" s="56"/>
      <c r="C30" s="77"/>
      <c r="D30" s="77"/>
      <c r="E30" s="77"/>
      <c r="F30" s="78"/>
      <c r="G30" s="78"/>
      <c r="H30" s="40"/>
      <c r="I30" s="40"/>
      <c r="J30" s="78"/>
      <c r="K30" s="78"/>
      <c r="L30" s="78"/>
      <c r="M30" s="78"/>
      <c r="N30" s="78"/>
      <c r="O30" s="78"/>
      <c r="P30" s="78"/>
      <c r="Q30" s="78"/>
      <c r="R30" s="78"/>
    </row>
    <row r="31" spans="1:20" ht="13.5" customHeight="1" x14ac:dyDescent="0.3">
      <c r="A31" s="78"/>
      <c r="B31" s="56"/>
      <c r="C31" s="77"/>
      <c r="D31" s="77"/>
      <c r="E31" s="77"/>
      <c r="F31" s="78"/>
      <c r="G31" s="78"/>
      <c r="H31" s="40"/>
      <c r="I31" s="40"/>
      <c r="J31" s="78"/>
      <c r="K31" s="78"/>
      <c r="L31" s="78"/>
      <c r="M31" s="78"/>
      <c r="N31" s="78"/>
      <c r="O31" s="78"/>
      <c r="P31" s="78"/>
      <c r="Q31" s="78"/>
      <c r="R31" s="78"/>
    </row>
    <row r="32" spans="1:20" ht="13.5" customHeight="1" x14ac:dyDescent="0.3">
      <c r="A32" s="78"/>
      <c r="B32" s="56"/>
      <c r="C32" s="77"/>
      <c r="D32" s="77"/>
      <c r="E32" s="77"/>
      <c r="F32" s="78"/>
      <c r="G32" s="78"/>
      <c r="H32" s="40"/>
      <c r="I32" s="40"/>
      <c r="J32" s="78"/>
      <c r="K32" s="78"/>
      <c r="L32" s="78"/>
      <c r="M32" s="78"/>
      <c r="N32" s="78"/>
      <c r="O32" s="78"/>
      <c r="P32" s="78"/>
      <c r="Q32" s="78"/>
      <c r="R32" s="78"/>
    </row>
    <row r="33" spans="2:20" ht="13.5" customHeight="1" x14ac:dyDescent="0.3">
      <c r="B33" s="56"/>
      <c r="C33" s="77"/>
      <c r="D33" s="77"/>
      <c r="E33" s="77"/>
      <c r="H33" s="40"/>
      <c r="I33" s="40"/>
    </row>
    <row r="34" spans="2:20" ht="13.5" customHeight="1" x14ac:dyDescent="0.3">
      <c r="B34" s="56"/>
      <c r="C34" s="77"/>
      <c r="D34" s="77"/>
      <c r="E34" s="77"/>
      <c r="H34" s="40"/>
      <c r="I34" s="40"/>
    </row>
    <row r="35" spans="2:20" ht="13.5" customHeight="1" x14ac:dyDescent="0.3">
      <c r="B35" s="56"/>
      <c r="C35" s="77"/>
      <c r="D35" s="77"/>
      <c r="E35" s="77"/>
      <c r="H35" s="40"/>
      <c r="I35" s="40"/>
    </row>
    <row r="36" spans="2:20" ht="13.5" customHeight="1" x14ac:dyDescent="0.3">
      <c r="B36" s="56"/>
      <c r="C36" s="77"/>
      <c r="D36" s="77"/>
      <c r="E36" s="77"/>
      <c r="H36" s="40"/>
      <c r="I36" s="40"/>
    </row>
    <row r="37" spans="2:20" ht="13.5" customHeight="1" x14ac:dyDescent="0.3">
      <c r="B37" s="56"/>
      <c r="C37" s="77"/>
      <c r="D37" s="77"/>
      <c r="E37" s="77"/>
      <c r="H37" s="40"/>
      <c r="I37" s="40"/>
    </row>
    <row r="38" spans="2:20" ht="13.5" customHeight="1" x14ac:dyDescent="0.3">
      <c r="B38" s="56"/>
      <c r="C38" s="77"/>
      <c r="D38" s="77"/>
      <c r="E38" s="77"/>
      <c r="H38" s="40"/>
      <c r="I38" s="40"/>
    </row>
    <row r="39" spans="2:20" ht="13.5" customHeight="1" x14ac:dyDescent="0.3">
      <c r="B39" s="56"/>
      <c r="C39" s="77"/>
      <c r="D39" s="77"/>
      <c r="E39" s="77"/>
      <c r="H39" s="40"/>
      <c r="I39" s="40"/>
    </row>
    <row r="40" spans="2:20" ht="13.5" customHeight="1" x14ac:dyDescent="0.3">
      <c r="B40" s="56"/>
      <c r="C40" s="77"/>
      <c r="D40" s="77"/>
      <c r="E40" s="77"/>
      <c r="H40" s="40"/>
      <c r="I40" s="40"/>
    </row>
    <row r="41" spans="2:20" ht="13.5" customHeight="1" x14ac:dyDescent="0.3">
      <c r="B41" s="56"/>
      <c r="C41" s="77"/>
      <c r="D41" s="77"/>
      <c r="E41" s="77"/>
      <c r="H41" s="40"/>
      <c r="I41" s="40"/>
    </row>
    <row r="42" spans="2:20" ht="13.5" customHeight="1" x14ac:dyDescent="0.3">
      <c r="B42" s="56"/>
      <c r="C42" s="77"/>
      <c r="D42" s="77"/>
      <c r="E42" s="77"/>
      <c r="H42" s="40"/>
      <c r="I42" s="40"/>
    </row>
    <row r="43" spans="2:20" ht="13.5" customHeight="1" x14ac:dyDescent="0.3">
      <c r="B43" s="56"/>
      <c r="C43" s="77"/>
      <c r="D43" s="77"/>
      <c r="E43" s="77"/>
      <c r="H43" s="40"/>
      <c r="I43" s="40"/>
    </row>
    <row r="44" spans="2:20" ht="13.5" customHeight="1" x14ac:dyDescent="0.3">
      <c r="B44" s="56"/>
      <c r="C44" s="77"/>
      <c r="D44" s="77"/>
      <c r="E44" s="77"/>
      <c r="H44" s="40"/>
      <c r="I44" s="40"/>
    </row>
    <row r="45" spans="2:20" ht="13.5" customHeight="1" x14ac:dyDescent="0.3">
      <c r="B45" s="56"/>
      <c r="C45" s="77"/>
      <c r="D45" s="77"/>
      <c r="E45" s="77"/>
      <c r="H45" s="40"/>
      <c r="I45" s="40"/>
    </row>
    <row r="46" spans="2:20" ht="13.5" customHeight="1" x14ac:dyDescent="0.3">
      <c r="B46" s="56"/>
      <c r="C46" s="77"/>
      <c r="D46" s="77"/>
      <c r="E46" s="77"/>
      <c r="H46" s="40"/>
      <c r="I46" s="40"/>
    </row>
    <row r="47" spans="2:20" ht="13.5" customHeight="1" x14ac:dyDescent="0.3">
      <c r="B47" s="56"/>
      <c r="C47" s="77"/>
      <c r="D47" s="77"/>
      <c r="E47" s="77"/>
      <c r="H47" s="40"/>
      <c r="I47" s="40"/>
    </row>
    <row r="48" spans="2:20" ht="33" customHeight="1" x14ac:dyDescent="0.25">
      <c r="B48" s="269" t="s">
        <v>243</v>
      </c>
      <c r="C48" s="269"/>
      <c r="D48" s="269"/>
      <c r="E48" s="269"/>
      <c r="F48" s="269"/>
      <c r="G48" s="269"/>
      <c r="H48" s="269"/>
      <c r="I48" s="269"/>
      <c r="J48" s="269"/>
      <c r="K48" s="269"/>
      <c r="L48" s="269"/>
      <c r="M48" s="269"/>
      <c r="N48" s="269"/>
      <c r="O48" s="269"/>
      <c r="P48" s="269"/>
      <c r="Q48" s="269"/>
      <c r="R48" s="269"/>
      <c r="S48" s="269"/>
      <c r="T48" s="269"/>
    </row>
    <row r="50" spans="2:23" ht="13.5" customHeight="1" x14ac:dyDescent="0.3"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2:23" ht="13.5" customHeight="1" x14ac:dyDescent="0.3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2:23" ht="13.5" customHeight="1" x14ac:dyDescent="0.3">
      <c r="B52" s="40"/>
      <c r="C52" s="40">
        <f>+C8</f>
        <v>2007</v>
      </c>
      <c r="D52" s="40">
        <f t="shared" ref="D52:T52" si="3">+D8</f>
        <v>2008</v>
      </c>
      <c r="E52" s="40">
        <f t="shared" si="3"/>
        <v>2009</v>
      </c>
      <c r="F52" s="40">
        <f t="shared" si="3"/>
        <v>2010</v>
      </c>
      <c r="G52" s="40">
        <f t="shared" si="3"/>
        <v>2011</v>
      </c>
      <c r="H52" s="40">
        <f t="shared" si="3"/>
        <v>2012</v>
      </c>
      <c r="I52" s="40">
        <f t="shared" si="3"/>
        <v>2013</v>
      </c>
      <c r="J52" s="40">
        <f t="shared" si="3"/>
        <v>2014</v>
      </c>
      <c r="K52" s="40">
        <f t="shared" si="3"/>
        <v>2015</v>
      </c>
      <c r="L52" s="40">
        <f t="shared" si="3"/>
        <v>2016</v>
      </c>
      <c r="M52" s="40">
        <f t="shared" si="3"/>
        <v>2017</v>
      </c>
      <c r="N52" s="40">
        <f t="shared" si="3"/>
        <v>2018</v>
      </c>
      <c r="O52" s="40">
        <f t="shared" si="3"/>
        <v>2019</v>
      </c>
      <c r="P52" s="40">
        <f t="shared" si="3"/>
        <v>2020</v>
      </c>
      <c r="Q52" s="40">
        <f t="shared" si="3"/>
        <v>2021</v>
      </c>
      <c r="R52" s="40">
        <f t="shared" si="3"/>
        <v>2022</v>
      </c>
      <c r="S52" s="40">
        <f t="shared" si="3"/>
        <v>2023</v>
      </c>
      <c r="T52" s="40">
        <f t="shared" si="3"/>
        <v>2024</v>
      </c>
      <c r="U52" s="40"/>
      <c r="V52" s="40"/>
      <c r="W52" s="40"/>
    </row>
    <row r="53" spans="2:23" ht="13.5" customHeight="1" x14ac:dyDescent="0.3">
      <c r="B53" s="59" t="str">
        <f>+B9</f>
        <v xml:space="preserve"> Formación bruta de capital fijo público</v>
      </c>
      <c r="C53" s="88">
        <f>C9</f>
        <v>162549</v>
      </c>
      <c r="D53" s="88">
        <f t="shared" ref="D53:T53" si="4">D9</f>
        <v>232158</v>
      </c>
      <c r="E53" s="88">
        <f t="shared" si="4"/>
        <v>241923</v>
      </c>
      <c r="F53" s="88">
        <f t="shared" si="4"/>
        <v>260844</v>
      </c>
      <c r="G53" s="88">
        <f t="shared" si="4"/>
        <v>245209</v>
      </c>
      <c r="H53" s="88">
        <f t="shared" si="4"/>
        <v>241690</v>
      </c>
      <c r="I53" s="88">
        <f t="shared" si="4"/>
        <v>402331</v>
      </c>
      <c r="J53" s="88">
        <f t="shared" si="4"/>
        <v>544642</v>
      </c>
      <c r="K53" s="88">
        <f t="shared" si="4"/>
        <v>313948</v>
      </c>
      <c r="L53" s="88">
        <f t="shared" si="4"/>
        <v>255600</v>
      </c>
      <c r="M53" s="88">
        <f t="shared" si="4"/>
        <v>411742</v>
      </c>
      <c r="N53" s="88">
        <f t="shared" si="4"/>
        <v>376004</v>
      </c>
      <c r="O53" s="88">
        <f t="shared" si="4"/>
        <v>158022</v>
      </c>
      <c r="P53" s="88">
        <f t="shared" si="4"/>
        <v>73419</v>
      </c>
      <c r="Q53" s="88">
        <f t="shared" si="4"/>
        <v>104571</v>
      </c>
      <c r="R53" s="88">
        <f t="shared" si="4"/>
        <v>177782</v>
      </c>
      <c r="S53" s="88">
        <f t="shared" si="4"/>
        <v>186274</v>
      </c>
      <c r="T53" s="88">
        <f t="shared" si="4"/>
        <v>155542</v>
      </c>
      <c r="U53" s="40"/>
      <c r="V53" s="40"/>
      <c r="W53" s="40"/>
    </row>
    <row r="54" spans="2:23" ht="13.5" customHeight="1" x14ac:dyDescent="0.3">
      <c r="B54" s="59" t="str">
        <f>+B10</f>
        <v xml:space="preserve"> Formación bruta de capital fijo privado</v>
      </c>
      <c r="C54" s="88">
        <f>C11</f>
        <v>54647</v>
      </c>
      <c r="D54" s="88">
        <f t="shared" ref="D54:T54" si="5">D11</f>
        <v>96561</v>
      </c>
      <c r="E54" s="88">
        <f t="shared" si="5"/>
        <v>75870</v>
      </c>
      <c r="F54" s="88">
        <f t="shared" si="5"/>
        <v>84435</v>
      </c>
      <c r="G54" s="88">
        <f t="shared" si="5"/>
        <v>113182</v>
      </c>
      <c r="H54" s="88">
        <f t="shared" si="5"/>
        <v>188186</v>
      </c>
      <c r="I54" s="88">
        <f t="shared" si="5"/>
        <v>118663</v>
      </c>
      <c r="J54" s="88">
        <f t="shared" si="5"/>
        <v>205784</v>
      </c>
      <c r="K54" s="88">
        <f t="shared" si="5"/>
        <v>137698</v>
      </c>
      <c r="L54" s="88">
        <f t="shared" si="5"/>
        <v>97412</v>
      </c>
      <c r="M54" s="88">
        <f t="shared" si="5"/>
        <v>169003</v>
      </c>
      <c r="N54" s="88">
        <f t="shared" si="5"/>
        <v>140485</v>
      </c>
      <c r="O54" s="88">
        <f t="shared" si="5"/>
        <v>245565</v>
      </c>
      <c r="P54" s="88">
        <f t="shared" si="5"/>
        <v>81810</v>
      </c>
      <c r="Q54" s="88">
        <f t="shared" si="5"/>
        <v>194801</v>
      </c>
      <c r="R54" s="88">
        <f t="shared" si="5"/>
        <v>180293</v>
      </c>
      <c r="S54" s="88">
        <f t="shared" si="5"/>
        <v>220529</v>
      </c>
      <c r="T54" s="88">
        <f t="shared" si="5"/>
        <v>225331</v>
      </c>
      <c r="U54" s="40"/>
      <c r="V54" s="40"/>
      <c r="W54" s="40"/>
    </row>
    <row r="55" spans="2:23" ht="13.5" customHeight="1" x14ac:dyDescent="0.3">
      <c r="B55" s="40" t="s">
        <v>215</v>
      </c>
      <c r="C55" s="88">
        <f>C53+C54</f>
        <v>217196</v>
      </c>
      <c r="D55" s="88">
        <f t="shared" ref="D55:T55" si="6">D53+D54</f>
        <v>328719</v>
      </c>
      <c r="E55" s="88">
        <f t="shared" si="6"/>
        <v>317793</v>
      </c>
      <c r="F55" s="88">
        <f t="shared" si="6"/>
        <v>345279</v>
      </c>
      <c r="G55" s="88">
        <f t="shared" si="6"/>
        <v>358391</v>
      </c>
      <c r="H55" s="88">
        <f t="shared" si="6"/>
        <v>429876</v>
      </c>
      <c r="I55" s="88">
        <f t="shared" si="6"/>
        <v>520994</v>
      </c>
      <c r="J55" s="88">
        <f t="shared" si="6"/>
        <v>750426</v>
      </c>
      <c r="K55" s="88">
        <f t="shared" si="6"/>
        <v>451646</v>
      </c>
      <c r="L55" s="88">
        <f t="shared" si="6"/>
        <v>353012</v>
      </c>
      <c r="M55" s="88">
        <f t="shared" si="6"/>
        <v>580745</v>
      </c>
      <c r="N55" s="88">
        <f t="shared" si="6"/>
        <v>516489</v>
      </c>
      <c r="O55" s="88">
        <f t="shared" si="6"/>
        <v>403587</v>
      </c>
      <c r="P55" s="88">
        <f t="shared" si="6"/>
        <v>155229</v>
      </c>
      <c r="Q55" s="88">
        <f t="shared" si="6"/>
        <v>299372</v>
      </c>
      <c r="R55" s="88">
        <f t="shared" si="6"/>
        <v>358075</v>
      </c>
      <c r="S55" s="88">
        <f t="shared" si="6"/>
        <v>406803</v>
      </c>
      <c r="T55" s="88">
        <f t="shared" si="6"/>
        <v>380873</v>
      </c>
      <c r="U55" s="40"/>
      <c r="V55" s="40"/>
      <c r="W55" s="40"/>
    </row>
    <row r="56" spans="2:23" ht="13.5" customHeight="1" x14ac:dyDescent="0.3"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2:23" ht="13.5" customHeight="1" x14ac:dyDescent="0.3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2:23" ht="13.5" customHeight="1" x14ac:dyDescent="0.3"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</row>
    <row r="59" spans="2:23" ht="13.5" customHeight="1" x14ac:dyDescent="0.3"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</row>
    <row r="60" spans="2:23" ht="13.5" customHeight="1" x14ac:dyDescent="0.3"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</row>
    <row r="61" spans="2:23" ht="13.5" customHeight="1" x14ac:dyDescent="0.3"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</row>
    <row r="62" spans="2:23" ht="13.5" customHeight="1" x14ac:dyDescent="0.3"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</row>
    <row r="63" spans="2:23" ht="13.5" customHeight="1" x14ac:dyDescent="0.3"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</row>
    <row r="64" spans="2:23" ht="13.5" customHeight="1" x14ac:dyDescent="0.3"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</row>
    <row r="65" spans="2:20" ht="13.5" customHeight="1" x14ac:dyDescent="0.3"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</row>
    <row r="66" spans="2:20" ht="13.5" customHeight="1" x14ac:dyDescent="0.3"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</row>
    <row r="67" spans="2:20" ht="13.5" customHeight="1" x14ac:dyDescent="0.3"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</row>
    <row r="80" spans="2:20" ht="11.45" customHeight="1" x14ac:dyDescent="0.3">
      <c r="B80" s="261" t="s">
        <v>397</v>
      </c>
      <c r="D80" s="65"/>
      <c r="E80" s="65"/>
      <c r="F80" s="65"/>
      <c r="G80" s="65"/>
      <c r="H80" s="65"/>
      <c r="I80" s="65"/>
      <c r="J80" s="65"/>
      <c r="K80" s="65"/>
      <c r="L80" s="65"/>
      <c r="M80" s="65"/>
    </row>
    <row r="81" spans="2:9" ht="11.45" customHeight="1" x14ac:dyDescent="0.3">
      <c r="B81" s="56" t="s">
        <v>280</v>
      </c>
      <c r="D81" s="57"/>
      <c r="E81" s="57"/>
      <c r="F81" s="57"/>
      <c r="G81" s="57"/>
      <c r="H81" s="57"/>
      <c r="I81" s="57"/>
    </row>
  </sheetData>
  <sheetProtection selectLockedCells="1" selectUnlockedCells="1"/>
  <mergeCells count="5">
    <mergeCell ref="B48:T48"/>
    <mergeCell ref="B4:T4"/>
    <mergeCell ref="B5:T5"/>
    <mergeCell ref="B7:T7"/>
    <mergeCell ref="B17:T17"/>
  </mergeCells>
  <hyperlinks>
    <hyperlink ref="B2" location="Indice!A1" display="Índice"/>
    <hyperlink ref="T2" location="'2.1_FINANC ENSEÑ SECT'!A1" display="Siguiente"/>
    <hyperlink ref="S2" location="'1.2_GNE_ESTRUC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1"/>
  <sheetViews>
    <sheetView showGridLines="0" zoomScale="70" zoomScaleNormal="7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  <col min="22" max="251" width="11.42578125" customWidth="1"/>
    <col min="252" max="252" width="2.7109375" customWidth="1"/>
    <col min="253" max="253" width="5.5703125" customWidth="1"/>
    <col min="254" max="254" width="14.5703125" customWidth="1"/>
    <col min="255" max="255" width="11.85546875" customWidth="1"/>
    <col min="256" max="258" width="15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R3" s="47"/>
      <c r="S3" s="47"/>
      <c r="T3" s="47"/>
    </row>
    <row r="4" spans="2:20" ht="19.899999999999999" customHeight="1" x14ac:dyDescent="0.25">
      <c r="B4" s="272" t="s">
        <v>152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</row>
    <row r="5" spans="2:20" ht="40.15" customHeight="1" x14ac:dyDescent="0.25">
      <c r="B5" s="269" t="s">
        <v>244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7" spans="2:20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0" ht="33" customHeight="1" x14ac:dyDescent="0.25">
      <c r="B8" s="48" t="s">
        <v>40</v>
      </c>
      <c r="C8" s="49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89" t="s">
        <v>322</v>
      </c>
      <c r="C9" s="55">
        <v>2305761</v>
      </c>
      <c r="D9" s="55">
        <v>2870450</v>
      </c>
      <c r="E9" s="55">
        <v>3027324</v>
      </c>
      <c r="F9" s="55">
        <v>3288529</v>
      </c>
      <c r="G9" s="55">
        <v>3822804</v>
      </c>
      <c r="H9" s="55">
        <v>4107724</v>
      </c>
      <c r="I9" s="55">
        <v>4973232</v>
      </c>
      <c r="J9" s="55">
        <v>5140604</v>
      </c>
      <c r="K9" s="55">
        <v>4823813</v>
      </c>
      <c r="L9" s="55">
        <v>4695656</v>
      </c>
      <c r="M9" s="55">
        <v>5124026</v>
      </c>
      <c r="N9" s="55">
        <v>5230780</v>
      </c>
      <c r="O9" s="55">
        <v>5123061</v>
      </c>
      <c r="P9" s="55">
        <v>4447858</v>
      </c>
      <c r="Q9" s="55">
        <v>4300669</v>
      </c>
      <c r="R9" s="55">
        <v>4552850</v>
      </c>
      <c r="S9" s="55">
        <v>5029213</v>
      </c>
      <c r="T9" s="55">
        <v>5034058</v>
      </c>
    </row>
    <row r="10" spans="2:20" ht="33" customHeight="1" x14ac:dyDescent="0.25">
      <c r="B10" s="90" t="s">
        <v>317</v>
      </c>
      <c r="C10" s="52">
        <v>2194517</v>
      </c>
      <c r="D10" s="52">
        <v>2783325</v>
      </c>
      <c r="E10" s="52">
        <v>2915661</v>
      </c>
      <c r="F10" s="52">
        <v>3151944</v>
      </c>
      <c r="G10" s="52">
        <v>3715359</v>
      </c>
      <c r="H10" s="52">
        <v>4005971</v>
      </c>
      <c r="I10" s="52">
        <v>4874396</v>
      </c>
      <c r="J10" s="52">
        <v>5067360</v>
      </c>
      <c r="K10" s="52">
        <v>4769560</v>
      </c>
      <c r="L10" s="52">
        <v>4640465</v>
      </c>
      <c r="M10" s="52">
        <v>5062401</v>
      </c>
      <c r="N10" s="52">
        <v>5165776</v>
      </c>
      <c r="O10" s="52">
        <v>5056546</v>
      </c>
      <c r="P10" s="52">
        <v>4406740</v>
      </c>
      <c r="Q10" s="52">
        <v>4260165</v>
      </c>
      <c r="R10" s="52">
        <v>4512589</v>
      </c>
      <c r="S10" s="52">
        <v>4974717</v>
      </c>
      <c r="T10" s="52">
        <v>4975101</v>
      </c>
    </row>
    <row r="11" spans="2:20" ht="33" customHeight="1" x14ac:dyDescent="0.25">
      <c r="B11" s="90" t="s">
        <v>318</v>
      </c>
      <c r="C11" s="52">
        <v>111244</v>
      </c>
      <c r="D11" s="52">
        <v>87125</v>
      </c>
      <c r="E11" s="52">
        <v>111663</v>
      </c>
      <c r="F11" s="52">
        <v>136585</v>
      </c>
      <c r="G11" s="52">
        <v>107445</v>
      </c>
      <c r="H11" s="52">
        <v>101753</v>
      </c>
      <c r="I11" s="52">
        <v>98836</v>
      </c>
      <c r="J11" s="52">
        <v>73244</v>
      </c>
      <c r="K11" s="52">
        <v>54253</v>
      </c>
      <c r="L11" s="52">
        <v>55191</v>
      </c>
      <c r="M11" s="52">
        <v>61625</v>
      </c>
      <c r="N11" s="52">
        <v>65004</v>
      </c>
      <c r="O11" s="52">
        <v>66515</v>
      </c>
      <c r="P11" s="52">
        <v>41118</v>
      </c>
      <c r="Q11" s="52">
        <v>40504</v>
      </c>
      <c r="R11" s="52">
        <v>40261</v>
      </c>
      <c r="S11" s="52">
        <v>54496</v>
      </c>
      <c r="T11" s="52">
        <v>58957</v>
      </c>
    </row>
    <row r="12" spans="2:20" ht="33" customHeight="1" x14ac:dyDescent="0.25">
      <c r="B12" s="89" t="s">
        <v>316</v>
      </c>
      <c r="C12" s="55">
        <v>1211191</v>
      </c>
      <c r="D12" s="55">
        <v>1343898</v>
      </c>
      <c r="E12" s="55">
        <v>1407983</v>
      </c>
      <c r="F12" s="55">
        <v>1638403</v>
      </c>
      <c r="G12" s="55">
        <v>1755376</v>
      </c>
      <c r="H12" s="55">
        <v>1886622</v>
      </c>
      <c r="I12" s="55">
        <v>2065375</v>
      </c>
      <c r="J12" s="55">
        <v>2170216</v>
      </c>
      <c r="K12" s="55">
        <v>2218867</v>
      </c>
      <c r="L12" s="55">
        <v>2275577</v>
      </c>
      <c r="M12" s="55">
        <v>2411285</v>
      </c>
      <c r="N12" s="55">
        <v>2552607</v>
      </c>
      <c r="O12" s="55">
        <v>2642118</v>
      </c>
      <c r="P12" s="55">
        <v>2191497</v>
      </c>
      <c r="Q12" s="55">
        <v>2423443</v>
      </c>
      <c r="R12" s="55">
        <v>2573533</v>
      </c>
      <c r="S12" s="55">
        <v>2693774</v>
      </c>
      <c r="T12" s="55">
        <v>2717918</v>
      </c>
    </row>
    <row r="13" spans="2:20" ht="33" customHeight="1" x14ac:dyDescent="0.25">
      <c r="B13" s="90" t="s">
        <v>324</v>
      </c>
      <c r="C13" s="52">
        <v>1005754</v>
      </c>
      <c r="D13" s="52">
        <v>1128275</v>
      </c>
      <c r="E13" s="52">
        <v>1172820</v>
      </c>
      <c r="F13" s="52">
        <v>1362094</v>
      </c>
      <c r="G13" s="52">
        <v>1469557</v>
      </c>
      <c r="H13" s="52">
        <v>1587561</v>
      </c>
      <c r="I13" s="52">
        <v>1754728</v>
      </c>
      <c r="J13" s="52">
        <v>1889952</v>
      </c>
      <c r="K13" s="52">
        <v>1990577</v>
      </c>
      <c r="L13" s="52">
        <v>2026836</v>
      </c>
      <c r="M13" s="52">
        <v>2159551</v>
      </c>
      <c r="N13" s="52">
        <v>2294337</v>
      </c>
      <c r="O13" s="52">
        <v>2398430</v>
      </c>
      <c r="P13" s="52">
        <v>2016424</v>
      </c>
      <c r="Q13" s="52">
        <v>2232441</v>
      </c>
      <c r="R13" s="52">
        <v>2373260</v>
      </c>
      <c r="S13" s="52">
        <v>2522664</v>
      </c>
      <c r="T13" s="52">
        <v>2564129</v>
      </c>
    </row>
    <row r="14" spans="2:20" ht="33" customHeight="1" x14ac:dyDescent="0.25">
      <c r="B14" s="90" t="s">
        <v>325</v>
      </c>
      <c r="C14" s="52">
        <v>194548</v>
      </c>
      <c r="D14" s="52">
        <v>204275</v>
      </c>
      <c r="E14" s="52">
        <v>222661</v>
      </c>
      <c r="F14" s="52">
        <v>264965</v>
      </c>
      <c r="G14" s="52">
        <v>272915</v>
      </c>
      <c r="H14" s="52">
        <v>282759</v>
      </c>
      <c r="I14" s="52">
        <v>296883</v>
      </c>
      <c r="J14" s="52">
        <v>260221</v>
      </c>
      <c r="K14" s="52">
        <v>215230</v>
      </c>
      <c r="L14" s="52">
        <v>236103</v>
      </c>
      <c r="M14" s="52">
        <v>229770</v>
      </c>
      <c r="N14" s="52">
        <v>236602</v>
      </c>
      <c r="O14" s="52">
        <v>221814</v>
      </c>
      <c r="P14" s="52">
        <v>154359</v>
      </c>
      <c r="Q14" s="52">
        <v>167222</v>
      </c>
      <c r="R14" s="52">
        <v>176070</v>
      </c>
      <c r="S14" s="52">
        <v>144859</v>
      </c>
      <c r="T14" s="52">
        <v>126690</v>
      </c>
    </row>
    <row r="15" spans="2:20" ht="33" customHeight="1" x14ac:dyDescent="0.25">
      <c r="B15" s="90" t="s">
        <v>326</v>
      </c>
      <c r="C15" s="52">
        <v>10889</v>
      </c>
      <c r="D15" s="52">
        <v>11348</v>
      </c>
      <c r="E15" s="52">
        <v>12502</v>
      </c>
      <c r="F15" s="52">
        <v>11344</v>
      </c>
      <c r="G15" s="52">
        <v>12904</v>
      </c>
      <c r="H15" s="52">
        <v>16302</v>
      </c>
      <c r="I15" s="52">
        <v>13764</v>
      </c>
      <c r="J15" s="52">
        <v>20043</v>
      </c>
      <c r="K15" s="52">
        <v>13060</v>
      </c>
      <c r="L15" s="52">
        <v>12638</v>
      </c>
      <c r="M15" s="52">
        <v>21964</v>
      </c>
      <c r="N15" s="52">
        <v>21668</v>
      </c>
      <c r="O15" s="52">
        <v>21874</v>
      </c>
      <c r="P15" s="52">
        <v>20714</v>
      </c>
      <c r="Q15" s="52">
        <v>23780</v>
      </c>
      <c r="R15" s="52">
        <v>24203</v>
      </c>
      <c r="S15" s="52">
        <v>26251</v>
      </c>
      <c r="T15" s="52">
        <v>27099</v>
      </c>
    </row>
    <row r="16" spans="2:20" ht="33" customHeight="1" x14ac:dyDescent="0.25">
      <c r="B16" s="54" t="s">
        <v>327</v>
      </c>
      <c r="C16" s="55">
        <v>3516952</v>
      </c>
      <c r="D16" s="55">
        <v>4214348</v>
      </c>
      <c r="E16" s="55">
        <v>4435307</v>
      </c>
      <c r="F16" s="55">
        <v>4926932</v>
      </c>
      <c r="G16" s="55">
        <v>5578180</v>
      </c>
      <c r="H16" s="55">
        <v>5994346</v>
      </c>
      <c r="I16" s="55">
        <v>7038607</v>
      </c>
      <c r="J16" s="55">
        <v>7310820</v>
      </c>
      <c r="K16" s="55">
        <v>7042680</v>
      </c>
      <c r="L16" s="55">
        <v>6971233</v>
      </c>
      <c r="M16" s="55">
        <v>7535311</v>
      </c>
      <c r="N16" s="55">
        <v>7783387</v>
      </c>
      <c r="O16" s="55">
        <v>7765179</v>
      </c>
      <c r="P16" s="55">
        <v>6639355</v>
      </c>
      <c r="Q16" s="55">
        <v>6724112</v>
      </c>
      <c r="R16" s="55">
        <v>7126383</v>
      </c>
      <c r="S16" s="55">
        <v>7722987</v>
      </c>
      <c r="T16" s="55">
        <v>7751976</v>
      </c>
    </row>
    <row r="17" spans="2:20" ht="13.5" customHeight="1" x14ac:dyDescent="0.3">
      <c r="B17" s="58"/>
      <c r="C17" s="59"/>
      <c r="D17" s="59"/>
      <c r="E17" s="59"/>
      <c r="F17" s="59"/>
      <c r="G17" s="59"/>
      <c r="H17" s="59"/>
      <c r="I17" s="59"/>
    </row>
    <row r="18" spans="2:20" ht="13.5" customHeight="1" x14ac:dyDescent="0.3">
      <c r="B18" s="58"/>
      <c r="C18" s="59"/>
      <c r="D18" s="59"/>
      <c r="E18" s="59"/>
      <c r="F18" s="59"/>
      <c r="G18" s="59"/>
      <c r="H18" s="59"/>
      <c r="I18" s="59"/>
    </row>
    <row r="19" spans="2:20" ht="33" customHeight="1" x14ac:dyDescent="0.25">
      <c r="B19" s="269" t="s">
        <v>245</v>
      </c>
      <c r="C19" s="269"/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</row>
    <row r="20" spans="2:20" ht="13.5" customHeight="1" x14ac:dyDescent="0.3">
      <c r="B20" s="58"/>
      <c r="C20" s="59"/>
      <c r="D20" s="59"/>
      <c r="E20" s="59"/>
      <c r="F20" s="59"/>
      <c r="G20" s="59"/>
      <c r="H20" s="59"/>
      <c r="I20" s="59"/>
      <c r="J20" s="40"/>
      <c r="K20" s="40"/>
      <c r="L20" s="40"/>
      <c r="M20" s="40"/>
      <c r="N20" s="40"/>
      <c r="O20" s="40"/>
      <c r="P20" s="40"/>
      <c r="Q20" s="40"/>
      <c r="R20" s="40"/>
    </row>
    <row r="21" spans="2:20" ht="13.5" customHeight="1" x14ac:dyDescent="0.3">
      <c r="B21" s="58"/>
      <c r="C21" s="59"/>
      <c r="D21" s="59"/>
      <c r="E21" s="59"/>
      <c r="F21" s="59"/>
      <c r="G21" s="59"/>
      <c r="H21" s="59"/>
      <c r="I21" s="59"/>
      <c r="J21" s="40"/>
      <c r="K21" s="40"/>
      <c r="L21" s="40"/>
      <c r="M21" s="40"/>
      <c r="N21" s="40"/>
      <c r="O21" s="40"/>
      <c r="P21" s="40"/>
      <c r="Q21" s="40"/>
      <c r="R21" s="40"/>
    </row>
    <row r="22" spans="2:20" ht="13.5" customHeight="1" x14ac:dyDescent="0.3">
      <c r="B22" s="60"/>
      <c r="C22" s="61">
        <f t="shared" ref="C22" si="0">+C8</f>
        <v>2007</v>
      </c>
      <c r="D22" s="61">
        <f t="shared" ref="D22:T22" si="1">+D8</f>
        <v>2008</v>
      </c>
      <c r="E22" s="61">
        <f t="shared" si="1"/>
        <v>2009</v>
      </c>
      <c r="F22" s="61">
        <f t="shared" si="1"/>
        <v>2010</v>
      </c>
      <c r="G22" s="61">
        <f t="shared" si="1"/>
        <v>2011</v>
      </c>
      <c r="H22" s="61">
        <f t="shared" si="1"/>
        <v>2012</v>
      </c>
      <c r="I22" s="61">
        <f t="shared" si="1"/>
        <v>2013</v>
      </c>
      <c r="J22" s="61">
        <f t="shared" si="1"/>
        <v>2014</v>
      </c>
      <c r="K22" s="61">
        <f t="shared" si="1"/>
        <v>2015</v>
      </c>
      <c r="L22" s="61">
        <f t="shared" si="1"/>
        <v>2016</v>
      </c>
      <c r="M22" s="61">
        <f t="shared" si="1"/>
        <v>2017</v>
      </c>
      <c r="N22" s="61">
        <f t="shared" si="1"/>
        <v>2018</v>
      </c>
      <c r="O22" s="61">
        <f t="shared" si="1"/>
        <v>2019</v>
      </c>
      <c r="P22" s="61">
        <f t="shared" si="1"/>
        <v>2020</v>
      </c>
      <c r="Q22" s="61">
        <f t="shared" si="1"/>
        <v>2021</v>
      </c>
      <c r="R22" s="61">
        <f t="shared" si="1"/>
        <v>2022</v>
      </c>
      <c r="S22" s="61">
        <f t="shared" si="1"/>
        <v>2023</v>
      </c>
      <c r="T22" s="61">
        <f t="shared" si="1"/>
        <v>2024</v>
      </c>
    </row>
    <row r="23" spans="2:20" ht="13.5" customHeight="1" x14ac:dyDescent="0.3">
      <c r="B23" s="62" t="str">
        <f>+B9</f>
        <v>Sector público</v>
      </c>
      <c r="C23" s="64">
        <f>+C9</f>
        <v>2305761</v>
      </c>
      <c r="D23" s="64">
        <f t="shared" ref="D23:T23" si="2">+D9</f>
        <v>2870450</v>
      </c>
      <c r="E23" s="64">
        <f t="shared" si="2"/>
        <v>3027324</v>
      </c>
      <c r="F23" s="64">
        <f t="shared" si="2"/>
        <v>3288529</v>
      </c>
      <c r="G23" s="64">
        <f t="shared" si="2"/>
        <v>3822804</v>
      </c>
      <c r="H23" s="64">
        <f t="shared" si="2"/>
        <v>4107724</v>
      </c>
      <c r="I23" s="64">
        <f t="shared" si="2"/>
        <v>4973232</v>
      </c>
      <c r="J23" s="64">
        <f t="shared" si="2"/>
        <v>5140604</v>
      </c>
      <c r="K23" s="64">
        <f t="shared" si="2"/>
        <v>4823813</v>
      </c>
      <c r="L23" s="64">
        <f t="shared" si="2"/>
        <v>4695656</v>
      </c>
      <c r="M23" s="64">
        <f t="shared" si="2"/>
        <v>5124026</v>
      </c>
      <c r="N23" s="64">
        <f t="shared" si="2"/>
        <v>5230780</v>
      </c>
      <c r="O23" s="64">
        <f t="shared" si="2"/>
        <v>5123061</v>
      </c>
      <c r="P23" s="64">
        <f t="shared" si="2"/>
        <v>4447858</v>
      </c>
      <c r="Q23" s="64">
        <f t="shared" si="2"/>
        <v>4300669</v>
      </c>
      <c r="R23" s="64">
        <f t="shared" si="2"/>
        <v>4552850</v>
      </c>
      <c r="S23" s="64">
        <f t="shared" si="2"/>
        <v>5029213</v>
      </c>
      <c r="T23" s="64">
        <f t="shared" si="2"/>
        <v>5034058</v>
      </c>
    </row>
    <row r="24" spans="2:20" ht="13.5" customHeight="1" x14ac:dyDescent="0.3">
      <c r="B24" s="62" t="str">
        <f>+B12</f>
        <v>Sector privado</v>
      </c>
      <c r="C24" s="64">
        <f>+C12</f>
        <v>1211191</v>
      </c>
      <c r="D24" s="64">
        <f t="shared" ref="D24:T24" si="3">+D12</f>
        <v>1343898</v>
      </c>
      <c r="E24" s="64">
        <f t="shared" si="3"/>
        <v>1407983</v>
      </c>
      <c r="F24" s="64">
        <f t="shared" si="3"/>
        <v>1638403</v>
      </c>
      <c r="G24" s="64">
        <f t="shared" si="3"/>
        <v>1755376</v>
      </c>
      <c r="H24" s="64">
        <f t="shared" si="3"/>
        <v>1886622</v>
      </c>
      <c r="I24" s="64">
        <f t="shared" si="3"/>
        <v>2065375</v>
      </c>
      <c r="J24" s="64">
        <f t="shared" si="3"/>
        <v>2170216</v>
      </c>
      <c r="K24" s="64">
        <f t="shared" si="3"/>
        <v>2218867</v>
      </c>
      <c r="L24" s="64">
        <f t="shared" si="3"/>
        <v>2275577</v>
      </c>
      <c r="M24" s="64">
        <f t="shared" si="3"/>
        <v>2411285</v>
      </c>
      <c r="N24" s="64">
        <f t="shared" si="3"/>
        <v>2552607</v>
      </c>
      <c r="O24" s="64">
        <f t="shared" si="3"/>
        <v>2642118</v>
      </c>
      <c r="P24" s="64">
        <f t="shared" si="3"/>
        <v>2191497</v>
      </c>
      <c r="Q24" s="64">
        <f t="shared" si="3"/>
        <v>2423443</v>
      </c>
      <c r="R24" s="64">
        <f t="shared" si="3"/>
        <v>2573533</v>
      </c>
      <c r="S24" s="64">
        <f t="shared" si="3"/>
        <v>2693774</v>
      </c>
      <c r="T24" s="64">
        <f t="shared" si="3"/>
        <v>2717918</v>
      </c>
    </row>
    <row r="25" spans="2:20" ht="13.5" customHeight="1" x14ac:dyDescent="0.3">
      <c r="B25" s="64"/>
      <c r="C25" s="64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40"/>
      <c r="R25" s="40"/>
    </row>
    <row r="26" spans="2:20" ht="13.5" customHeight="1" x14ac:dyDescent="0.3">
      <c r="B26" s="59"/>
      <c r="C26" s="59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</row>
    <row r="27" spans="2:20" ht="13.5" customHeight="1" x14ac:dyDescent="0.3">
      <c r="B27" s="58"/>
      <c r="C27" s="59"/>
      <c r="D27" s="59"/>
      <c r="E27" s="59"/>
      <c r="F27" s="59"/>
      <c r="G27" s="59"/>
      <c r="H27" s="59"/>
      <c r="I27" s="59"/>
      <c r="J27" s="40"/>
      <c r="K27" s="40"/>
      <c r="L27" s="40"/>
      <c r="M27" s="40"/>
      <c r="N27" s="40"/>
      <c r="O27" s="40"/>
      <c r="P27" s="40"/>
      <c r="Q27" s="40"/>
      <c r="R27" s="40"/>
    </row>
    <row r="28" spans="2:20" ht="13.5" customHeight="1" x14ac:dyDescent="0.3">
      <c r="B28" s="58"/>
      <c r="C28" s="59"/>
      <c r="D28" s="59"/>
      <c r="E28" s="59"/>
      <c r="F28" s="59"/>
      <c r="G28" s="59"/>
      <c r="H28" s="59"/>
      <c r="I28" s="59"/>
      <c r="J28" s="40"/>
      <c r="K28" s="40"/>
      <c r="L28" s="40"/>
      <c r="M28" s="40"/>
      <c r="N28" s="40"/>
      <c r="O28" s="40"/>
      <c r="P28" s="40"/>
      <c r="Q28" s="40"/>
      <c r="R28" s="40"/>
    </row>
    <row r="29" spans="2:20" ht="13.5" customHeight="1" x14ac:dyDescent="0.3">
      <c r="B29" s="58"/>
      <c r="C29" s="59"/>
      <c r="D29" s="59"/>
      <c r="E29" s="59"/>
      <c r="F29" s="59"/>
      <c r="G29" s="59"/>
      <c r="H29" s="59"/>
      <c r="I29" s="59"/>
      <c r="J29" s="40"/>
      <c r="K29" s="40"/>
      <c r="L29" s="40"/>
      <c r="M29" s="40"/>
      <c r="N29" s="40"/>
      <c r="O29" s="40"/>
      <c r="P29" s="40"/>
      <c r="Q29" s="40"/>
      <c r="R29" s="40"/>
    </row>
    <row r="30" spans="2:20" ht="13.5" customHeight="1" x14ac:dyDescent="0.3">
      <c r="B30" s="58"/>
      <c r="C30" s="59"/>
      <c r="D30" s="59"/>
      <c r="E30" s="59"/>
      <c r="F30" s="59"/>
      <c r="G30" s="59"/>
      <c r="H30" s="59"/>
      <c r="I30" s="59"/>
      <c r="J30" s="40"/>
      <c r="K30" s="40"/>
      <c r="L30" s="40"/>
      <c r="M30" s="40"/>
      <c r="N30" s="40"/>
      <c r="O30" s="40"/>
      <c r="P30" s="40"/>
      <c r="Q30" s="40"/>
      <c r="R30" s="40"/>
    </row>
    <row r="31" spans="2:20" ht="13.5" customHeight="1" x14ac:dyDescent="0.3">
      <c r="B31" s="58"/>
      <c r="C31" s="59"/>
      <c r="D31" s="59"/>
      <c r="E31" s="59"/>
      <c r="F31" s="59"/>
      <c r="G31" s="59"/>
      <c r="H31" s="59"/>
      <c r="I31" s="59"/>
      <c r="J31" s="40"/>
      <c r="K31" s="40"/>
      <c r="L31" s="40"/>
      <c r="M31" s="40"/>
      <c r="N31" s="40"/>
      <c r="O31" s="40"/>
      <c r="P31" s="40"/>
      <c r="Q31" s="40"/>
      <c r="R31" s="40"/>
    </row>
    <row r="32" spans="2:20" ht="13.5" customHeight="1" x14ac:dyDescent="0.3">
      <c r="B32" s="58"/>
      <c r="C32" s="59"/>
      <c r="D32" s="59"/>
      <c r="E32" s="59"/>
      <c r="F32" s="59"/>
      <c r="G32" s="59"/>
      <c r="H32" s="59"/>
      <c r="I32" s="59"/>
      <c r="J32" s="40"/>
      <c r="K32" s="40"/>
      <c r="L32" s="40"/>
      <c r="M32" s="40"/>
      <c r="N32" s="40"/>
      <c r="O32" s="40"/>
      <c r="P32" s="40"/>
      <c r="Q32" s="40"/>
      <c r="R32" s="40"/>
    </row>
    <row r="33" spans="2:18" ht="13.5" customHeight="1" x14ac:dyDescent="0.3">
      <c r="B33" s="58"/>
      <c r="C33" s="59"/>
      <c r="D33" s="59"/>
      <c r="E33" s="59"/>
      <c r="F33" s="59"/>
      <c r="G33" s="59"/>
      <c r="H33" s="59"/>
      <c r="I33" s="59"/>
      <c r="J33" s="40"/>
      <c r="K33" s="40"/>
      <c r="L33" s="40"/>
      <c r="M33" s="40"/>
      <c r="N33" s="40"/>
      <c r="O33" s="40"/>
      <c r="P33" s="40"/>
      <c r="Q33" s="40"/>
      <c r="R33" s="40"/>
    </row>
    <row r="34" spans="2:18" ht="13.5" customHeight="1" x14ac:dyDescent="0.3">
      <c r="B34" s="58"/>
      <c r="C34" s="59"/>
      <c r="D34" s="59"/>
      <c r="E34" s="59"/>
      <c r="F34" s="59"/>
      <c r="G34" s="59"/>
      <c r="H34" s="59"/>
      <c r="I34" s="59"/>
    </row>
    <row r="35" spans="2:18" ht="13.5" customHeight="1" x14ac:dyDescent="0.3">
      <c r="B35" s="58"/>
      <c r="C35" s="59"/>
      <c r="D35" s="59"/>
      <c r="E35" s="59"/>
      <c r="F35" s="59"/>
      <c r="G35" s="59"/>
      <c r="H35" s="59"/>
      <c r="I35" s="59"/>
    </row>
    <row r="36" spans="2:18" ht="13.5" customHeight="1" x14ac:dyDescent="0.3">
      <c r="B36" s="58"/>
      <c r="C36" s="59"/>
      <c r="D36" s="59"/>
      <c r="E36" s="59"/>
      <c r="F36" s="59"/>
      <c r="G36" s="59"/>
      <c r="H36" s="59"/>
      <c r="I36" s="59"/>
    </row>
    <row r="37" spans="2:18" ht="13.5" customHeight="1" x14ac:dyDescent="0.3">
      <c r="B37" s="58"/>
      <c r="C37" s="59"/>
      <c r="D37" s="59"/>
      <c r="E37" s="59"/>
      <c r="F37" s="59"/>
      <c r="G37" s="59"/>
      <c r="H37" s="59"/>
      <c r="I37" s="59"/>
    </row>
    <row r="38" spans="2:18" ht="13.5" customHeight="1" x14ac:dyDescent="0.3">
      <c r="B38" s="58"/>
      <c r="C38" s="59"/>
      <c r="D38" s="59"/>
      <c r="E38" s="59"/>
      <c r="F38" s="59"/>
      <c r="G38" s="59"/>
      <c r="H38" s="59"/>
      <c r="I38" s="59"/>
    </row>
    <row r="39" spans="2:18" ht="13.5" customHeight="1" x14ac:dyDescent="0.3">
      <c r="B39" s="58"/>
      <c r="C39" s="59"/>
      <c r="D39" s="59"/>
      <c r="E39" s="59"/>
      <c r="F39" s="59"/>
      <c r="G39" s="59"/>
      <c r="H39" s="59"/>
      <c r="I39" s="59"/>
    </row>
    <row r="40" spans="2:18" ht="13.5" customHeight="1" x14ac:dyDescent="0.3">
      <c r="B40" s="58"/>
      <c r="C40" s="59"/>
      <c r="D40" s="59"/>
      <c r="E40" s="59"/>
      <c r="F40" s="59"/>
      <c r="G40" s="59"/>
      <c r="H40" s="59"/>
      <c r="I40" s="59"/>
    </row>
    <row r="41" spans="2:18" ht="13.5" customHeight="1" x14ac:dyDescent="0.3">
      <c r="B41" s="58"/>
      <c r="C41" s="59"/>
      <c r="D41" s="59"/>
      <c r="E41" s="59"/>
      <c r="F41" s="59"/>
      <c r="G41" s="59"/>
      <c r="H41" s="59"/>
      <c r="I41" s="59"/>
    </row>
    <row r="42" spans="2:18" ht="13.5" customHeight="1" x14ac:dyDescent="0.3">
      <c r="B42" s="58"/>
      <c r="C42" s="59"/>
      <c r="D42" s="59"/>
      <c r="E42" s="59"/>
      <c r="F42" s="59"/>
      <c r="G42" s="59"/>
      <c r="H42" s="59"/>
      <c r="I42" s="59"/>
    </row>
    <row r="43" spans="2:18" ht="13.5" customHeight="1" x14ac:dyDescent="0.3">
      <c r="B43" s="58"/>
      <c r="C43" s="59"/>
      <c r="D43" s="59"/>
      <c r="E43" s="59"/>
      <c r="F43" s="59"/>
      <c r="G43" s="59"/>
      <c r="H43" s="59"/>
      <c r="I43" s="59"/>
    </row>
    <row r="44" spans="2:18" ht="13.5" customHeight="1" x14ac:dyDescent="0.3">
      <c r="B44" s="58"/>
      <c r="C44" s="59"/>
      <c r="D44" s="59"/>
      <c r="E44" s="59"/>
      <c r="F44" s="59"/>
      <c r="G44" s="59"/>
      <c r="H44" s="59"/>
      <c r="I44" s="59"/>
    </row>
    <row r="45" spans="2:18" ht="13.5" customHeight="1" x14ac:dyDescent="0.3">
      <c r="B45" s="58"/>
      <c r="C45" s="59"/>
      <c r="D45" s="59"/>
      <c r="E45" s="59"/>
      <c r="F45" s="59"/>
      <c r="G45" s="59"/>
      <c r="H45" s="59"/>
      <c r="I45" s="59"/>
    </row>
    <row r="46" spans="2:18" ht="13.5" customHeight="1" x14ac:dyDescent="0.3">
      <c r="B46" s="58"/>
      <c r="C46" s="59"/>
      <c r="D46" s="59"/>
      <c r="E46" s="59"/>
      <c r="F46" s="59"/>
      <c r="G46" s="59"/>
      <c r="H46" s="59"/>
      <c r="I46" s="59"/>
    </row>
    <row r="47" spans="2:18" ht="13.5" customHeight="1" x14ac:dyDescent="0.3">
      <c r="B47" s="58"/>
      <c r="C47" s="59"/>
      <c r="D47" s="59"/>
      <c r="E47" s="59"/>
      <c r="F47" s="59"/>
      <c r="G47" s="59"/>
      <c r="H47" s="59"/>
      <c r="I47" s="59"/>
    </row>
    <row r="48" spans="2:18" ht="13.5" customHeight="1" x14ac:dyDescent="0.3">
      <c r="B48" s="58"/>
      <c r="C48" s="59"/>
      <c r="D48" s="59"/>
      <c r="E48" s="59"/>
      <c r="F48" s="59"/>
      <c r="G48" s="59"/>
      <c r="H48" s="59"/>
      <c r="I48" s="59"/>
    </row>
    <row r="49" spans="2:9" ht="13.5" customHeight="1" x14ac:dyDescent="0.3">
      <c r="B49" s="58"/>
      <c r="C49" s="59"/>
      <c r="D49" s="59"/>
      <c r="E49" s="59"/>
      <c r="F49" s="59"/>
      <c r="G49" s="59"/>
      <c r="H49" s="59"/>
      <c r="I49" s="59"/>
    </row>
    <row r="50" spans="2:9" ht="13.5" customHeight="1" x14ac:dyDescent="0.3">
      <c r="B50" s="66" t="s">
        <v>279</v>
      </c>
    </row>
    <row r="51" spans="2:9" ht="11.45" customHeight="1" x14ac:dyDescent="0.3">
      <c r="B51" s="56"/>
    </row>
  </sheetData>
  <sheetProtection selectLockedCells="1" selectUnlockedCells="1"/>
  <mergeCells count="4">
    <mergeCell ref="B5:T5"/>
    <mergeCell ref="B4:T4"/>
    <mergeCell ref="B7:T7"/>
    <mergeCell ref="B19:T19"/>
  </mergeCells>
  <hyperlinks>
    <hyperlink ref="B2" location="Indice!A1" display="Índice"/>
    <hyperlink ref="T2" location="'2.2_FINANC ENSEÑ TIPO INGR'!A1" display="Siguiente"/>
    <hyperlink ref="S2" location="'1.3_FBKF PUB Y PRIV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showGridLines="0" zoomScale="60" zoomScaleNormal="6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8" width="25.7109375" customWidth="1"/>
    <col min="9" max="9" width="2.7109375" customWidth="1"/>
    <col min="10" max="12" width="15.28515625" customWidth="1"/>
    <col min="13" max="146" width="11.42578125" customWidth="1"/>
    <col min="147" max="147" width="2.7109375" customWidth="1"/>
    <col min="148" max="148" width="5.5703125" customWidth="1"/>
    <col min="149" max="149" width="14.5703125" customWidth="1"/>
    <col min="150" max="150" width="11.85546875" customWidth="1"/>
    <col min="151" max="153" width="15.7109375" customWidth="1"/>
  </cols>
  <sheetData>
    <row r="1" spans="2:19" ht="84.6" customHeight="1" x14ac:dyDescent="0.25"/>
    <row r="2" spans="2:19" ht="19.899999999999999" customHeight="1" x14ac:dyDescent="0.25">
      <c r="B2" s="42" t="s">
        <v>38</v>
      </c>
      <c r="C2" s="43"/>
      <c r="D2" s="43"/>
      <c r="E2" s="43"/>
      <c r="F2" s="43"/>
      <c r="G2" s="44" t="s">
        <v>129</v>
      </c>
      <c r="H2" s="44" t="s">
        <v>130</v>
      </c>
      <c r="I2" s="105"/>
      <c r="J2" s="105"/>
      <c r="K2" s="43"/>
      <c r="L2" s="43"/>
      <c r="M2" s="43"/>
      <c r="N2" s="43"/>
      <c r="O2" s="43"/>
      <c r="P2" s="43"/>
      <c r="Q2" s="44"/>
      <c r="R2" s="44"/>
      <c r="S2" s="44"/>
    </row>
    <row r="3" spans="2:19" ht="15.95" customHeight="1" x14ac:dyDescent="0.25">
      <c r="B3" s="45"/>
      <c r="C3" s="46"/>
      <c r="D3" s="46"/>
      <c r="E3" s="46"/>
      <c r="F3" s="46"/>
      <c r="G3" s="106"/>
      <c r="H3" s="106"/>
      <c r="I3" s="106"/>
      <c r="J3" s="106"/>
      <c r="K3" s="46"/>
      <c r="L3" s="46"/>
      <c r="M3" s="46"/>
      <c r="N3" s="46"/>
      <c r="O3" s="46"/>
      <c r="P3" s="46"/>
      <c r="Q3" s="47"/>
      <c r="R3" s="47"/>
      <c r="S3" s="47"/>
    </row>
    <row r="4" spans="2:19" ht="19.899999999999999" customHeight="1" x14ac:dyDescent="0.25">
      <c r="B4" s="272" t="s">
        <v>153</v>
      </c>
      <c r="C4" s="272"/>
      <c r="D4" s="272"/>
      <c r="E4" s="272"/>
      <c r="F4" s="272"/>
      <c r="G4" s="272"/>
      <c r="H4" s="272"/>
      <c r="I4" s="107"/>
      <c r="J4" s="107"/>
      <c r="K4" s="107"/>
    </row>
    <row r="5" spans="2:19" ht="40.15" customHeight="1" x14ac:dyDescent="0.25">
      <c r="B5" s="269" t="s">
        <v>303</v>
      </c>
      <c r="C5" s="269"/>
      <c r="D5" s="269"/>
      <c r="E5" s="269"/>
      <c r="F5" s="269"/>
      <c r="G5" s="269"/>
      <c r="H5" s="269"/>
      <c r="I5" s="108"/>
      <c r="J5" s="108"/>
      <c r="K5" s="108"/>
    </row>
    <row r="6" spans="2:19" ht="15.95" customHeight="1" x14ac:dyDescent="0.25">
      <c r="B6" s="274"/>
      <c r="C6" s="274"/>
      <c r="D6" s="274"/>
      <c r="E6" s="274"/>
      <c r="F6" s="274"/>
      <c r="G6" s="46"/>
      <c r="H6" s="46"/>
      <c r="I6" s="46"/>
      <c r="J6" s="46"/>
      <c r="K6" s="46"/>
    </row>
    <row r="7" spans="2:19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43"/>
      <c r="J7" s="43"/>
      <c r="K7" s="43"/>
      <c r="L7" s="43"/>
      <c r="M7" s="43"/>
      <c r="N7" s="43"/>
      <c r="O7" s="43"/>
    </row>
    <row r="8" spans="2:19" ht="45" customHeight="1" x14ac:dyDescent="0.25">
      <c r="B8" s="48" t="s">
        <v>40</v>
      </c>
      <c r="C8" s="49" t="s">
        <v>105</v>
      </c>
      <c r="D8" s="49" t="s">
        <v>106</v>
      </c>
      <c r="E8" s="49" t="s">
        <v>107</v>
      </c>
      <c r="F8" s="49" t="s">
        <v>108</v>
      </c>
      <c r="G8" s="49" t="s">
        <v>109</v>
      </c>
      <c r="H8" s="49" t="s">
        <v>64</v>
      </c>
      <c r="I8" s="109"/>
      <c r="J8" s="109"/>
      <c r="K8" s="109"/>
    </row>
    <row r="9" spans="2:19" ht="33" customHeight="1" x14ac:dyDescent="0.25">
      <c r="B9" s="90" t="s">
        <v>328</v>
      </c>
      <c r="C9" s="52">
        <v>2334655</v>
      </c>
      <c r="D9" s="52">
        <v>0</v>
      </c>
      <c r="E9" s="52">
        <v>100777</v>
      </c>
      <c r="F9" s="52">
        <v>66674</v>
      </c>
      <c r="G9" s="52">
        <v>62023</v>
      </c>
      <c r="H9" s="52">
        <v>2564129</v>
      </c>
      <c r="I9" s="110"/>
      <c r="J9" s="110"/>
      <c r="K9" s="110"/>
    </row>
    <row r="10" spans="2:19" ht="33" customHeight="1" x14ac:dyDescent="0.25">
      <c r="B10" s="90" t="s">
        <v>317</v>
      </c>
      <c r="C10" s="52">
        <v>85662</v>
      </c>
      <c r="D10" s="52">
        <v>4861563</v>
      </c>
      <c r="E10" s="52">
        <v>0</v>
      </c>
      <c r="F10" s="52">
        <v>25805</v>
      </c>
      <c r="G10" s="52">
        <v>2071</v>
      </c>
      <c r="H10" s="52">
        <v>4975101</v>
      </c>
      <c r="I10" s="110"/>
      <c r="J10" s="110"/>
      <c r="K10" s="110"/>
    </row>
    <row r="11" spans="2:19" ht="33" customHeight="1" x14ac:dyDescent="0.25">
      <c r="B11" s="111" t="s">
        <v>329</v>
      </c>
      <c r="C11" s="52">
        <v>0</v>
      </c>
      <c r="D11" s="52">
        <v>137162</v>
      </c>
      <c r="E11" s="52">
        <v>0</v>
      </c>
      <c r="F11" s="52">
        <v>0</v>
      </c>
      <c r="G11" s="52">
        <v>0</v>
      </c>
      <c r="H11" s="52">
        <v>137162</v>
      </c>
      <c r="I11" s="110"/>
      <c r="J11" s="110"/>
      <c r="K11" s="110"/>
    </row>
    <row r="12" spans="2:19" ht="33" customHeight="1" x14ac:dyDescent="0.25">
      <c r="B12" s="111" t="s">
        <v>330</v>
      </c>
      <c r="C12" s="52">
        <v>14029</v>
      </c>
      <c r="D12" s="52">
        <v>3250165</v>
      </c>
      <c r="E12" s="52">
        <v>0</v>
      </c>
      <c r="F12" s="52">
        <v>11197</v>
      </c>
      <c r="G12" s="52">
        <v>318</v>
      </c>
      <c r="H12" s="52">
        <v>3275709</v>
      </c>
      <c r="I12" s="110"/>
      <c r="J12" s="110"/>
      <c r="K12" s="110"/>
    </row>
    <row r="13" spans="2:19" ht="33" customHeight="1" x14ac:dyDescent="0.25">
      <c r="B13" s="111" t="s">
        <v>331</v>
      </c>
      <c r="C13" s="52">
        <v>2698</v>
      </c>
      <c r="D13" s="52">
        <v>175446</v>
      </c>
      <c r="E13" s="52">
        <v>0</v>
      </c>
      <c r="F13" s="52">
        <v>8505</v>
      </c>
      <c r="G13" s="52">
        <v>1544</v>
      </c>
      <c r="H13" s="52">
        <v>188193</v>
      </c>
      <c r="I13" s="110"/>
      <c r="J13" s="110"/>
      <c r="K13" s="110"/>
    </row>
    <row r="14" spans="2:19" ht="33" customHeight="1" x14ac:dyDescent="0.25">
      <c r="B14" s="111" t="s">
        <v>332</v>
      </c>
      <c r="C14" s="52">
        <v>65006</v>
      </c>
      <c r="D14" s="52">
        <v>1232960</v>
      </c>
      <c r="E14" s="52">
        <v>0</v>
      </c>
      <c r="F14" s="52">
        <v>6061</v>
      </c>
      <c r="G14" s="52">
        <v>209</v>
      </c>
      <c r="H14" s="52">
        <v>1304236</v>
      </c>
      <c r="I14" s="110"/>
      <c r="J14" s="110"/>
      <c r="K14" s="110"/>
    </row>
    <row r="15" spans="2:19" ht="33" customHeight="1" x14ac:dyDescent="0.25">
      <c r="B15" s="111" t="s">
        <v>333</v>
      </c>
      <c r="C15" s="52">
        <v>3929</v>
      </c>
      <c r="D15" s="52">
        <v>65830</v>
      </c>
      <c r="E15" s="52">
        <v>0</v>
      </c>
      <c r="F15" s="52">
        <v>42</v>
      </c>
      <c r="G15" s="52">
        <v>0</v>
      </c>
      <c r="H15" s="52">
        <v>69801</v>
      </c>
      <c r="I15" s="110"/>
      <c r="J15" s="110"/>
      <c r="K15" s="110"/>
    </row>
    <row r="16" spans="2:19" ht="33" customHeight="1" x14ac:dyDescent="0.25">
      <c r="B16" s="90" t="s">
        <v>318</v>
      </c>
      <c r="C16" s="52">
        <v>0</v>
      </c>
      <c r="D16" s="52">
        <v>58957</v>
      </c>
      <c r="E16" s="52">
        <v>0</v>
      </c>
      <c r="F16" s="52">
        <v>0</v>
      </c>
      <c r="G16" s="52">
        <v>0</v>
      </c>
      <c r="H16" s="52">
        <v>58957</v>
      </c>
      <c r="I16" s="110"/>
      <c r="J16" s="110"/>
      <c r="K16" s="110"/>
    </row>
    <row r="17" spans="2:11" ht="33" customHeight="1" x14ac:dyDescent="0.25">
      <c r="B17" s="90" t="s">
        <v>325</v>
      </c>
      <c r="C17" s="52">
        <v>126690</v>
      </c>
      <c r="D17" s="52">
        <v>0</v>
      </c>
      <c r="E17" s="52">
        <v>0</v>
      </c>
      <c r="F17" s="52">
        <v>0</v>
      </c>
      <c r="G17" s="52">
        <v>0</v>
      </c>
      <c r="H17" s="52">
        <v>126690</v>
      </c>
      <c r="I17" s="110"/>
      <c r="J17" s="110"/>
      <c r="K17" s="110"/>
    </row>
    <row r="18" spans="2:11" ht="33" customHeight="1" x14ac:dyDescent="0.25">
      <c r="B18" s="90" t="s">
        <v>326</v>
      </c>
      <c r="C18" s="52">
        <v>11984</v>
      </c>
      <c r="D18" s="52">
        <v>0</v>
      </c>
      <c r="E18" s="52">
        <v>0</v>
      </c>
      <c r="F18" s="52">
        <v>14755</v>
      </c>
      <c r="G18" s="52">
        <v>360</v>
      </c>
      <c r="H18" s="52">
        <v>27099</v>
      </c>
      <c r="I18" s="110"/>
      <c r="J18" s="110"/>
      <c r="K18" s="110"/>
    </row>
    <row r="19" spans="2:11" ht="33" customHeight="1" x14ac:dyDescent="0.25">
      <c r="B19" s="90" t="s">
        <v>334</v>
      </c>
      <c r="C19" s="52">
        <v>869678</v>
      </c>
      <c r="D19" s="52">
        <v>0</v>
      </c>
      <c r="E19" s="52">
        <v>0</v>
      </c>
      <c r="F19" s="52">
        <v>0</v>
      </c>
      <c r="G19" s="52">
        <v>0</v>
      </c>
      <c r="H19" s="52">
        <v>869678</v>
      </c>
      <c r="I19" s="110"/>
      <c r="J19" s="110"/>
      <c r="K19" s="110"/>
    </row>
    <row r="20" spans="2:11" ht="33" customHeight="1" x14ac:dyDescent="0.25">
      <c r="B20" s="54" t="s">
        <v>335</v>
      </c>
      <c r="C20" s="55">
        <v>3428669</v>
      </c>
      <c r="D20" s="55">
        <v>4920520</v>
      </c>
      <c r="E20" s="55">
        <v>100777</v>
      </c>
      <c r="F20" s="55">
        <v>107234</v>
      </c>
      <c r="G20" s="55">
        <v>64454</v>
      </c>
      <c r="H20" s="55">
        <v>8621654</v>
      </c>
      <c r="I20" s="110"/>
      <c r="J20" s="110"/>
      <c r="K20" s="110"/>
    </row>
    <row r="21" spans="2:11" ht="11.45" customHeight="1" x14ac:dyDescent="0.3">
      <c r="B21" s="56"/>
      <c r="C21" s="68"/>
      <c r="D21" s="57"/>
      <c r="E21" s="57"/>
      <c r="F21" s="57"/>
      <c r="G21" s="57"/>
      <c r="H21" s="57"/>
      <c r="I21" s="57"/>
    </row>
    <row r="22" spans="2:11" ht="13.5" customHeight="1" x14ac:dyDescent="0.3">
      <c r="B22" s="113"/>
      <c r="C22" s="113"/>
      <c r="D22" s="113"/>
      <c r="E22" s="113"/>
      <c r="F22" s="113"/>
      <c r="G22" s="112"/>
      <c r="H22" s="112"/>
      <c r="I22" s="110"/>
      <c r="J22" s="110"/>
      <c r="K22" s="110"/>
    </row>
    <row r="23" spans="2:11" ht="28.15" customHeight="1" x14ac:dyDescent="0.25">
      <c r="B23" s="269" t="s">
        <v>290</v>
      </c>
      <c r="C23" s="269"/>
      <c r="D23" s="269"/>
      <c r="E23" s="269"/>
      <c r="F23" s="269"/>
      <c r="G23" s="269"/>
      <c r="H23" s="269"/>
      <c r="I23" s="110"/>
      <c r="J23" s="110"/>
      <c r="K23" s="110"/>
    </row>
    <row r="24" spans="2:11" x14ac:dyDescent="0.25">
      <c r="I24" s="91"/>
      <c r="J24" s="91"/>
      <c r="K24" s="91"/>
    </row>
    <row r="25" spans="2:11" x14ac:dyDescent="0.25">
      <c r="B25" s="317"/>
      <c r="C25" s="318" t="str">
        <f>C8</f>
        <v xml:space="preserve"> Financiamiento de los hogares</v>
      </c>
      <c r="D25" s="318" t="str">
        <f>D8</f>
        <v xml:space="preserve"> Transferencia corriente del gobierno general</v>
      </c>
      <c r="E25" s="318" t="str">
        <f>E8</f>
        <v xml:space="preserve"> Cofinanciamiento del gobierno general</v>
      </c>
      <c r="F25" s="318" t="str">
        <f>F8</f>
        <v>Otras transferencias corrientes</v>
      </c>
      <c r="G25" s="318" t="str">
        <f>G8</f>
        <v>Otros ingresos propios</v>
      </c>
      <c r="H25" s="318"/>
      <c r="I25" s="91"/>
      <c r="J25" s="91"/>
      <c r="K25" s="91"/>
    </row>
    <row r="26" spans="2:11" x14ac:dyDescent="0.25">
      <c r="B26" s="319" t="s">
        <v>104</v>
      </c>
      <c r="C26" s="320">
        <f>SUM(C27:C30)</f>
        <v>3343007</v>
      </c>
      <c r="D26" s="320">
        <f>SUM(D27:D29)</f>
        <v>0</v>
      </c>
      <c r="E26" s="320">
        <f>SUM(E27:E29)</f>
        <v>100777</v>
      </c>
      <c r="F26" s="320">
        <f>SUM(F27:F29)</f>
        <v>81429</v>
      </c>
      <c r="G26" s="320">
        <f>SUM(G27:G29)</f>
        <v>62383</v>
      </c>
      <c r="H26" s="320"/>
      <c r="I26" s="91"/>
      <c r="J26" s="91"/>
      <c r="K26" s="91"/>
    </row>
    <row r="27" spans="2:11" x14ac:dyDescent="0.25">
      <c r="B27" s="321" t="str">
        <f t="shared" ref="B27:G27" si="0">B9</f>
        <v>Sociedades no financieras características</v>
      </c>
      <c r="C27" s="322">
        <f t="shared" si="0"/>
        <v>2334655</v>
      </c>
      <c r="D27" s="322">
        <f t="shared" si="0"/>
        <v>0</v>
      </c>
      <c r="E27" s="322">
        <f t="shared" si="0"/>
        <v>100777</v>
      </c>
      <c r="F27" s="322">
        <f t="shared" si="0"/>
        <v>66674</v>
      </c>
      <c r="G27" s="322">
        <f t="shared" si="0"/>
        <v>62023</v>
      </c>
      <c r="H27" s="322"/>
      <c r="I27" s="91"/>
      <c r="J27" s="91"/>
      <c r="K27" s="91"/>
    </row>
    <row r="28" spans="2:11" x14ac:dyDescent="0.25">
      <c r="B28" s="321" t="str">
        <f t="shared" ref="B28:G29" si="1">B18</f>
        <v>Instituciones sin fines de lucro que sirven a los hogares</v>
      </c>
      <c r="C28" s="322">
        <f t="shared" si="1"/>
        <v>11984</v>
      </c>
      <c r="D28" s="322">
        <f t="shared" si="1"/>
        <v>0</v>
      </c>
      <c r="E28" s="322">
        <f t="shared" si="1"/>
        <v>0</v>
      </c>
      <c r="F28" s="322">
        <f t="shared" si="1"/>
        <v>14755</v>
      </c>
      <c r="G28" s="322">
        <f t="shared" si="1"/>
        <v>360</v>
      </c>
      <c r="H28" s="322"/>
      <c r="I28" s="91"/>
      <c r="J28" s="91"/>
      <c r="K28" s="91"/>
    </row>
    <row r="29" spans="2:11" x14ac:dyDescent="0.25">
      <c r="B29" s="321" t="str">
        <f t="shared" si="1"/>
        <v>Productores servicios conexos</v>
      </c>
      <c r="C29" s="322">
        <f t="shared" si="1"/>
        <v>869678</v>
      </c>
      <c r="D29" s="322">
        <f t="shared" si="1"/>
        <v>0</v>
      </c>
      <c r="E29" s="322">
        <f t="shared" si="1"/>
        <v>0</v>
      </c>
      <c r="F29" s="322">
        <f t="shared" si="1"/>
        <v>0</v>
      </c>
      <c r="G29" s="322">
        <f t="shared" si="1"/>
        <v>0</v>
      </c>
      <c r="H29" s="322"/>
      <c r="I29" s="91"/>
      <c r="J29" s="91"/>
      <c r="K29" s="91"/>
    </row>
    <row r="30" spans="2:11" x14ac:dyDescent="0.25">
      <c r="B30" s="323" t="str">
        <f t="shared" ref="B30:G30" si="2">B17</f>
        <v>Hogares productores</v>
      </c>
      <c r="C30" s="322">
        <f t="shared" si="2"/>
        <v>126690</v>
      </c>
      <c r="D30" s="322">
        <f t="shared" si="2"/>
        <v>0</v>
      </c>
      <c r="E30" s="322">
        <f t="shared" si="2"/>
        <v>0</v>
      </c>
      <c r="F30" s="322">
        <f t="shared" si="2"/>
        <v>0</v>
      </c>
      <c r="G30" s="322">
        <f t="shared" si="2"/>
        <v>0</v>
      </c>
      <c r="H30" s="232"/>
      <c r="I30" s="96"/>
      <c r="J30" s="96"/>
      <c r="K30" s="96"/>
    </row>
    <row r="31" spans="2:11" x14ac:dyDescent="0.25">
      <c r="B31" s="319" t="s">
        <v>171</v>
      </c>
      <c r="C31" s="320">
        <f>SUM(C32:C33)</f>
        <v>85662</v>
      </c>
      <c r="D31" s="320">
        <f t="shared" ref="D31:G31" si="3">SUM(D32:D33)</f>
        <v>4920520</v>
      </c>
      <c r="E31" s="320">
        <f t="shared" si="3"/>
        <v>0</v>
      </c>
      <c r="F31" s="320">
        <f t="shared" si="3"/>
        <v>25805</v>
      </c>
      <c r="G31" s="320">
        <f t="shared" si="3"/>
        <v>2071</v>
      </c>
      <c r="H31" s="320"/>
      <c r="I31" s="91"/>
      <c r="J31" s="91"/>
      <c r="K31" s="91"/>
    </row>
    <row r="32" spans="2:11" x14ac:dyDescent="0.25">
      <c r="B32" s="321" t="str">
        <f t="shared" ref="B32:G32" si="4">B10</f>
        <v>Gobierno central</v>
      </c>
      <c r="C32" s="322">
        <f t="shared" si="4"/>
        <v>85662</v>
      </c>
      <c r="D32" s="322">
        <f t="shared" si="4"/>
        <v>4861563</v>
      </c>
      <c r="E32" s="322">
        <f t="shared" si="4"/>
        <v>0</v>
      </c>
      <c r="F32" s="322">
        <f t="shared" si="4"/>
        <v>25805</v>
      </c>
      <c r="G32" s="322">
        <f t="shared" si="4"/>
        <v>2071</v>
      </c>
      <c r="H32" s="322"/>
      <c r="I32" s="91"/>
      <c r="J32" s="91"/>
      <c r="K32" s="91"/>
    </row>
    <row r="33" spans="2:11" x14ac:dyDescent="0.25">
      <c r="B33" s="324" t="str">
        <f t="shared" ref="B33:G33" si="5">+B16</f>
        <v>Gobierno local</v>
      </c>
      <c r="C33" s="325">
        <f t="shared" si="5"/>
        <v>0</v>
      </c>
      <c r="D33" s="325">
        <f t="shared" si="5"/>
        <v>58957</v>
      </c>
      <c r="E33" s="325">
        <f t="shared" si="5"/>
        <v>0</v>
      </c>
      <c r="F33" s="325">
        <f t="shared" si="5"/>
        <v>0</v>
      </c>
      <c r="G33" s="325">
        <f t="shared" si="5"/>
        <v>0</v>
      </c>
      <c r="H33" s="322"/>
      <c r="I33" s="91"/>
      <c r="J33" s="91"/>
      <c r="K33" s="91"/>
    </row>
    <row r="34" spans="2:11" x14ac:dyDescent="0.25">
      <c r="B34" s="317" t="s">
        <v>64</v>
      </c>
      <c r="C34" s="320">
        <f>C31+C26</f>
        <v>3428669</v>
      </c>
      <c r="D34" s="320">
        <f t="shared" ref="D34:G34" si="6">D31+D26</f>
        <v>4920520</v>
      </c>
      <c r="E34" s="320">
        <f t="shared" si="6"/>
        <v>100777</v>
      </c>
      <c r="F34" s="320">
        <f t="shared" si="6"/>
        <v>107234</v>
      </c>
      <c r="G34" s="320">
        <f t="shared" si="6"/>
        <v>64454</v>
      </c>
      <c r="H34" s="320"/>
      <c r="I34" s="91"/>
      <c r="J34" s="91"/>
      <c r="K34" s="91"/>
    </row>
    <row r="35" spans="2:11" x14ac:dyDescent="0.25">
      <c r="B35" s="317"/>
      <c r="C35" s="326">
        <f>C34-C20</f>
        <v>0</v>
      </c>
      <c r="D35" s="326">
        <f>D34-D20</f>
        <v>0</v>
      </c>
      <c r="E35" s="326">
        <f>E34-E20</f>
        <v>0</v>
      </c>
      <c r="F35" s="326">
        <f>F34-F20</f>
        <v>0</v>
      </c>
      <c r="G35" s="326">
        <f>G34-G20</f>
        <v>0</v>
      </c>
      <c r="H35" s="326"/>
      <c r="I35" s="91"/>
      <c r="J35" s="91"/>
      <c r="K35" s="91"/>
    </row>
    <row r="36" spans="2:11" x14ac:dyDescent="0.25">
      <c r="B36" s="94"/>
      <c r="C36" s="98"/>
      <c r="D36" s="98"/>
      <c r="E36" s="98"/>
      <c r="F36" s="98"/>
      <c r="G36" s="98"/>
      <c r="H36" s="99"/>
      <c r="I36" s="91"/>
      <c r="J36" s="91"/>
      <c r="K36" s="91"/>
    </row>
    <row r="37" spans="2:11" x14ac:dyDescent="0.25">
      <c r="B37" s="92"/>
      <c r="C37" s="98"/>
      <c r="D37" s="92"/>
      <c r="E37" s="92"/>
      <c r="F37" s="92"/>
      <c r="G37" s="79"/>
      <c r="H37" s="79"/>
      <c r="I37" s="79"/>
      <c r="J37" s="79"/>
      <c r="K37" s="79"/>
    </row>
    <row r="38" spans="2:11" x14ac:dyDescent="0.25">
      <c r="B38" s="92"/>
      <c r="H38" s="79"/>
      <c r="I38" s="79"/>
      <c r="J38" s="79"/>
      <c r="K38" s="79"/>
    </row>
    <row r="39" spans="2:11" x14ac:dyDescent="0.25">
      <c r="B39" s="92"/>
      <c r="H39" s="79"/>
      <c r="I39" s="79"/>
      <c r="J39" s="79"/>
      <c r="K39" s="79"/>
    </row>
    <row r="40" spans="2:11" x14ac:dyDescent="0.25">
      <c r="B40" s="92"/>
      <c r="H40" s="79"/>
      <c r="I40" s="79"/>
      <c r="J40" s="79"/>
      <c r="K40" s="79"/>
    </row>
    <row r="41" spans="2:11" x14ac:dyDescent="0.25">
      <c r="B41" s="92"/>
      <c r="H41" s="79"/>
      <c r="I41" s="79"/>
      <c r="J41" s="79"/>
      <c r="K41" s="79"/>
    </row>
    <row r="42" spans="2:11" x14ac:dyDescent="0.25">
      <c r="B42" s="92"/>
      <c r="H42" s="79"/>
      <c r="I42" s="79"/>
      <c r="J42" s="79"/>
      <c r="K42" s="79"/>
    </row>
    <row r="43" spans="2:11" x14ac:dyDescent="0.25">
      <c r="B43" s="92"/>
      <c r="H43" s="79"/>
      <c r="I43" s="79"/>
      <c r="J43" s="79"/>
      <c r="K43" s="79"/>
    </row>
    <row r="44" spans="2:11" x14ac:dyDescent="0.25">
      <c r="B44" s="92"/>
      <c r="H44" s="79"/>
      <c r="I44" s="79"/>
      <c r="J44" s="79"/>
      <c r="K44" s="79"/>
    </row>
    <row r="45" spans="2:11" x14ac:dyDescent="0.25">
      <c r="B45" s="92"/>
      <c r="H45" s="79"/>
      <c r="I45" s="79"/>
      <c r="J45" s="79"/>
      <c r="K45" s="79"/>
    </row>
    <row r="46" spans="2:11" x14ac:dyDescent="0.25">
      <c r="B46" s="92"/>
      <c r="H46" s="79"/>
      <c r="I46" s="79"/>
      <c r="J46" s="79"/>
      <c r="K46" s="79"/>
    </row>
    <row r="47" spans="2:11" x14ac:dyDescent="0.25">
      <c r="B47" s="92"/>
      <c r="H47" s="79"/>
      <c r="I47" s="79"/>
      <c r="J47" s="79"/>
      <c r="K47" s="79"/>
    </row>
    <row r="48" spans="2:11" x14ac:dyDescent="0.25">
      <c r="B48" s="92"/>
      <c r="H48" s="79"/>
      <c r="I48" s="79"/>
      <c r="J48" s="79"/>
      <c r="K48" s="79"/>
    </row>
    <row r="49" spans="2:11" x14ac:dyDescent="0.25">
      <c r="B49" s="92"/>
      <c r="H49" s="79"/>
      <c r="I49" s="79"/>
      <c r="J49" s="79"/>
      <c r="K49" s="79"/>
    </row>
    <row r="50" spans="2:11" x14ac:dyDescent="0.25">
      <c r="B50" s="92"/>
      <c r="H50" s="79"/>
      <c r="I50" s="79"/>
      <c r="J50" s="79"/>
      <c r="K50" s="79"/>
    </row>
    <row r="51" spans="2:11" x14ac:dyDescent="0.25">
      <c r="B51" s="92"/>
      <c r="H51" s="79"/>
      <c r="I51" s="79"/>
      <c r="J51" s="79"/>
      <c r="K51" s="79"/>
    </row>
    <row r="52" spans="2:11" x14ac:dyDescent="0.25">
      <c r="B52" s="92"/>
      <c r="H52" s="79"/>
      <c r="I52" s="79"/>
      <c r="J52" s="79"/>
      <c r="K52" s="79"/>
    </row>
    <row r="53" spans="2:11" x14ac:dyDescent="0.25">
      <c r="B53" s="92"/>
      <c r="H53" s="79"/>
      <c r="I53" s="79"/>
      <c r="J53" s="79"/>
      <c r="K53" s="79"/>
    </row>
    <row r="54" spans="2:11" x14ac:dyDescent="0.25">
      <c r="B54" s="92"/>
      <c r="H54" s="79"/>
      <c r="I54" s="79"/>
      <c r="J54" s="79"/>
      <c r="K54" s="79"/>
    </row>
    <row r="55" spans="2:11" x14ac:dyDescent="0.25">
      <c r="B55" s="92"/>
      <c r="H55" s="79"/>
      <c r="I55" s="79"/>
      <c r="J55" s="79"/>
      <c r="K55" s="79"/>
    </row>
    <row r="56" spans="2:11" x14ac:dyDescent="0.25">
      <c r="B56" s="92"/>
      <c r="H56" s="79"/>
      <c r="I56" s="79"/>
      <c r="J56" s="79"/>
      <c r="K56" s="79"/>
    </row>
    <row r="57" spans="2:11" x14ac:dyDescent="0.25">
      <c r="B57" s="92"/>
      <c r="H57" s="79"/>
      <c r="I57" s="79"/>
      <c r="J57" s="79"/>
      <c r="K57" s="79"/>
    </row>
    <row r="58" spans="2:11" x14ac:dyDescent="0.25">
      <c r="B58" s="92"/>
      <c r="H58" s="79"/>
      <c r="I58" s="79"/>
      <c r="J58" s="79"/>
      <c r="K58" s="79"/>
    </row>
    <row r="59" spans="2:11" x14ac:dyDescent="0.25">
      <c r="B59" s="92"/>
      <c r="H59" s="79"/>
      <c r="I59" s="79"/>
      <c r="J59" s="79"/>
      <c r="K59" s="79"/>
    </row>
    <row r="60" spans="2:11" x14ac:dyDescent="0.25">
      <c r="B60" s="92"/>
      <c r="H60" s="79"/>
      <c r="I60" s="79"/>
      <c r="J60" s="79"/>
      <c r="K60" s="79"/>
    </row>
    <row r="61" spans="2:11" x14ac:dyDescent="0.25">
      <c r="H61" s="79"/>
      <c r="I61" s="100"/>
      <c r="J61" s="79"/>
      <c r="K61" s="79"/>
    </row>
    <row r="62" spans="2:11" ht="14.25" x14ac:dyDescent="0.3">
      <c r="B62" s="112"/>
      <c r="H62" s="112"/>
      <c r="I62" s="112"/>
      <c r="J62" s="112"/>
      <c r="K62" s="112"/>
    </row>
    <row r="63" spans="2:11" ht="14.25" x14ac:dyDescent="0.3">
      <c r="B63" s="112"/>
      <c r="H63" s="112"/>
      <c r="I63" s="112"/>
      <c r="J63" s="112"/>
      <c r="K63" s="112"/>
    </row>
    <row r="64" spans="2:11" ht="33" customHeight="1" x14ac:dyDescent="0.3">
      <c r="B64" s="269" t="s">
        <v>291</v>
      </c>
      <c r="C64" s="269"/>
      <c r="D64" s="269"/>
      <c r="E64" s="269"/>
      <c r="F64" s="269"/>
      <c r="G64" s="269"/>
      <c r="H64" s="269"/>
      <c r="I64" s="112"/>
      <c r="J64" s="112"/>
      <c r="K64" s="112"/>
    </row>
    <row r="65" spans="1:11" ht="13.5" customHeight="1" x14ac:dyDescent="0.3">
      <c r="A65" s="40"/>
      <c r="B65" s="327"/>
      <c r="C65" s="327"/>
      <c r="D65" s="327"/>
      <c r="E65" s="327"/>
      <c r="F65" s="327"/>
      <c r="G65" s="327"/>
      <c r="H65" s="328"/>
      <c r="I65" s="329"/>
      <c r="J65" s="56"/>
      <c r="K65" s="56"/>
    </row>
    <row r="66" spans="1:11" ht="13.5" customHeight="1" x14ac:dyDescent="0.3">
      <c r="A66" s="40"/>
      <c r="B66" s="330"/>
      <c r="C66" s="331" t="str">
        <f>+C8</f>
        <v xml:space="preserve"> Financiamiento de los hogares</v>
      </c>
      <c r="D66" s="331" t="str">
        <f t="shared" ref="D66:G66" si="7">+D8</f>
        <v xml:space="preserve"> Transferencia corriente del gobierno general</v>
      </c>
      <c r="E66" s="331" t="str">
        <f t="shared" si="7"/>
        <v xml:space="preserve"> Cofinanciamiento del gobierno general</v>
      </c>
      <c r="F66" s="331" t="str">
        <f t="shared" si="7"/>
        <v>Otras transferencias corrientes</v>
      </c>
      <c r="G66" s="331" t="str">
        <f t="shared" si="7"/>
        <v>Otros ingresos propios</v>
      </c>
      <c r="H66" s="332"/>
      <c r="I66" s="329"/>
      <c r="J66" s="56"/>
      <c r="K66" s="56"/>
    </row>
    <row r="67" spans="1:11" ht="13.5" customHeight="1" x14ac:dyDescent="0.3">
      <c r="A67" s="40"/>
      <c r="B67" s="333" t="s">
        <v>64</v>
      </c>
      <c r="C67" s="334">
        <f>SUM(C68:C73)</f>
        <v>0.99999999999999989</v>
      </c>
      <c r="D67" s="334">
        <f t="shared" ref="D67:G67" si="8">SUM(D68:D73)</f>
        <v>1</v>
      </c>
      <c r="E67" s="334">
        <f t="shared" si="8"/>
        <v>1</v>
      </c>
      <c r="F67" s="334">
        <f t="shared" si="8"/>
        <v>1</v>
      </c>
      <c r="G67" s="334">
        <f t="shared" si="8"/>
        <v>1</v>
      </c>
      <c r="H67" s="335"/>
      <c r="I67" s="329"/>
      <c r="J67" s="56"/>
      <c r="K67" s="56"/>
    </row>
    <row r="68" spans="1:11" ht="13.5" customHeight="1" x14ac:dyDescent="0.3">
      <c r="A68" s="40"/>
      <c r="B68" s="336" t="str">
        <f>B9</f>
        <v>Sociedades no financieras características</v>
      </c>
      <c r="C68" s="337">
        <f>+C9/C20</f>
        <v>0.68092166377098517</v>
      </c>
      <c r="D68" s="337">
        <f t="shared" ref="D68:G68" si="9">+D9/D20</f>
        <v>0</v>
      </c>
      <c r="E68" s="337">
        <f t="shared" si="9"/>
        <v>1</v>
      </c>
      <c r="F68" s="337">
        <f t="shared" si="9"/>
        <v>0.62176175466736294</v>
      </c>
      <c r="G68" s="337">
        <f t="shared" si="9"/>
        <v>0.96228317870108915</v>
      </c>
      <c r="H68" s="335"/>
      <c r="I68" s="329"/>
      <c r="J68" s="56"/>
      <c r="K68" s="56"/>
    </row>
    <row r="69" spans="1:11" ht="13.5" customHeight="1" x14ac:dyDescent="0.3">
      <c r="A69" s="40"/>
      <c r="B69" s="336" t="str">
        <f>B18</f>
        <v>Instituciones sin fines de lucro que sirven a los hogares</v>
      </c>
      <c r="C69" s="337">
        <f>+C18/C20</f>
        <v>3.495233864802931E-3</v>
      </c>
      <c r="D69" s="337">
        <f t="shared" ref="D69:G69" si="10">+D18/D20</f>
        <v>0</v>
      </c>
      <c r="E69" s="337">
        <f t="shared" si="10"/>
        <v>0</v>
      </c>
      <c r="F69" s="337">
        <f t="shared" si="10"/>
        <v>0.13759628476043045</v>
      </c>
      <c r="G69" s="337">
        <f t="shared" si="10"/>
        <v>5.585378719707078E-3</v>
      </c>
      <c r="H69" s="338"/>
      <c r="I69" s="329"/>
      <c r="J69" s="56"/>
      <c r="K69" s="56"/>
    </row>
    <row r="70" spans="1:11" ht="13.5" customHeight="1" x14ac:dyDescent="0.3">
      <c r="A70" s="40"/>
      <c r="B70" s="336" t="str">
        <f>B19</f>
        <v>Productores servicios conexos</v>
      </c>
      <c r="C70" s="337">
        <f>+C19/C20</f>
        <v>0.2536488649093861</v>
      </c>
      <c r="D70" s="337">
        <f t="shared" ref="D70:G70" si="11">+D19/D20</f>
        <v>0</v>
      </c>
      <c r="E70" s="337">
        <f t="shared" si="11"/>
        <v>0</v>
      </c>
      <c r="F70" s="337">
        <f t="shared" si="11"/>
        <v>0</v>
      </c>
      <c r="G70" s="337">
        <f t="shared" si="11"/>
        <v>0</v>
      </c>
      <c r="H70" s="338"/>
      <c r="I70" s="329"/>
      <c r="J70" s="56"/>
      <c r="K70" s="56"/>
    </row>
    <row r="71" spans="1:11" ht="13.5" customHeight="1" x14ac:dyDescent="0.3">
      <c r="A71" s="40"/>
      <c r="B71" s="339" t="str">
        <f>B17</f>
        <v>Hogares productores</v>
      </c>
      <c r="C71" s="337">
        <f>+C17/C20</f>
        <v>3.6950198458935525E-2</v>
      </c>
      <c r="D71" s="337">
        <f t="shared" ref="D71:G71" si="12">+D17/D20</f>
        <v>0</v>
      </c>
      <c r="E71" s="337">
        <f t="shared" si="12"/>
        <v>0</v>
      </c>
      <c r="F71" s="337">
        <f t="shared" si="12"/>
        <v>0</v>
      </c>
      <c r="G71" s="337">
        <f t="shared" si="12"/>
        <v>0</v>
      </c>
      <c r="H71" s="340"/>
      <c r="I71" s="329"/>
      <c r="J71" s="56"/>
      <c r="K71" s="56"/>
    </row>
    <row r="72" spans="1:11" ht="13.5" customHeight="1" x14ac:dyDescent="0.3">
      <c r="A72" s="40"/>
      <c r="B72" s="341" t="str">
        <f>+B16</f>
        <v>Gobierno local</v>
      </c>
      <c r="C72" s="337">
        <f>+C16/C20</f>
        <v>0</v>
      </c>
      <c r="D72" s="337">
        <f t="shared" ref="D72:G72" si="13">+D16/D20</f>
        <v>1.1981863705462024E-2</v>
      </c>
      <c r="E72" s="337">
        <f t="shared" si="13"/>
        <v>0</v>
      </c>
      <c r="F72" s="337">
        <f t="shared" si="13"/>
        <v>0</v>
      </c>
      <c r="G72" s="337">
        <f t="shared" si="13"/>
        <v>0</v>
      </c>
      <c r="H72" s="340"/>
      <c r="I72" s="329"/>
      <c r="J72" s="56"/>
      <c r="K72" s="56"/>
    </row>
    <row r="73" spans="1:11" ht="13.5" customHeight="1" x14ac:dyDescent="0.3">
      <c r="A73" s="40"/>
      <c r="B73" s="339" t="str">
        <f>B10</f>
        <v>Gobierno central</v>
      </c>
      <c r="C73" s="337">
        <f>+C10/C20</f>
        <v>2.4984038995890242E-2</v>
      </c>
      <c r="D73" s="337">
        <f t="shared" ref="D73:G73" si="14">+D10/D20</f>
        <v>0.98801813629453794</v>
      </c>
      <c r="E73" s="337">
        <f t="shared" si="14"/>
        <v>0</v>
      </c>
      <c r="F73" s="337">
        <f t="shared" si="14"/>
        <v>0.24064196057220658</v>
      </c>
      <c r="G73" s="337">
        <f t="shared" si="14"/>
        <v>3.2131442579203771E-2</v>
      </c>
      <c r="H73" s="340"/>
      <c r="I73" s="329"/>
      <c r="J73" s="56"/>
      <c r="K73" s="56"/>
    </row>
    <row r="74" spans="1:11" ht="13.5" customHeight="1" x14ac:dyDescent="0.3">
      <c r="A74" s="40"/>
      <c r="B74" s="342"/>
      <c r="C74" s="342"/>
      <c r="D74" s="342"/>
      <c r="E74" s="342"/>
      <c r="F74" s="342"/>
      <c r="G74" s="340"/>
      <c r="H74" s="340"/>
      <c r="I74" s="329"/>
      <c r="J74" s="56"/>
      <c r="K74" s="56"/>
    </row>
    <row r="75" spans="1:11" ht="14.25" x14ac:dyDescent="0.3">
      <c r="B75" s="343"/>
      <c r="C75" s="343"/>
      <c r="D75" s="343"/>
      <c r="E75" s="343"/>
      <c r="F75" s="343"/>
      <c r="G75" s="329"/>
      <c r="H75" s="329"/>
      <c r="I75" s="329"/>
      <c r="J75" s="56"/>
      <c r="K75" s="56"/>
    </row>
    <row r="76" spans="1:11" ht="17.45" customHeight="1" x14ac:dyDescent="0.3">
      <c r="B76" s="103"/>
      <c r="C76" s="103"/>
      <c r="D76" s="103"/>
      <c r="E76" s="103"/>
      <c r="F76" s="103"/>
      <c r="G76" s="56"/>
      <c r="H76" s="56"/>
      <c r="I76" s="104"/>
      <c r="J76" s="56"/>
      <c r="K76" s="56"/>
    </row>
    <row r="77" spans="1:11" ht="14.25" x14ac:dyDescent="0.3">
      <c r="B77" s="103"/>
      <c r="C77" s="103"/>
      <c r="D77" s="103"/>
      <c r="E77" s="103"/>
      <c r="F77" s="103"/>
      <c r="G77" s="56"/>
      <c r="H77" s="56"/>
      <c r="I77" s="56"/>
      <c r="J77" s="56"/>
      <c r="K77" s="56"/>
    </row>
    <row r="78" spans="1:11" ht="13.5" customHeight="1" x14ac:dyDescent="0.3">
      <c r="B78" s="56"/>
      <c r="C78" s="40"/>
      <c r="D78" s="40"/>
      <c r="E78" s="40"/>
      <c r="F78" s="40"/>
      <c r="G78" s="40"/>
      <c r="H78" s="40"/>
      <c r="I78" s="56"/>
      <c r="J78" s="56"/>
      <c r="K78" s="56"/>
    </row>
    <row r="79" spans="1:11" ht="13.5" customHeight="1" x14ac:dyDescent="0.3">
      <c r="B79" s="56"/>
      <c r="C79" s="40"/>
      <c r="D79" s="40"/>
      <c r="E79" s="40"/>
      <c r="F79" s="40"/>
      <c r="G79" s="40"/>
      <c r="H79" s="40"/>
      <c r="I79" s="56"/>
      <c r="J79" s="56"/>
      <c r="K79" s="56"/>
    </row>
    <row r="80" spans="1:11" ht="13.5" customHeight="1" x14ac:dyDescent="0.3">
      <c r="B80" s="56"/>
      <c r="C80" s="40"/>
      <c r="D80" s="40"/>
      <c r="E80" s="40"/>
      <c r="F80" s="40"/>
      <c r="G80" s="40"/>
      <c r="H80" s="40"/>
      <c r="I80" s="56"/>
      <c r="J80" s="56"/>
      <c r="K80" s="56"/>
    </row>
    <row r="81" spans="2:11" ht="13.5" customHeight="1" x14ac:dyDescent="0.3">
      <c r="B81" s="56"/>
      <c r="C81" s="40"/>
      <c r="D81" s="40"/>
      <c r="E81" s="40"/>
      <c r="F81" s="40"/>
      <c r="G81" s="40"/>
      <c r="H81" s="40"/>
      <c r="I81" s="56"/>
      <c r="J81" s="56"/>
      <c r="K81" s="56"/>
    </row>
    <row r="82" spans="2:11" ht="13.5" customHeight="1" x14ac:dyDescent="0.3">
      <c r="B82" s="56"/>
      <c r="C82" s="40"/>
      <c r="D82" s="40"/>
      <c r="E82" s="40"/>
      <c r="F82" s="40"/>
      <c r="G82" s="40"/>
      <c r="H82" s="40"/>
      <c r="I82" s="56"/>
      <c r="J82" s="56"/>
      <c r="K82" s="56"/>
    </row>
    <row r="83" spans="2:11" ht="13.5" customHeight="1" x14ac:dyDescent="0.3">
      <c r="B83" s="56"/>
      <c r="C83" s="40"/>
      <c r="D83" s="40"/>
      <c r="E83" s="40"/>
      <c r="F83" s="40"/>
      <c r="G83" s="40"/>
      <c r="H83" s="40"/>
      <c r="I83" s="56"/>
      <c r="J83" s="56"/>
      <c r="K83" s="56"/>
    </row>
    <row r="84" spans="2:11" ht="13.5" customHeight="1" x14ac:dyDescent="0.3">
      <c r="B84" s="56"/>
      <c r="C84" s="40"/>
      <c r="D84" s="40"/>
      <c r="E84" s="40"/>
      <c r="F84" s="40"/>
      <c r="G84" s="40"/>
      <c r="H84" s="40"/>
      <c r="I84" s="56"/>
      <c r="J84" s="56"/>
      <c r="K84" s="56"/>
    </row>
    <row r="85" spans="2:11" ht="13.5" customHeight="1" x14ac:dyDescent="0.3">
      <c r="B85" s="56"/>
      <c r="C85" s="40"/>
      <c r="D85" s="40"/>
      <c r="E85" s="40"/>
      <c r="F85" s="40"/>
      <c r="G85" s="40"/>
      <c r="H85" s="40"/>
      <c r="I85" s="56"/>
      <c r="J85" s="56"/>
      <c r="K85" s="56"/>
    </row>
    <row r="86" spans="2:11" ht="13.5" customHeight="1" x14ac:dyDescent="0.3">
      <c r="B86" s="56"/>
      <c r="C86" s="40"/>
      <c r="D86" s="40"/>
      <c r="E86" s="40"/>
      <c r="F86" s="40"/>
      <c r="G86" s="40"/>
      <c r="H86" s="40"/>
      <c r="I86" s="56"/>
      <c r="J86" s="56"/>
      <c r="K86" s="56"/>
    </row>
    <row r="87" spans="2:11" ht="13.5" customHeight="1" x14ac:dyDescent="0.3">
      <c r="B87" s="56"/>
      <c r="C87" s="40"/>
      <c r="D87" s="40"/>
      <c r="E87" s="40"/>
      <c r="F87" s="40"/>
      <c r="G87" s="40"/>
      <c r="H87" s="40"/>
      <c r="I87" s="56"/>
      <c r="J87" s="56"/>
      <c r="K87" s="56"/>
    </row>
    <row r="88" spans="2:11" ht="13.5" customHeight="1" x14ac:dyDescent="0.3">
      <c r="B88" s="56"/>
      <c r="C88" s="40"/>
      <c r="D88" s="40"/>
      <c r="E88" s="40"/>
      <c r="F88" s="40"/>
      <c r="G88" s="40"/>
      <c r="H88" s="40"/>
      <c r="I88" s="56"/>
      <c r="J88" s="56"/>
      <c r="K88" s="56"/>
    </row>
    <row r="89" spans="2:11" ht="13.5" customHeight="1" x14ac:dyDescent="0.3">
      <c r="B89" s="56"/>
      <c r="C89" s="40"/>
      <c r="D89" s="40"/>
      <c r="E89" s="40"/>
      <c r="F89" s="40"/>
      <c r="G89" s="40"/>
      <c r="H89" s="40"/>
      <c r="I89" s="56"/>
      <c r="J89" s="56"/>
      <c r="K89" s="56"/>
    </row>
    <row r="90" spans="2:11" ht="13.5" customHeight="1" x14ac:dyDescent="0.3">
      <c r="B90" s="56"/>
      <c r="C90" s="40"/>
      <c r="D90" s="40"/>
      <c r="E90" s="40"/>
      <c r="F90" s="40"/>
      <c r="G90" s="40"/>
      <c r="H90" s="40"/>
      <c r="I90" s="56"/>
      <c r="J90" s="56"/>
      <c r="K90" s="56"/>
    </row>
    <row r="91" spans="2:11" ht="13.5" customHeight="1" x14ac:dyDescent="0.3">
      <c r="B91" s="56"/>
      <c r="C91" s="40"/>
      <c r="D91" s="40"/>
      <c r="E91" s="40"/>
      <c r="F91" s="40"/>
      <c r="G91" s="40"/>
      <c r="H91" s="40"/>
      <c r="I91" s="56"/>
      <c r="J91" s="56"/>
      <c r="K91" s="56"/>
    </row>
    <row r="92" spans="2:11" ht="13.5" customHeight="1" x14ac:dyDescent="0.3">
      <c r="B92" s="56"/>
      <c r="C92" s="40"/>
      <c r="D92" s="40"/>
      <c r="E92" s="40"/>
      <c r="F92" s="40"/>
      <c r="G92" s="40"/>
      <c r="H92" s="40"/>
      <c r="I92" s="56"/>
      <c r="J92" s="56"/>
      <c r="K92" s="56"/>
    </row>
    <row r="93" spans="2:11" ht="13.5" customHeight="1" x14ac:dyDescent="0.3">
      <c r="B93" s="56"/>
      <c r="C93" s="40"/>
      <c r="D93" s="40"/>
      <c r="E93" s="40"/>
      <c r="F93" s="40"/>
      <c r="G93" s="40"/>
      <c r="H93" s="40"/>
      <c r="I93" s="56"/>
      <c r="J93" s="56"/>
      <c r="K93" s="56"/>
    </row>
    <row r="94" spans="2:11" ht="13.5" customHeight="1" x14ac:dyDescent="0.3">
      <c r="B94" s="56"/>
      <c r="C94" s="40"/>
      <c r="D94" s="40"/>
      <c r="E94" s="40"/>
      <c r="F94" s="40"/>
      <c r="G94" s="40"/>
      <c r="H94" s="40"/>
      <c r="I94" s="56"/>
      <c r="J94" s="56"/>
      <c r="K94" s="56"/>
    </row>
    <row r="95" spans="2:11" ht="13.5" customHeight="1" x14ac:dyDescent="0.3">
      <c r="B95" s="56"/>
      <c r="C95" s="40"/>
      <c r="D95" s="40"/>
      <c r="E95" s="40"/>
      <c r="F95" s="40"/>
      <c r="G95" s="40"/>
      <c r="H95" s="40"/>
      <c r="I95" s="56"/>
      <c r="J95" s="56"/>
      <c r="K95" s="56"/>
    </row>
    <row r="96" spans="2:11" ht="13.5" customHeight="1" x14ac:dyDescent="0.3">
      <c r="B96" s="56"/>
      <c r="C96" s="40"/>
      <c r="D96" s="40"/>
      <c r="E96" s="40"/>
      <c r="F96" s="40"/>
      <c r="G96" s="40"/>
      <c r="H96" s="40"/>
      <c r="I96" s="56"/>
      <c r="J96" s="56"/>
      <c r="K96" s="56"/>
    </row>
    <row r="97" spans="2:11" ht="13.5" customHeight="1" x14ac:dyDescent="0.3">
      <c r="B97" s="56"/>
      <c r="C97" s="40"/>
      <c r="D97" s="40"/>
      <c r="E97" s="40"/>
      <c r="F97" s="40"/>
      <c r="G97" s="40"/>
      <c r="H97" s="40"/>
      <c r="I97" s="56"/>
      <c r="J97" s="56"/>
      <c r="K97" s="56"/>
    </row>
    <row r="98" spans="2:11" ht="13.5" customHeight="1" x14ac:dyDescent="0.3">
      <c r="B98" s="66" t="s">
        <v>279</v>
      </c>
    </row>
    <row r="99" spans="2:11" ht="13.5" customHeight="1" x14ac:dyDescent="0.3">
      <c r="B99" s="40"/>
      <c r="C99" s="40"/>
      <c r="D99" s="40"/>
      <c r="E99" s="40"/>
      <c r="F99" s="40"/>
      <c r="G99" s="40"/>
      <c r="H99" s="40"/>
      <c r="I99" s="112"/>
      <c r="J99" s="112"/>
      <c r="K99" s="112"/>
    </row>
    <row r="100" spans="2:11" ht="13.5" customHeight="1" x14ac:dyDescent="0.3">
      <c r="B100" s="40"/>
      <c r="C100" s="40"/>
      <c r="D100" s="40"/>
      <c r="E100" s="40"/>
      <c r="F100" s="40"/>
      <c r="G100" s="40"/>
      <c r="H100" s="40"/>
      <c r="I100" s="112"/>
      <c r="J100" s="112"/>
      <c r="K100" s="112"/>
    </row>
    <row r="101" spans="2:11" ht="30" customHeight="1" x14ac:dyDescent="0.3">
      <c r="B101" s="40"/>
      <c r="C101" s="40"/>
      <c r="D101" s="40"/>
      <c r="E101" s="40"/>
      <c r="F101" s="40"/>
      <c r="G101" s="40"/>
      <c r="H101" s="40"/>
      <c r="I101" s="112"/>
      <c r="J101" s="112"/>
      <c r="K101" s="112"/>
    </row>
    <row r="102" spans="2:11" ht="30" customHeight="1" x14ac:dyDescent="0.3">
      <c r="B102" s="40"/>
      <c r="C102" s="40"/>
      <c r="D102" s="40"/>
      <c r="E102" s="40"/>
      <c r="F102" s="40"/>
      <c r="G102" s="40"/>
      <c r="H102" s="40"/>
      <c r="I102" s="112"/>
      <c r="J102" s="112"/>
      <c r="K102" s="112"/>
    </row>
    <row r="103" spans="2:11" ht="30" customHeight="1" x14ac:dyDescent="0.3">
      <c r="B103" s="40"/>
      <c r="C103" s="40"/>
      <c r="D103" s="40"/>
      <c r="E103" s="40"/>
      <c r="F103" s="40"/>
      <c r="G103" s="40"/>
      <c r="H103" s="40"/>
      <c r="I103" s="112"/>
      <c r="J103" s="112"/>
      <c r="K103" s="112"/>
    </row>
    <row r="104" spans="2:11" ht="30" customHeight="1" x14ac:dyDescent="0.3">
      <c r="B104" s="40"/>
      <c r="C104" s="40"/>
      <c r="D104" s="40"/>
      <c r="E104" s="40"/>
      <c r="F104" s="40"/>
      <c r="G104" s="40"/>
      <c r="H104" s="40"/>
      <c r="I104" s="112"/>
      <c r="J104" s="112"/>
      <c r="K104" s="112"/>
    </row>
    <row r="105" spans="2:11" ht="30" customHeight="1" x14ac:dyDescent="0.3">
      <c r="B105" s="40"/>
      <c r="C105" s="40"/>
      <c r="D105" s="40"/>
      <c r="E105" s="40"/>
      <c r="F105" s="40"/>
      <c r="G105" s="40"/>
      <c r="H105" s="40"/>
      <c r="I105" s="112"/>
      <c r="J105" s="112"/>
      <c r="K105" s="112"/>
    </row>
    <row r="106" spans="2:11" ht="30" customHeight="1" x14ac:dyDescent="0.3">
      <c r="B106" s="40"/>
      <c r="C106" s="40"/>
      <c r="D106" s="40"/>
      <c r="E106" s="40"/>
      <c r="F106" s="40"/>
      <c r="G106" s="40"/>
      <c r="H106" s="40"/>
      <c r="I106" s="112"/>
      <c r="J106" s="112"/>
      <c r="K106" s="112"/>
    </row>
    <row r="107" spans="2:11" ht="30" customHeight="1" x14ac:dyDescent="0.3">
      <c r="B107" s="40"/>
      <c r="C107" s="40"/>
      <c r="D107" s="40"/>
      <c r="E107" s="40"/>
      <c r="F107" s="40"/>
      <c r="G107" s="40"/>
      <c r="H107" s="40"/>
      <c r="I107" s="112"/>
      <c r="J107" s="112"/>
      <c r="K107" s="112"/>
    </row>
    <row r="108" spans="2:11" ht="30" customHeight="1" x14ac:dyDescent="0.3">
      <c r="B108" s="40"/>
      <c r="C108" s="40"/>
      <c r="D108" s="40"/>
      <c r="E108" s="40"/>
      <c r="F108" s="40"/>
      <c r="G108" s="40"/>
      <c r="H108" s="40"/>
      <c r="I108" s="112"/>
      <c r="J108" s="112"/>
      <c r="K108" s="112"/>
    </row>
    <row r="109" spans="2:11" ht="30" customHeight="1" x14ac:dyDescent="0.3">
      <c r="B109" s="40"/>
      <c r="C109" s="40"/>
      <c r="D109" s="40"/>
      <c r="E109" s="40"/>
      <c r="F109" s="40"/>
      <c r="G109" s="40"/>
      <c r="H109" s="40"/>
      <c r="I109" s="112"/>
      <c r="J109" s="112"/>
      <c r="K109" s="112"/>
    </row>
    <row r="110" spans="2:11" ht="30" customHeight="1" x14ac:dyDescent="0.3">
      <c r="I110" s="112"/>
      <c r="J110" s="112"/>
      <c r="K110" s="112"/>
    </row>
  </sheetData>
  <sheetProtection selectLockedCells="1" selectUnlockedCells="1"/>
  <mergeCells count="6">
    <mergeCell ref="B64:H64"/>
    <mergeCell ref="B23:H23"/>
    <mergeCell ref="B4:H4"/>
    <mergeCell ref="B5:H5"/>
    <mergeCell ref="B7:H7"/>
    <mergeCell ref="B6:F6"/>
  </mergeCells>
  <conditionalFormatting sqref="C35:H35">
    <cfRule type="cellIs" dxfId="35" priority="3" operator="lessThan">
      <formula>0</formula>
    </cfRule>
    <cfRule type="cellIs" dxfId="34" priority="4" operator="greaterThan">
      <formula>0</formula>
    </cfRule>
  </conditionalFormatting>
  <conditionalFormatting sqref="H68">
    <cfRule type="cellIs" dxfId="33" priority="5" operator="notEqual">
      <formula>0</formula>
    </cfRule>
  </conditionalFormatting>
  <hyperlinks>
    <hyperlink ref="B2" location="Indice!A1" display="Índice"/>
    <hyperlink ref="H2" location="'2.3_EROG ENSEÑ SECT'!A1" display="Siguiente"/>
    <hyperlink ref="G2" location="'2.1_FINANC ENSEÑ SECT'!A1" display="Anterior"/>
  </hyperlinks>
  <pageMargins left="0.25" right="0.25" top="0.75" bottom="0.75" header="0.3" footer="0.3"/>
  <pageSetup paperSize="9" scale="93" orientation="portrait" horizontalDpi="4294967293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showGridLines="0" showZeros="0" zoomScale="60" zoomScaleNormal="6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50.7109375" customWidth="1"/>
    <col min="3" max="20" width="16.28515625" customWidth="1"/>
    <col min="21" max="21" width="2.7109375" customWidth="1"/>
  </cols>
  <sheetData>
    <row r="1" spans="2:20" ht="84.6" customHeight="1" x14ac:dyDescent="0.25"/>
    <row r="2" spans="2:20" ht="19.899999999999999" customHeight="1" x14ac:dyDescent="0.25">
      <c r="B2" s="42" t="s">
        <v>38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  <c r="R2" s="44"/>
      <c r="S2" s="44" t="s">
        <v>129</v>
      </c>
      <c r="T2" s="44" t="s">
        <v>130</v>
      </c>
    </row>
    <row r="3" spans="2:20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R3" s="47"/>
      <c r="S3" s="47"/>
      <c r="T3" s="47"/>
    </row>
    <row r="4" spans="2:20" ht="19.899999999999999" customHeight="1" x14ac:dyDescent="0.25">
      <c r="B4" s="272" t="s">
        <v>154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</row>
    <row r="5" spans="2:20" ht="40.15" customHeight="1" x14ac:dyDescent="0.25">
      <c r="B5" s="269" t="s">
        <v>246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7" spans="2:20" ht="33" customHeight="1" x14ac:dyDescent="0.25">
      <c r="B7" s="270" t="s">
        <v>58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</row>
    <row r="8" spans="2:20" ht="33" customHeight="1" x14ac:dyDescent="0.25">
      <c r="B8" s="48" t="s">
        <v>40</v>
      </c>
      <c r="C8" s="49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0">
        <v>2014</v>
      </c>
      <c r="K8" s="50">
        <v>2015</v>
      </c>
      <c r="L8" s="50">
        <v>2016</v>
      </c>
      <c r="M8" s="50">
        <v>2017</v>
      </c>
      <c r="N8" s="50">
        <v>2018</v>
      </c>
      <c r="O8" s="50">
        <v>2019</v>
      </c>
      <c r="P8" s="50">
        <v>2020</v>
      </c>
      <c r="Q8" s="50">
        <v>2021</v>
      </c>
      <c r="R8" s="50">
        <v>2022</v>
      </c>
      <c r="S8" s="50">
        <v>2023</v>
      </c>
      <c r="T8" s="50">
        <v>2024</v>
      </c>
    </row>
    <row r="9" spans="2:20" ht="33" customHeight="1" x14ac:dyDescent="0.25">
      <c r="B9" s="89" t="s">
        <v>322</v>
      </c>
      <c r="C9" s="114">
        <v>2285947</v>
      </c>
      <c r="D9" s="114">
        <v>2870429</v>
      </c>
      <c r="E9" s="114">
        <v>3027323</v>
      </c>
      <c r="F9" s="114">
        <v>3288529</v>
      </c>
      <c r="G9" s="114">
        <v>3822804</v>
      </c>
      <c r="H9" s="114">
        <v>4107724</v>
      </c>
      <c r="I9" s="114">
        <v>4973232</v>
      </c>
      <c r="J9" s="114">
        <v>5140602</v>
      </c>
      <c r="K9" s="114">
        <v>4823813</v>
      </c>
      <c r="L9" s="114">
        <v>4695656</v>
      </c>
      <c r="M9" s="114">
        <v>5124026</v>
      </c>
      <c r="N9" s="114">
        <v>5230780</v>
      </c>
      <c r="O9" s="114">
        <v>5123061</v>
      </c>
      <c r="P9" s="114">
        <v>4449946</v>
      </c>
      <c r="Q9" s="114">
        <v>4306678</v>
      </c>
      <c r="R9" s="114">
        <v>4554956</v>
      </c>
      <c r="S9" s="114">
        <v>5029738</v>
      </c>
      <c r="T9" s="114">
        <v>5034379</v>
      </c>
    </row>
    <row r="10" spans="2:20" ht="33" customHeight="1" x14ac:dyDescent="0.25">
      <c r="B10" s="90" t="s">
        <v>317</v>
      </c>
      <c r="C10" s="115">
        <v>2174703</v>
      </c>
      <c r="D10" s="115">
        <v>2783304</v>
      </c>
      <c r="E10" s="115">
        <v>2915661</v>
      </c>
      <c r="F10" s="115">
        <v>3151944</v>
      </c>
      <c r="G10" s="115">
        <v>3715359</v>
      </c>
      <c r="H10" s="115">
        <v>4005971</v>
      </c>
      <c r="I10" s="115">
        <v>4874396</v>
      </c>
      <c r="J10" s="115">
        <v>5067360</v>
      </c>
      <c r="K10" s="115">
        <v>4769560</v>
      </c>
      <c r="L10" s="115">
        <v>4640465</v>
      </c>
      <c r="M10" s="115">
        <v>5062401</v>
      </c>
      <c r="N10" s="115">
        <v>5165776</v>
      </c>
      <c r="O10" s="115">
        <v>5056546</v>
      </c>
      <c r="P10" s="115">
        <v>4408828</v>
      </c>
      <c r="Q10" s="115">
        <v>4266174</v>
      </c>
      <c r="R10" s="115">
        <v>4514695</v>
      </c>
      <c r="S10" s="115">
        <v>4975242</v>
      </c>
      <c r="T10" s="115">
        <v>4975422</v>
      </c>
    </row>
    <row r="11" spans="2:20" ht="33" customHeight="1" x14ac:dyDescent="0.25">
      <c r="B11" s="90" t="s">
        <v>318</v>
      </c>
      <c r="C11" s="115">
        <v>111244</v>
      </c>
      <c r="D11" s="115">
        <v>87125</v>
      </c>
      <c r="E11" s="115">
        <v>111662</v>
      </c>
      <c r="F11" s="115">
        <v>136585</v>
      </c>
      <c r="G11" s="115">
        <v>107445</v>
      </c>
      <c r="H11" s="115">
        <v>101753</v>
      </c>
      <c r="I11" s="115">
        <v>98836</v>
      </c>
      <c r="J11" s="115">
        <v>73242</v>
      </c>
      <c r="K11" s="115">
        <v>54253</v>
      </c>
      <c r="L11" s="115">
        <v>55191</v>
      </c>
      <c r="M11" s="115">
        <v>61625</v>
      </c>
      <c r="N11" s="115">
        <v>65004</v>
      </c>
      <c r="O11" s="115">
        <v>66515</v>
      </c>
      <c r="P11" s="115">
        <v>41118</v>
      </c>
      <c r="Q11" s="115">
        <v>40504</v>
      </c>
      <c r="R11" s="115">
        <v>40261</v>
      </c>
      <c r="S11" s="115">
        <v>54496</v>
      </c>
      <c r="T11" s="115">
        <v>58957</v>
      </c>
    </row>
    <row r="12" spans="2:20" ht="33" customHeight="1" x14ac:dyDescent="0.25">
      <c r="B12" s="89" t="s">
        <v>316</v>
      </c>
      <c r="C12" s="114">
        <v>981138</v>
      </c>
      <c r="D12" s="114">
        <v>1066004</v>
      </c>
      <c r="E12" s="114">
        <v>1144225</v>
      </c>
      <c r="F12" s="114">
        <v>1190775</v>
      </c>
      <c r="G12" s="114">
        <v>1356168</v>
      </c>
      <c r="H12" s="114">
        <v>1676131</v>
      </c>
      <c r="I12" s="114">
        <v>1653353</v>
      </c>
      <c r="J12" s="114">
        <v>1981960</v>
      </c>
      <c r="K12" s="114">
        <v>1962761</v>
      </c>
      <c r="L12" s="114">
        <v>1967231</v>
      </c>
      <c r="M12" s="114">
        <v>2128920</v>
      </c>
      <c r="N12" s="114">
        <v>2348635</v>
      </c>
      <c r="O12" s="114">
        <v>2494323</v>
      </c>
      <c r="P12" s="114">
        <v>1872554</v>
      </c>
      <c r="Q12" s="114">
        <v>2394371</v>
      </c>
      <c r="R12" s="114">
        <v>2627430</v>
      </c>
      <c r="S12" s="114">
        <v>2609227</v>
      </c>
      <c r="T12" s="114">
        <v>2608800</v>
      </c>
    </row>
    <row r="13" spans="2:20" ht="33" customHeight="1" x14ac:dyDescent="0.25">
      <c r="B13" s="90" t="s">
        <v>324</v>
      </c>
      <c r="C13" s="115">
        <v>868624</v>
      </c>
      <c r="D13" s="115">
        <v>952503</v>
      </c>
      <c r="E13" s="115">
        <v>1022342</v>
      </c>
      <c r="F13" s="115">
        <v>1057480</v>
      </c>
      <c r="G13" s="115">
        <v>1211049</v>
      </c>
      <c r="H13" s="115">
        <v>1515400</v>
      </c>
      <c r="I13" s="115">
        <v>1492627</v>
      </c>
      <c r="J13" s="115">
        <v>1832665</v>
      </c>
      <c r="K13" s="115">
        <v>1835777</v>
      </c>
      <c r="L13" s="115">
        <v>1827079</v>
      </c>
      <c r="M13" s="115">
        <v>1972104</v>
      </c>
      <c r="N13" s="115">
        <v>2185083</v>
      </c>
      <c r="O13" s="115">
        <v>2330566</v>
      </c>
      <c r="P13" s="115">
        <v>1751498</v>
      </c>
      <c r="Q13" s="115">
        <v>2261886</v>
      </c>
      <c r="R13" s="115">
        <v>2488900</v>
      </c>
      <c r="S13" s="115">
        <v>2472355</v>
      </c>
      <c r="T13" s="115">
        <v>2476106</v>
      </c>
    </row>
    <row r="14" spans="2:20" ht="33" customHeight="1" x14ac:dyDescent="0.25">
      <c r="B14" s="51" t="s">
        <v>325</v>
      </c>
      <c r="C14" s="115">
        <v>101625</v>
      </c>
      <c r="D14" s="115">
        <v>102153</v>
      </c>
      <c r="E14" s="115">
        <v>109381</v>
      </c>
      <c r="F14" s="115">
        <v>122120</v>
      </c>
      <c r="G14" s="115">
        <v>132302</v>
      </c>
      <c r="H14" s="115">
        <v>144429</v>
      </c>
      <c r="I14" s="115">
        <v>149051</v>
      </c>
      <c r="J14" s="115">
        <v>129344</v>
      </c>
      <c r="K14" s="115">
        <v>114125</v>
      </c>
      <c r="L14" s="115">
        <v>127556</v>
      </c>
      <c r="M14" s="115">
        <v>134920</v>
      </c>
      <c r="N14" s="115">
        <v>141886</v>
      </c>
      <c r="O14" s="115">
        <v>142003</v>
      </c>
      <c r="P14" s="115">
        <v>100342</v>
      </c>
      <c r="Q14" s="115">
        <v>108705</v>
      </c>
      <c r="R14" s="115">
        <v>114456</v>
      </c>
      <c r="S14" s="115">
        <v>111054</v>
      </c>
      <c r="T14" s="115">
        <v>105595</v>
      </c>
    </row>
    <row r="15" spans="2:20" ht="33" customHeight="1" x14ac:dyDescent="0.25">
      <c r="B15" s="90" t="s">
        <v>326</v>
      </c>
      <c r="C15" s="115">
        <v>10889</v>
      </c>
      <c r="D15" s="115">
        <v>11348</v>
      </c>
      <c r="E15" s="115">
        <v>12502</v>
      </c>
      <c r="F15" s="115">
        <v>11175</v>
      </c>
      <c r="G15" s="115">
        <v>12817</v>
      </c>
      <c r="H15" s="115">
        <v>16302</v>
      </c>
      <c r="I15" s="115">
        <v>11675</v>
      </c>
      <c r="J15" s="115">
        <v>19951</v>
      </c>
      <c r="K15" s="115">
        <v>12859</v>
      </c>
      <c r="L15" s="115">
        <v>12596</v>
      </c>
      <c r="M15" s="115">
        <v>21896</v>
      </c>
      <c r="N15" s="115">
        <v>21666</v>
      </c>
      <c r="O15" s="115">
        <v>21754</v>
      </c>
      <c r="P15" s="115">
        <v>20714</v>
      </c>
      <c r="Q15" s="115">
        <v>23780</v>
      </c>
      <c r="R15" s="115">
        <v>24074</v>
      </c>
      <c r="S15" s="115">
        <v>25818</v>
      </c>
      <c r="T15" s="115">
        <v>27099</v>
      </c>
    </row>
    <row r="16" spans="2:20" ht="33" customHeight="1" x14ac:dyDescent="0.25">
      <c r="B16" s="116" t="s">
        <v>336</v>
      </c>
      <c r="C16" s="114">
        <v>3267085</v>
      </c>
      <c r="D16" s="114">
        <v>3936433</v>
      </c>
      <c r="E16" s="114">
        <v>4171548</v>
      </c>
      <c r="F16" s="114">
        <v>4479304</v>
      </c>
      <c r="G16" s="114">
        <v>5178972</v>
      </c>
      <c r="H16" s="114">
        <v>5783855</v>
      </c>
      <c r="I16" s="114">
        <v>6626585</v>
      </c>
      <c r="J16" s="114">
        <v>7122562</v>
      </c>
      <c r="K16" s="114">
        <v>6786574</v>
      </c>
      <c r="L16" s="114">
        <v>6662887</v>
      </c>
      <c r="M16" s="114">
        <v>7252946</v>
      </c>
      <c r="N16" s="114">
        <v>7579415</v>
      </c>
      <c r="O16" s="114">
        <v>7617384</v>
      </c>
      <c r="P16" s="114">
        <v>6322500</v>
      </c>
      <c r="Q16" s="114">
        <v>6701049</v>
      </c>
      <c r="R16" s="114">
        <v>7182386</v>
      </c>
      <c r="S16" s="114">
        <v>7638965</v>
      </c>
      <c r="T16" s="114">
        <v>7643179</v>
      </c>
    </row>
    <row r="17" spans="1:21" ht="11.45" customHeight="1" x14ac:dyDescent="0.3">
      <c r="B17" s="56"/>
      <c r="C17" s="68"/>
      <c r="D17" s="57"/>
      <c r="E17" s="57"/>
      <c r="F17" s="57"/>
      <c r="G17" s="57"/>
      <c r="H17" s="57"/>
      <c r="I17" s="57"/>
    </row>
    <row r="18" spans="1:21" ht="13.5" customHeight="1" x14ac:dyDescent="0.25"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21" ht="33" customHeight="1" x14ac:dyDescent="0.25">
      <c r="B19" s="275" t="s">
        <v>247</v>
      </c>
      <c r="C19" s="275"/>
      <c r="D19" s="275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</row>
    <row r="20" spans="1:21" ht="13.5" customHeight="1" x14ac:dyDescent="0.3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</row>
    <row r="21" spans="1:21" ht="13.5" customHeight="1" x14ac:dyDescent="0.3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1:21" ht="14.1" customHeight="1" x14ac:dyDescent="0.3">
      <c r="A22" s="40"/>
      <c r="B22" s="118"/>
      <c r="C22" s="119">
        <f>+C8</f>
        <v>2007</v>
      </c>
      <c r="D22" s="119">
        <f t="shared" ref="D22:T22" si="0">+D8</f>
        <v>2008</v>
      </c>
      <c r="E22" s="119">
        <f t="shared" si="0"/>
        <v>2009</v>
      </c>
      <c r="F22" s="119">
        <f t="shared" si="0"/>
        <v>2010</v>
      </c>
      <c r="G22" s="119">
        <f t="shared" si="0"/>
        <v>2011</v>
      </c>
      <c r="H22" s="119">
        <f t="shared" si="0"/>
        <v>2012</v>
      </c>
      <c r="I22" s="119">
        <f t="shared" si="0"/>
        <v>2013</v>
      </c>
      <c r="J22" s="119">
        <f t="shared" si="0"/>
        <v>2014</v>
      </c>
      <c r="K22" s="119">
        <f t="shared" si="0"/>
        <v>2015</v>
      </c>
      <c r="L22" s="119">
        <f t="shared" si="0"/>
        <v>2016</v>
      </c>
      <c r="M22" s="119">
        <f t="shared" si="0"/>
        <v>2017</v>
      </c>
      <c r="N22" s="119">
        <f t="shared" si="0"/>
        <v>2018</v>
      </c>
      <c r="O22" s="119">
        <f t="shared" si="0"/>
        <v>2019</v>
      </c>
      <c r="P22" s="119">
        <f t="shared" si="0"/>
        <v>2020</v>
      </c>
      <c r="Q22" s="119">
        <f t="shared" si="0"/>
        <v>2021</v>
      </c>
      <c r="R22" s="119">
        <f t="shared" si="0"/>
        <v>2022</v>
      </c>
      <c r="S22" s="119">
        <f t="shared" si="0"/>
        <v>2023</v>
      </c>
      <c r="T22" s="119">
        <f t="shared" si="0"/>
        <v>2024</v>
      </c>
      <c r="U22" s="40"/>
    </row>
    <row r="23" spans="1:21" ht="13.5" customHeight="1" x14ac:dyDescent="0.3">
      <c r="A23" s="40"/>
      <c r="B23" s="120" t="str">
        <f>B9</f>
        <v>Sector público</v>
      </c>
      <c r="C23" s="121">
        <f>+C9</f>
        <v>2285947</v>
      </c>
      <c r="D23" s="121">
        <f t="shared" ref="D23:T23" si="1">+D9</f>
        <v>2870429</v>
      </c>
      <c r="E23" s="121">
        <f t="shared" si="1"/>
        <v>3027323</v>
      </c>
      <c r="F23" s="121">
        <f t="shared" si="1"/>
        <v>3288529</v>
      </c>
      <c r="G23" s="121">
        <f t="shared" si="1"/>
        <v>3822804</v>
      </c>
      <c r="H23" s="121">
        <f t="shared" si="1"/>
        <v>4107724</v>
      </c>
      <c r="I23" s="121">
        <f t="shared" si="1"/>
        <v>4973232</v>
      </c>
      <c r="J23" s="121">
        <f t="shared" si="1"/>
        <v>5140602</v>
      </c>
      <c r="K23" s="121">
        <f t="shared" si="1"/>
        <v>4823813</v>
      </c>
      <c r="L23" s="121">
        <f t="shared" si="1"/>
        <v>4695656</v>
      </c>
      <c r="M23" s="121">
        <f t="shared" si="1"/>
        <v>5124026</v>
      </c>
      <c r="N23" s="121">
        <f t="shared" si="1"/>
        <v>5230780</v>
      </c>
      <c r="O23" s="121">
        <f t="shared" si="1"/>
        <v>5123061</v>
      </c>
      <c r="P23" s="121">
        <f t="shared" si="1"/>
        <v>4449946</v>
      </c>
      <c r="Q23" s="121">
        <f t="shared" si="1"/>
        <v>4306678</v>
      </c>
      <c r="R23" s="121">
        <f t="shared" si="1"/>
        <v>4554956</v>
      </c>
      <c r="S23" s="121">
        <f t="shared" si="1"/>
        <v>5029738</v>
      </c>
      <c r="T23" s="121">
        <f t="shared" si="1"/>
        <v>5034379</v>
      </c>
      <c r="U23" s="40"/>
    </row>
    <row r="24" spans="1:21" ht="13.5" customHeight="1" x14ac:dyDescent="0.3">
      <c r="A24" s="40"/>
      <c r="B24" s="120" t="str">
        <f>B12</f>
        <v>Sector privado</v>
      </c>
      <c r="C24" s="121">
        <f>+C12</f>
        <v>981138</v>
      </c>
      <c r="D24" s="121">
        <f t="shared" ref="D24:T24" si="2">+D12</f>
        <v>1066004</v>
      </c>
      <c r="E24" s="121">
        <f t="shared" si="2"/>
        <v>1144225</v>
      </c>
      <c r="F24" s="121">
        <f t="shared" si="2"/>
        <v>1190775</v>
      </c>
      <c r="G24" s="121">
        <f t="shared" si="2"/>
        <v>1356168</v>
      </c>
      <c r="H24" s="121">
        <f t="shared" si="2"/>
        <v>1676131</v>
      </c>
      <c r="I24" s="121">
        <f t="shared" si="2"/>
        <v>1653353</v>
      </c>
      <c r="J24" s="121">
        <f t="shared" si="2"/>
        <v>1981960</v>
      </c>
      <c r="K24" s="121">
        <f t="shared" si="2"/>
        <v>1962761</v>
      </c>
      <c r="L24" s="121">
        <f t="shared" si="2"/>
        <v>1967231</v>
      </c>
      <c r="M24" s="121">
        <f t="shared" si="2"/>
        <v>2128920</v>
      </c>
      <c r="N24" s="121">
        <f t="shared" si="2"/>
        <v>2348635</v>
      </c>
      <c r="O24" s="121">
        <f t="shared" si="2"/>
        <v>2494323</v>
      </c>
      <c r="P24" s="121">
        <f t="shared" si="2"/>
        <v>1872554</v>
      </c>
      <c r="Q24" s="121">
        <f t="shared" si="2"/>
        <v>2394371</v>
      </c>
      <c r="R24" s="121">
        <f t="shared" si="2"/>
        <v>2627430</v>
      </c>
      <c r="S24" s="121">
        <f t="shared" si="2"/>
        <v>2609227</v>
      </c>
      <c r="T24" s="121">
        <f t="shared" si="2"/>
        <v>2608800</v>
      </c>
      <c r="U24" s="40"/>
    </row>
    <row r="25" spans="1:21" ht="13.5" customHeight="1" x14ac:dyDescent="0.3">
      <c r="A25" s="40"/>
      <c r="B25" s="122" t="s">
        <v>95</v>
      </c>
      <c r="C25" s="123">
        <f>+C24/C23</f>
        <v>0.42920417664976485</v>
      </c>
      <c r="D25" s="123">
        <f t="shared" ref="D25:T25" si="3">+D24/D23</f>
        <v>0.37137445308697759</v>
      </c>
      <c r="E25" s="123">
        <f t="shared" si="3"/>
        <v>0.37796594549045476</v>
      </c>
      <c r="F25" s="123">
        <f t="shared" si="3"/>
        <v>0.36209958920842722</v>
      </c>
      <c r="G25" s="123">
        <f t="shared" si="3"/>
        <v>0.35475739797279693</v>
      </c>
      <c r="H25" s="123">
        <f t="shared" si="3"/>
        <v>0.40804372445665776</v>
      </c>
      <c r="I25" s="123">
        <f t="shared" si="3"/>
        <v>0.33245040649621815</v>
      </c>
      <c r="J25" s="123">
        <f t="shared" si="3"/>
        <v>0.38555017486278842</v>
      </c>
      <c r="K25" s="123">
        <f t="shared" si="3"/>
        <v>0.40688994370221232</v>
      </c>
      <c r="L25" s="123">
        <f t="shared" si="3"/>
        <v>0.41894700122836936</v>
      </c>
      <c r="M25" s="123">
        <f t="shared" si="3"/>
        <v>0.41547798547470288</v>
      </c>
      <c r="N25" s="123">
        <f t="shared" si="3"/>
        <v>0.44900282558241794</v>
      </c>
      <c r="O25" s="123">
        <f t="shared" si="3"/>
        <v>0.48688137814482396</v>
      </c>
      <c r="P25" s="123">
        <f t="shared" si="3"/>
        <v>0.42080375806807541</v>
      </c>
      <c r="Q25" s="123">
        <f t="shared" si="3"/>
        <v>0.55596703538086667</v>
      </c>
      <c r="R25" s="123">
        <f t="shared" si="3"/>
        <v>0.57682884313262306</v>
      </c>
      <c r="S25" s="123">
        <f t="shared" si="3"/>
        <v>0.51876002288787204</v>
      </c>
      <c r="T25" s="123">
        <f t="shared" si="3"/>
        <v>0.51819698119668778</v>
      </c>
      <c r="U25" s="40"/>
    </row>
    <row r="26" spans="1:21" ht="13.5" customHeight="1" x14ac:dyDescent="0.3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</row>
    <row r="27" spans="1:21" ht="13.5" customHeight="1" x14ac:dyDescent="0.3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</row>
    <row r="28" spans="1:21" ht="13.5" customHeight="1" x14ac:dyDescent="0.3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</row>
    <row r="29" spans="1:21" ht="13.5" customHeight="1" x14ac:dyDescent="0.3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</row>
    <row r="30" spans="1:21" ht="13.5" customHeight="1" x14ac:dyDescent="0.3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1:21" ht="13.5" customHeight="1" x14ac:dyDescent="0.3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1:21" ht="13.5" customHeight="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ht="13.5" customHeigh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ht="13.5" customHeight="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ht="13.5" customHeight="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13.5" customHeight="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13.5" customHeight="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ht="13.5" customHeight="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ht="13.5" customHeight="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ht="13.5" customHeight="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13.5" customHeight="1" x14ac:dyDescent="0.3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</row>
    <row r="42" spans="1:20" ht="13.5" customHeight="1" x14ac:dyDescent="0.3"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</row>
    <row r="43" spans="1:20" ht="13.5" customHeight="1" x14ac:dyDescent="0.3"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</row>
    <row r="44" spans="1:20" ht="13.5" customHeight="1" x14ac:dyDescent="0.3"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</row>
    <row r="50" spans="2:2" ht="13.5" customHeight="1" x14ac:dyDescent="0.3">
      <c r="B50" s="66" t="s">
        <v>279</v>
      </c>
    </row>
    <row r="51" spans="2:2" ht="11.45" customHeight="1" x14ac:dyDescent="0.3">
      <c r="B51" s="56"/>
    </row>
  </sheetData>
  <sheetProtection selectLockedCells="1" selectUnlockedCells="1"/>
  <mergeCells count="4">
    <mergeCell ref="B4:T4"/>
    <mergeCell ref="B19:T19"/>
    <mergeCell ref="B7:T7"/>
    <mergeCell ref="B5:T5"/>
  </mergeCells>
  <hyperlinks>
    <hyperlink ref="B2" location="Indice!A1" display="Índice"/>
    <hyperlink ref="T2" location="'2.4_EROG ENSEÑ SEG SECTOR'!A1" display="Siguiente"/>
    <hyperlink ref="S2" location="'2.2_FINANC ENSEÑ TIPO INGR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17"/>
  <sheetViews>
    <sheetView showGridLines="0" zoomScale="60" zoomScaleNormal="60" zoomScaleSheetLayoutView="100" workbookViewId="0">
      <pane ySplit="2" topLeftCell="A3" activePane="bottomLeft" state="frozen"/>
      <selection pane="bottomLeft" activeCell="B2" sqref="B2"/>
    </sheetView>
  </sheetViews>
  <sheetFormatPr baseColWidth="10" defaultRowHeight="13.5" x14ac:dyDescent="0.25"/>
  <cols>
    <col min="1" max="1" width="2.7109375" customWidth="1"/>
    <col min="2" max="2" width="60.7109375" customWidth="1"/>
    <col min="3" max="12" width="22.7109375" customWidth="1"/>
    <col min="13" max="13" width="2.7109375" customWidth="1"/>
    <col min="14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19" ht="84.6" customHeight="1" x14ac:dyDescent="0.25"/>
    <row r="2" spans="2:19" ht="19.899999999999999" customHeight="1" x14ac:dyDescent="0.25">
      <c r="B2" s="42" t="s">
        <v>38</v>
      </c>
      <c r="C2" s="43"/>
      <c r="D2" s="43"/>
      <c r="E2" s="43"/>
      <c r="F2" s="43"/>
      <c r="G2" s="44"/>
      <c r="H2" s="44"/>
      <c r="I2" s="43"/>
      <c r="J2" s="43"/>
      <c r="K2" s="44" t="s">
        <v>129</v>
      </c>
      <c r="L2" s="44" t="s">
        <v>130</v>
      </c>
      <c r="M2" s="43"/>
      <c r="N2" s="43"/>
      <c r="O2" s="43"/>
      <c r="P2" s="43"/>
      <c r="Q2" s="44"/>
      <c r="R2" s="44"/>
      <c r="S2" s="44"/>
    </row>
    <row r="3" spans="2:19" ht="15.9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  <c r="R3" s="47"/>
      <c r="S3" s="47"/>
    </row>
    <row r="4" spans="2:19" ht="19.899999999999999" customHeight="1" x14ac:dyDescent="0.25">
      <c r="B4" s="271" t="s">
        <v>155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</row>
    <row r="5" spans="2:19" ht="40.15" customHeight="1" x14ac:dyDescent="0.25">
      <c r="B5" s="269" t="s">
        <v>304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</row>
    <row r="6" spans="2:19" ht="15.95" customHeight="1" x14ac:dyDescent="0.3">
      <c r="B6" s="46"/>
      <c r="C6" s="46"/>
      <c r="D6" s="46"/>
      <c r="E6" s="46"/>
      <c r="F6" s="46"/>
      <c r="G6" s="46"/>
      <c r="H6" s="46"/>
      <c r="I6" s="46"/>
      <c r="J6" s="46"/>
      <c r="K6" s="46"/>
      <c r="L6" s="40"/>
    </row>
    <row r="7" spans="2:19" ht="33" customHeight="1" x14ac:dyDescent="0.25">
      <c r="B7" s="270" t="s">
        <v>59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43"/>
      <c r="N7" s="43"/>
    </row>
    <row r="8" spans="2:19" ht="33" customHeight="1" x14ac:dyDescent="0.25">
      <c r="B8" s="124"/>
      <c r="C8" s="124" t="s">
        <v>117</v>
      </c>
      <c r="D8" s="276" t="s">
        <v>120</v>
      </c>
      <c r="E8" s="277"/>
      <c r="F8" s="276" t="s">
        <v>121</v>
      </c>
      <c r="G8" s="277"/>
      <c r="H8" s="276" t="s">
        <v>122</v>
      </c>
      <c r="I8" s="278"/>
      <c r="J8" s="277"/>
      <c r="K8" s="124" t="s">
        <v>116</v>
      </c>
      <c r="L8" s="124"/>
      <c r="M8" s="43"/>
      <c r="N8" s="43"/>
    </row>
    <row r="9" spans="2:19" ht="45" customHeight="1" x14ac:dyDescent="0.25">
      <c r="B9" s="124" t="s">
        <v>40</v>
      </c>
      <c r="C9" s="125" t="s">
        <v>172</v>
      </c>
      <c r="D9" s="125" t="s">
        <v>173</v>
      </c>
      <c r="E9" s="125" t="s">
        <v>174</v>
      </c>
      <c r="F9" s="125" t="s">
        <v>175</v>
      </c>
      <c r="G9" s="125" t="s">
        <v>176</v>
      </c>
      <c r="H9" s="125" t="s">
        <v>177</v>
      </c>
      <c r="I9" s="125" t="s">
        <v>178</v>
      </c>
      <c r="J9" s="125" t="s">
        <v>179</v>
      </c>
      <c r="K9" s="125" t="s">
        <v>180</v>
      </c>
      <c r="L9" s="125" t="s">
        <v>103</v>
      </c>
    </row>
    <row r="10" spans="2:19" ht="33" customHeight="1" x14ac:dyDescent="0.25">
      <c r="B10" s="116" t="s">
        <v>324</v>
      </c>
      <c r="C10" s="55">
        <v>1368451</v>
      </c>
      <c r="D10" s="55">
        <v>0</v>
      </c>
      <c r="E10" s="55">
        <v>699838</v>
      </c>
      <c r="F10" s="55">
        <v>215898</v>
      </c>
      <c r="G10" s="55">
        <v>102619</v>
      </c>
      <c r="H10" s="55">
        <v>0</v>
      </c>
      <c r="I10" s="55">
        <v>0</v>
      </c>
      <c r="J10" s="55">
        <v>23852</v>
      </c>
      <c r="K10" s="55">
        <v>65448</v>
      </c>
      <c r="L10" s="55">
        <v>2476106</v>
      </c>
    </row>
    <row r="11" spans="2:19" ht="33" customHeight="1" x14ac:dyDescent="0.25">
      <c r="B11" s="90" t="s">
        <v>337</v>
      </c>
      <c r="C11" s="52">
        <v>95298</v>
      </c>
      <c r="D11" s="52">
        <v>0</v>
      </c>
      <c r="E11" s="52">
        <v>39280</v>
      </c>
      <c r="F11" s="52">
        <v>11439</v>
      </c>
      <c r="G11" s="52">
        <v>5365</v>
      </c>
      <c r="H11" s="52">
        <v>0</v>
      </c>
      <c r="I11" s="52">
        <v>0</v>
      </c>
      <c r="J11" s="52">
        <v>450</v>
      </c>
      <c r="K11" s="52">
        <v>4728</v>
      </c>
      <c r="L11" s="52">
        <v>156560</v>
      </c>
    </row>
    <row r="12" spans="2:19" ht="33" customHeight="1" x14ac:dyDescent="0.25">
      <c r="B12" s="90" t="s">
        <v>338</v>
      </c>
      <c r="C12" s="52">
        <v>246921</v>
      </c>
      <c r="D12" s="52">
        <v>0</v>
      </c>
      <c r="E12" s="52">
        <v>101793</v>
      </c>
      <c r="F12" s="52">
        <v>30132</v>
      </c>
      <c r="G12" s="52">
        <v>14039</v>
      </c>
      <c r="H12" s="52">
        <v>0</v>
      </c>
      <c r="I12" s="52">
        <v>0</v>
      </c>
      <c r="J12" s="52">
        <v>1173</v>
      </c>
      <c r="K12" s="52">
        <v>12344</v>
      </c>
      <c r="L12" s="52">
        <v>406402</v>
      </c>
    </row>
    <row r="13" spans="2:19" ht="33" customHeight="1" x14ac:dyDescent="0.25">
      <c r="B13" s="90" t="s">
        <v>339</v>
      </c>
      <c r="C13" s="52">
        <v>243276</v>
      </c>
      <c r="D13" s="52">
        <v>0</v>
      </c>
      <c r="E13" s="52">
        <v>100386</v>
      </c>
      <c r="F13" s="52">
        <v>29669</v>
      </c>
      <c r="G13" s="52">
        <v>13929</v>
      </c>
      <c r="H13" s="52">
        <v>0</v>
      </c>
      <c r="I13" s="52">
        <v>0</v>
      </c>
      <c r="J13" s="52">
        <v>1160</v>
      </c>
      <c r="K13" s="52">
        <v>12225</v>
      </c>
      <c r="L13" s="52">
        <v>400645</v>
      </c>
    </row>
    <row r="14" spans="2:19" ht="33" customHeight="1" x14ac:dyDescent="0.25">
      <c r="B14" s="90" t="s">
        <v>340</v>
      </c>
      <c r="C14" s="52">
        <v>708211</v>
      </c>
      <c r="D14" s="52">
        <v>0</v>
      </c>
      <c r="E14" s="52">
        <v>382305</v>
      </c>
      <c r="F14" s="52">
        <v>132897</v>
      </c>
      <c r="G14" s="52">
        <v>65037</v>
      </c>
      <c r="H14" s="52">
        <v>0</v>
      </c>
      <c r="I14" s="52">
        <v>0</v>
      </c>
      <c r="J14" s="52">
        <v>20608</v>
      </c>
      <c r="K14" s="52">
        <v>30618</v>
      </c>
      <c r="L14" s="52">
        <v>1339676</v>
      </c>
    </row>
    <row r="15" spans="2:19" ht="33" customHeight="1" x14ac:dyDescent="0.25">
      <c r="B15" s="90" t="s">
        <v>341</v>
      </c>
      <c r="C15" s="52">
        <v>74745</v>
      </c>
      <c r="D15" s="52">
        <v>0</v>
      </c>
      <c r="E15" s="52">
        <v>76074</v>
      </c>
      <c r="F15" s="52">
        <v>11761</v>
      </c>
      <c r="G15" s="52">
        <v>4249</v>
      </c>
      <c r="H15" s="52">
        <v>0</v>
      </c>
      <c r="I15" s="52">
        <v>0</v>
      </c>
      <c r="J15" s="52">
        <v>461</v>
      </c>
      <c r="K15" s="52">
        <v>5533</v>
      </c>
      <c r="L15" s="52">
        <v>172823</v>
      </c>
    </row>
    <row r="16" spans="2:19" ht="33" customHeight="1" x14ac:dyDescent="0.25">
      <c r="B16" s="116" t="s">
        <v>317</v>
      </c>
      <c r="C16" s="55">
        <v>4055393</v>
      </c>
      <c r="D16" s="55">
        <v>190517</v>
      </c>
      <c r="E16" s="55">
        <v>328752</v>
      </c>
      <c r="F16" s="55">
        <v>153205</v>
      </c>
      <c r="G16" s="55">
        <v>0</v>
      </c>
      <c r="H16" s="55">
        <v>76487</v>
      </c>
      <c r="I16" s="55">
        <v>98297</v>
      </c>
      <c r="J16" s="55">
        <v>68141</v>
      </c>
      <c r="K16" s="55">
        <v>4630</v>
      </c>
      <c r="L16" s="55">
        <v>4975422</v>
      </c>
    </row>
    <row r="17" spans="2:12" ht="33" customHeight="1" x14ac:dyDescent="0.25">
      <c r="B17" s="90" t="s">
        <v>342</v>
      </c>
      <c r="C17" s="52">
        <v>156993</v>
      </c>
      <c r="D17" s="52">
        <v>0</v>
      </c>
      <c r="E17" s="52">
        <v>52261</v>
      </c>
      <c r="F17" s="52">
        <v>27634</v>
      </c>
      <c r="G17" s="52">
        <v>0</v>
      </c>
      <c r="H17" s="52">
        <v>55762</v>
      </c>
      <c r="I17" s="52">
        <v>98297</v>
      </c>
      <c r="J17" s="52">
        <v>3598</v>
      </c>
      <c r="K17" s="52">
        <v>2643</v>
      </c>
      <c r="L17" s="52">
        <v>397188</v>
      </c>
    </row>
    <row r="18" spans="2:12" ht="33" customHeight="1" x14ac:dyDescent="0.25">
      <c r="B18" s="90" t="s">
        <v>337</v>
      </c>
      <c r="C18" s="52">
        <v>492946</v>
      </c>
      <c r="D18" s="52">
        <v>35249</v>
      </c>
      <c r="E18" s="52">
        <v>34674</v>
      </c>
      <c r="F18" s="52">
        <v>4256</v>
      </c>
      <c r="G18" s="52">
        <v>0</v>
      </c>
      <c r="H18" s="52">
        <v>0</v>
      </c>
      <c r="I18" s="52">
        <v>0</v>
      </c>
      <c r="J18" s="52">
        <v>1434</v>
      </c>
      <c r="K18" s="52">
        <v>114</v>
      </c>
      <c r="L18" s="52">
        <v>568673</v>
      </c>
    </row>
    <row r="19" spans="2:12" ht="33" customHeight="1" x14ac:dyDescent="0.25">
      <c r="B19" s="90" t="s">
        <v>338</v>
      </c>
      <c r="C19" s="52">
        <v>1153113</v>
      </c>
      <c r="D19" s="52">
        <v>92395</v>
      </c>
      <c r="E19" s="52">
        <v>35740</v>
      </c>
      <c r="F19" s="52">
        <v>12185</v>
      </c>
      <c r="G19" s="52">
        <v>0</v>
      </c>
      <c r="H19" s="52">
        <v>0</v>
      </c>
      <c r="I19" s="52">
        <v>0</v>
      </c>
      <c r="J19" s="52">
        <v>4316</v>
      </c>
      <c r="K19" s="52">
        <v>340</v>
      </c>
      <c r="L19" s="52">
        <v>1298089</v>
      </c>
    </row>
    <row r="20" spans="2:12" ht="33" customHeight="1" x14ac:dyDescent="0.25">
      <c r="B20" s="90" t="s">
        <v>339</v>
      </c>
      <c r="C20" s="52">
        <v>1223383</v>
      </c>
      <c r="D20" s="52">
        <v>62873</v>
      </c>
      <c r="E20" s="52">
        <v>37991</v>
      </c>
      <c r="F20" s="52">
        <v>12866</v>
      </c>
      <c r="G20" s="52">
        <v>0</v>
      </c>
      <c r="H20" s="52">
        <v>0</v>
      </c>
      <c r="I20" s="52">
        <v>0</v>
      </c>
      <c r="J20" s="52">
        <v>4670</v>
      </c>
      <c r="K20" s="52">
        <v>411</v>
      </c>
      <c r="L20" s="52">
        <v>1342194</v>
      </c>
    </row>
    <row r="21" spans="2:12" ht="33" customHeight="1" x14ac:dyDescent="0.25">
      <c r="B21" s="90" t="s">
        <v>340</v>
      </c>
      <c r="C21" s="52">
        <v>972175</v>
      </c>
      <c r="D21" s="52">
        <v>0</v>
      </c>
      <c r="E21" s="52">
        <v>161341</v>
      </c>
      <c r="F21" s="52">
        <v>95274</v>
      </c>
      <c r="G21" s="52">
        <v>0</v>
      </c>
      <c r="H21" s="52">
        <v>20725</v>
      </c>
      <c r="I21" s="52">
        <v>0</v>
      </c>
      <c r="J21" s="52">
        <v>53921</v>
      </c>
      <c r="K21" s="52">
        <v>1121</v>
      </c>
      <c r="L21" s="52">
        <v>1304557</v>
      </c>
    </row>
    <row r="22" spans="2:12" ht="33" customHeight="1" x14ac:dyDescent="0.25">
      <c r="B22" s="90" t="s">
        <v>341</v>
      </c>
      <c r="C22" s="52">
        <v>56783</v>
      </c>
      <c r="D22" s="52">
        <v>0</v>
      </c>
      <c r="E22" s="52">
        <v>6745</v>
      </c>
      <c r="F22" s="52">
        <v>990</v>
      </c>
      <c r="G22" s="52">
        <v>0</v>
      </c>
      <c r="H22" s="52">
        <v>0</v>
      </c>
      <c r="I22" s="52">
        <v>0</v>
      </c>
      <c r="J22" s="52">
        <v>202</v>
      </c>
      <c r="K22" s="52">
        <v>1</v>
      </c>
      <c r="L22" s="52">
        <v>64721</v>
      </c>
    </row>
    <row r="23" spans="2:12" ht="33" customHeight="1" x14ac:dyDescent="0.25">
      <c r="B23" s="116" t="s">
        <v>318</v>
      </c>
      <c r="C23" s="55">
        <v>42477</v>
      </c>
      <c r="D23" s="55">
        <v>0</v>
      </c>
      <c r="E23" s="55">
        <v>13830</v>
      </c>
      <c r="F23" s="55">
        <v>2337</v>
      </c>
      <c r="G23" s="55">
        <v>0</v>
      </c>
      <c r="H23" s="55">
        <v>0</v>
      </c>
      <c r="I23" s="55">
        <v>0</v>
      </c>
      <c r="J23" s="55">
        <v>280</v>
      </c>
      <c r="K23" s="55">
        <v>33</v>
      </c>
      <c r="L23" s="55">
        <v>58957</v>
      </c>
    </row>
    <row r="24" spans="2:12" ht="33" customHeight="1" x14ac:dyDescent="0.25">
      <c r="B24" s="90" t="s">
        <v>342</v>
      </c>
      <c r="C24" s="52">
        <v>2879</v>
      </c>
      <c r="D24" s="52">
        <v>0</v>
      </c>
      <c r="E24" s="52">
        <v>374</v>
      </c>
      <c r="F24" s="52">
        <v>64</v>
      </c>
      <c r="G24" s="52">
        <v>0</v>
      </c>
      <c r="H24" s="52">
        <v>0</v>
      </c>
      <c r="I24" s="52">
        <v>0</v>
      </c>
      <c r="J24" s="52">
        <v>62</v>
      </c>
      <c r="K24" s="52">
        <v>0</v>
      </c>
      <c r="L24" s="52">
        <v>3379</v>
      </c>
    </row>
    <row r="25" spans="2:12" ht="33" customHeight="1" x14ac:dyDescent="0.25">
      <c r="B25" s="90" t="s">
        <v>337</v>
      </c>
      <c r="C25" s="52">
        <v>10293</v>
      </c>
      <c r="D25" s="52">
        <v>0</v>
      </c>
      <c r="E25" s="52">
        <v>3353</v>
      </c>
      <c r="F25" s="52">
        <v>125</v>
      </c>
      <c r="G25" s="52">
        <v>0</v>
      </c>
      <c r="H25" s="52">
        <v>0</v>
      </c>
      <c r="I25" s="52">
        <v>0</v>
      </c>
      <c r="J25" s="52">
        <v>22</v>
      </c>
      <c r="K25" s="52">
        <v>2</v>
      </c>
      <c r="L25" s="52">
        <v>13795</v>
      </c>
    </row>
    <row r="26" spans="2:12" ht="33" customHeight="1" x14ac:dyDescent="0.25">
      <c r="B26" s="90" t="s">
        <v>338</v>
      </c>
      <c r="C26" s="52">
        <v>10733</v>
      </c>
      <c r="D26" s="52">
        <v>0</v>
      </c>
      <c r="E26" s="52">
        <v>3766</v>
      </c>
      <c r="F26" s="52">
        <v>805</v>
      </c>
      <c r="G26" s="52">
        <v>0</v>
      </c>
      <c r="H26" s="52">
        <v>0</v>
      </c>
      <c r="I26" s="52">
        <v>0</v>
      </c>
      <c r="J26" s="52">
        <v>39</v>
      </c>
      <c r="K26" s="52">
        <v>12</v>
      </c>
      <c r="L26" s="52">
        <v>15355</v>
      </c>
    </row>
    <row r="27" spans="2:12" ht="33" customHeight="1" x14ac:dyDescent="0.25">
      <c r="B27" s="90" t="s">
        <v>339</v>
      </c>
      <c r="C27" s="52">
        <v>18572</v>
      </c>
      <c r="D27" s="52">
        <v>0</v>
      </c>
      <c r="E27" s="52">
        <v>6337</v>
      </c>
      <c r="F27" s="52">
        <v>1343</v>
      </c>
      <c r="G27" s="52">
        <v>0</v>
      </c>
      <c r="H27" s="52">
        <v>0</v>
      </c>
      <c r="I27" s="52">
        <v>0</v>
      </c>
      <c r="J27" s="52">
        <v>157</v>
      </c>
      <c r="K27" s="52">
        <v>19</v>
      </c>
      <c r="L27" s="52">
        <v>26428</v>
      </c>
    </row>
    <row r="28" spans="2:12" ht="33" customHeight="1" x14ac:dyDescent="0.25">
      <c r="B28" s="116" t="s">
        <v>325</v>
      </c>
      <c r="C28" s="55">
        <v>63277</v>
      </c>
      <c r="D28" s="55">
        <v>0</v>
      </c>
      <c r="E28" s="55">
        <v>35852</v>
      </c>
      <c r="F28" s="55">
        <v>6466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105595</v>
      </c>
    </row>
    <row r="29" spans="2:12" ht="33" customHeight="1" x14ac:dyDescent="0.25">
      <c r="B29" s="90" t="s">
        <v>337</v>
      </c>
      <c r="C29" s="52">
        <v>10310</v>
      </c>
      <c r="D29" s="52">
        <v>0</v>
      </c>
      <c r="E29" s="52">
        <v>3650</v>
      </c>
      <c r="F29" s="52">
        <v>813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14773</v>
      </c>
    </row>
    <row r="30" spans="2:12" ht="33" customHeight="1" x14ac:dyDescent="0.25">
      <c r="B30" s="90" t="s">
        <v>338</v>
      </c>
      <c r="C30" s="52">
        <v>37236</v>
      </c>
      <c r="D30" s="52">
        <v>0</v>
      </c>
      <c r="E30" s="52">
        <v>15765</v>
      </c>
      <c r="F30" s="52">
        <v>2956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55957</v>
      </c>
    </row>
    <row r="31" spans="2:12" ht="33" customHeight="1" x14ac:dyDescent="0.25">
      <c r="B31" s="90" t="s">
        <v>339</v>
      </c>
      <c r="C31" s="52">
        <v>2608</v>
      </c>
      <c r="D31" s="52">
        <v>0</v>
      </c>
      <c r="E31" s="52">
        <v>2508</v>
      </c>
      <c r="F31" s="52">
        <v>2306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7422</v>
      </c>
    </row>
    <row r="32" spans="2:12" ht="33" customHeight="1" x14ac:dyDescent="0.25">
      <c r="B32" s="90" t="s">
        <v>341</v>
      </c>
      <c r="C32" s="52">
        <v>13123</v>
      </c>
      <c r="D32" s="52">
        <v>0</v>
      </c>
      <c r="E32" s="52">
        <v>13929</v>
      </c>
      <c r="F32" s="52">
        <v>391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27443</v>
      </c>
    </row>
    <row r="33" spans="2:14" ht="33" customHeight="1" x14ac:dyDescent="0.25">
      <c r="B33" s="116" t="s">
        <v>326</v>
      </c>
      <c r="C33" s="55">
        <v>11796</v>
      </c>
      <c r="D33" s="55">
        <v>0</v>
      </c>
      <c r="E33" s="55">
        <v>11506</v>
      </c>
      <c r="F33" s="55">
        <v>2469</v>
      </c>
      <c r="G33" s="55">
        <v>851</v>
      </c>
      <c r="H33" s="55">
        <v>0</v>
      </c>
      <c r="I33" s="55">
        <v>0</v>
      </c>
      <c r="J33" s="55">
        <v>68</v>
      </c>
      <c r="K33" s="55">
        <v>409</v>
      </c>
      <c r="L33" s="55">
        <v>27099</v>
      </c>
    </row>
    <row r="34" spans="2:14" ht="33" customHeight="1" x14ac:dyDescent="0.25">
      <c r="B34" s="90" t="s">
        <v>337</v>
      </c>
      <c r="C34" s="52">
        <v>220</v>
      </c>
      <c r="D34" s="52">
        <v>0</v>
      </c>
      <c r="E34" s="52">
        <v>114</v>
      </c>
      <c r="F34" s="52">
        <v>3</v>
      </c>
      <c r="G34" s="52">
        <v>261</v>
      </c>
      <c r="H34" s="52">
        <v>0</v>
      </c>
      <c r="I34" s="52">
        <v>0</v>
      </c>
      <c r="J34" s="52">
        <v>0</v>
      </c>
      <c r="K34" s="52">
        <v>3</v>
      </c>
      <c r="L34" s="52">
        <v>601</v>
      </c>
    </row>
    <row r="35" spans="2:14" ht="33" customHeight="1" x14ac:dyDescent="0.25">
      <c r="B35" s="90" t="s">
        <v>338</v>
      </c>
      <c r="C35" s="52">
        <v>2687</v>
      </c>
      <c r="D35" s="52">
        <v>0</v>
      </c>
      <c r="E35" s="52">
        <v>745</v>
      </c>
      <c r="F35" s="52">
        <v>2258</v>
      </c>
      <c r="G35" s="52">
        <v>552</v>
      </c>
      <c r="H35" s="52">
        <v>0</v>
      </c>
      <c r="I35" s="52">
        <v>0</v>
      </c>
      <c r="J35" s="52">
        <v>8</v>
      </c>
      <c r="K35" s="52">
        <v>26</v>
      </c>
      <c r="L35" s="52">
        <v>6276</v>
      </c>
    </row>
    <row r="36" spans="2:14" ht="33" customHeight="1" x14ac:dyDescent="0.25">
      <c r="B36" s="90" t="s">
        <v>339</v>
      </c>
      <c r="C36" s="52">
        <v>3883</v>
      </c>
      <c r="D36" s="52">
        <v>0</v>
      </c>
      <c r="E36" s="52">
        <v>2471</v>
      </c>
      <c r="F36" s="52">
        <v>80</v>
      </c>
      <c r="G36" s="52">
        <v>0</v>
      </c>
      <c r="H36" s="52">
        <v>0</v>
      </c>
      <c r="I36" s="52">
        <v>0</v>
      </c>
      <c r="J36" s="52">
        <v>54</v>
      </c>
      <c r="K36" s="52">
        <v>18</v>
      </c>
      <c r="L36" s="52">
        <v>6506</v>
      </c>
    </row>
    <row r="37" spans="2:14" ht="33" customHeight="1" x14ac:dyDescent="0.25">
      <c r="B37" s="90" t="s">
        <v>341</v>
      </c>
      <c r="C37" s="52">
        <v>5006</v>
      </c>
      <c r="D37" s="52">
        <v>0</v>
      </c>
      <c r="E37" s="52">
        <v>8176</v>
      </c>
      <c r="F37" s="52">
        <v>128</v>
      </c>
      <c r="G37" s="52">
        <v>38</v>
      </c>
      <c r="H37" s="52">
        <v>0</v>
      </c>
      <c r="I37" s="52">
        <v>0</v>
      </c>
      <c r="J37" s="52">
        <v>6</v>
      </c>
      <c r="K37" s="52">
        <v>362</v>
      </c>
      <c r="L37" s="52">
        <v>13716</v>
      </c>
    </row>
    <row r="38" spans="2:14" ht="33" customHeight="1" x14ac:dyDescent="0.25">
      <c r="B38" s="54" t="s">
        <v>336</v>
      </c>
      <c r="C38" s="55">
        <v>5541394</v>
      </c>
      <c r="D38" s="55">
        <v>190517</v>
      </c>
      <c r="E38" s="55">
        <v>1089778</v>
      </c>
      <c r="F38" s="55">
        <v>380375</v>
      </c>
      <c r="G38" s="55">
        <v>103470</v>
      </c>
      <c r="H38" s="55">
        <v>76487</v>
      </c>
      <c r="I38" s="55">
        <v>98297</v>
      </c>
      <c r="J38" s="55">
        <v>92341</v>
      </c>
      <c r="K38" s="55">
        <v>70520</v>
      </c>
      <c r="L38" s="55">
        <v>7643179</v>
      </c>
    </row>
    <row r="39" spans="2:14" ht="11.45" customHeight="1" x14ac:dyDescent="0.3">
      <c r="B39" s="56"/>
      <c r="C39" s="68"/>
      <c r="D39" s="57"/>
      <c r="E39" s="57"/>
      <c r="F39" s="57"/>
      <c r="G39" s="57"/>
      <c r="H39" s="57"/>
      <c r="I39" s="57"/>
    </row>
    <row r="40" spans="2:14" ht="14.25" x14ac:dyDescent="0.3">
      <c r="B40" s="113"/>
      <c r="C40" s="113"/>
      <c r="D40" s="113"/>
      <c r="E40" s="113"/>
      <c r="F40" s="113"/>
      <c r="G40" s="112"/>
      <c r="H40" s="112"/>
      <c r="I40" s="112"/>
      <c r="J40" s="112"/>
      <c r="K40" s="112"/>
    </row>
    <row r="41" spans="2:14" ht="33" customHeight="1" x14ac:dyDescent="0.25">
      <c r="B41" s="269" t="s">
        <v>292</v>
      </c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2:14" ht="17.45" customHeight="1" x14ac:dyDescent="0.25"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</row>
    <row r="43" spans="2:14" ht="14.25" x14ac:dyDescent="0.3">
      <c r="B43" s="92"/>
      <c r="C43" s="95" t="str">
        <f>+C8</f>
        <v>Remuneraciones</v>
      </c>
      <c r="D43" s="95" t="s">
        <v>118</v>
      </c>
      <c r="E43" s="95" t="s">
        <v>119</v>
      </c>
      <c r="F43" s="95" t="s">
        <v>122</v>
      </c>
      <c r="G43" s="95" t="s">
        <v>116</v>
      </c>
      <c r="H43" s="95" t="s">
        <v>64</v>
      </c>
      <c r="J43" s="126"/>
      <c r="K43" s="126"/>
      <c r="L43" s="127"/>
      <c r="M43" s="127"/>
      <c r="N43" s="127"/>
    </row>
    <row r="44" spans="2:14" ht="14.25" x14ac:dyDescent="0.3">
      <c r="B44" s="79"/>
      <c r="C44" s="97">
        <f>+C38</f>
        <v>5541394</v>
      </c>
      <c r="D44" s="97">
        <f>+D38+E38</f>
        <v>1280295</v>
      </c>
      <c r="E44" s="97">
        <f>+F38+G38</f>
        <v>483845</v>
      </c>
      <c r="F44" s="97">
        <f>+H38+I38+J38</f>
        <v>267125</v>
      </c>
      <c r="G44" s="97">
        <f>+K38</f>
        <v>70520</v>
      </c>
      <c r="H44" s="97">
        <f>+L38</f>
        <v>7643179</v>
      </c>
      <c r="I44" s="128">
        <f>+H44-L38</f>
        <v>0</v>
      </c>
      <c r="J44" s="129"/>
      <c r="K44" s="93"/>
      <c r="L44" s="102"/>
      <c r="M44" s="102"/>
      <c r="N44" s="102"/>
    </row>
    <row r="45" spans="2:14" ht="14.25" x14ac:dyDescent="0.3">
      <c r="B45" s="126" t="s">
        <v>64</v>
      </c>
      <c r="C45" s="130">
        <f>+C44/$H$44</f>
        <v>0.72501167380745635</v>
      </c>
      <c r="D45" s="130">
        <f t="shared" ref="D45:G45" si="0">+D44/$H$44</f>
        <v>0.1675081795153561</v>
      </c>
      <c r="E45" s="130">
        <f t="shared" si="0"/>
        <v>6.3304156555799629E-2</v>
      </c>
      <c r="F45" s="130">
        <f t="shared" si="0"/>
        <v>3.494946278243647E-2</v>
      </c>
      <c r="G45" s="130">
        <f t="shared" si="0"/>
        <v>9.2265273389515023E-3</v>
      </c>
      <c r="H45" s="130">
        <f>+C45+D45+E45+F45+G45</f>
        <v>1.0000000000000002</v>
      </c>
      <c r="J45" s="98"/>
      <c r="K45" s="98"/>
      <c r="L45" s="131"/>
      <c r="M45" s="131"/>
      <c r="N45" s="131"/>
    </row>
    <row r="46" spans="2:14" x14ac:dyDescent="0.25">
      <c r="B46" s="92"/>
      <c r="C46" s="92"/>
      <c r="D46" s="92"/>
      <c r="E46" s="92"/>
      <c r="F46" s="92"/>
      <c r="G46" s="79"/>
      <c r="H46" s="79"/>
      <c r="I46" s="79"/>
      <c r="J46" s="79"/>
      <c r="K46" s="79"/>
    </row>
    <row r="47" spans="2:14" x14ac:dyDescent="0.25">
      <c r="B47" s="92"/>
      <c r="C47" s="92"/>
      <c r="D47" s="92"/>
      <c r="E47" s="92"/>
      <c r="F47" s="92"/>
      <c r="G47" s="79"/>
      <c r="H47" s="79"/>
      <c r="I47" s="79"/>
      <c r="J47" s="79"/>
      <c r="K47" s="79"/>
    </row>
    <row r="48" spans="2:14" ht="14.25" x14ac:dyDescent="0.3">
      <c r="B48" s="103"/>
      <c r="C48" s="103"/>
      <c r="D48" s="103"/>
      <c r="E48" s="103"/>
      <c r="F48" s="103"/>
      <c r="G48" s="56"/>
      <c r="H48" s="56"/>
      <c r="I48" s="56"/>
      <c r="J48" s="56"/>
      <c r="K48" s="56"/>
    </row>
    <row r="49" spans="2:11" ht="14.25" x14ac:dyDescent="0.3">
      <c r="B49" s="103"/>
      <c r="C49" s="103"/>
      <c r="D49" s="103"/>
      <c r="E49" s="103"/>
      <c r="F49" s="103"/>
      <c r="G49" s="56"/>
      <c r="H49" s="56"/>
      <c r="I49" s="56"/>
      <c r="J49" s="56"/>
      <c r="K49" s="56"/>
    </row>
    <row r="50" spans="2:11" ht="14.25" x14ac:dyDescent="0.3">
      <c r="B50" s="103"/>
      <c r="C50" s="103"/>
      <c r="D50" s="103"/>
      <c r="E50" s="103"/>
      <c r="F50" s="103"/>
      <c r="G50" s="56"/>
      <c r="H50" s="56"/>
      <c r="I50" s="56"/>
      <c r="J50" s="56"/>
      <c r="K50" s="56"/>
    </row>
    <row r="51" spans="2:11" ht="14.25" x14ac:dyDescent="0.3">
      <c r="B51" s="103"/>
      <c r="C51" s="103"/>
      <c r="D51" s="103"/>
      <c r="E51" s="103"/>
      <c r="F51" s="103"/>
      <c r="G51" s="56"/>
      <c r="H51" s="56"/>
      <c r="I51" s="56"/>
      <c r="J51" s="56"/>
      <c r="K51" s="56"/>
    </row>
    <row r="52" spans="2:11" ht="14.25" x14ac:dyDescent="0.3">
      <c r="B52" s="103"/>
      <c r="C52" s="103"/>
      <c r="D52" s="103"/>
      <c r="E52" s="103"/>
      <c r="F52" s="103"/>
      <c r="G52" s="56"/>
      <c r="H52" s="56"/>
      <c r="I52" s="56"/>
      <c r="J52" s="56"/>
      <c r="K52" s="56"/>
    </row>
    <row r="53" spans="2:11" ht="14.25" x14ac:dyDescent="0.3">
      <c r="B53" s="103"/>
      <c r="C53" s="103"/>
      <c r="D53" s="103"/>
      <c r="E53" s="103"/>
      <c r="F53" s="103"/>
      <c r="G53" s="56"/>
      <c r="H53" s="56"/>
      <c r="I53" s="56"/>
      <c r="J53" s="56"/>
      <c r="K53" s="56"/>
    </row>
    <row r="54" spans="2:11" ht="14.25" x14ac:dyDescent="0.3">
      <c r="B54" s="103"/>
      <c r="C54" s="103"/>
      <c r="D54" s="103"/>
      <c r="E54" s="103"/>
      <c r="F54" s="103"/>
      <c r="G54" s="56"/>
      <c r="H54" s="56"/>
      <c r="I54" s="56"/>
      <c r="J54" s="56"/>
      <c r="K54" s="56"/>
    </row>
    <row r="55" spans="2:11" ht="14.25" x14ac:dyDescent="0.3">
      <c r="B55" s="103"/>
      <c r="C55" s="103"/>
      <c r="D55" s="103"/>
      <c r="E55" s="103"/>
      <c r="F55" s="103"/>
      <c r="G55" s="56"/>
      <c r="H55" s="56"/>
      <c r="I55" s="56"/>
      <c r="J55" s="56"/>
      <c r="K55" s="56"/>
    </row>
    <row r="56" spans="2:11" ht="14.25" x14ac:dyDescent="0.3">
      <c r="B56" s="103"/>
      <c r="C56" s="103"/>
      <c r="D56" s="103"/>
      <c r="E56" s="103"/>
      <c r="F56" s="103"/>
      <c r="G56" s="56"/>
      <c r="H56" s="56"/>
      <c r="I56" s="56"/>
      <c r="J56" s="56"/>
      <c r="K56" s="56"/>
    </row>
    <row r="57" spans="2:11" ht="14.25" x14ac:dyDescent="0.3">
      <c r="B57" s="103"/>
      <c r="C57" s="103"/>
      <c r="D57" s="103"/>
      <c r="E57" s="103"/>
      <c r="F57" s="103"/>
      <c r="G57" s="56"/>
      <c r="H57" s="56"/>
      <c r="I57" s="56"/>
      <c r="J57" s="56"/>
      <c r="K57" s="56"/>
    </row>
    <row r="58" spans="2:11" ht="14.25" x14ac:dyDescent="0.3">
      <c r="B58" s="103"/>
      <c r="C58" s="103"/>
      <c r="D58" s="103"/>
      <c r="E58" s="103"/>
      <c r="F58" s="103"/>
      <c r="G58" s="56"/>
      <c r="H58" s="56"/>
      <c r="I58" s="56"/>
      <c r="J58" s="56"/>
      <c r="K58" s="56"/>
    </row>
    <row r="59" spans="2:11" ht="14.25" x14ac:dyDescent="0.3">
      <c r="B59" s="103"/>
      <c r="C59" s="103"/>
      <c r="D59" s="103"/>
      <c r="E59" s="103"/>
      <c r="F59" s="103"/>
      <c r="G59" s="56"/>
      <c r="H59" s="56"/>
      <c r="I59" s="56"/>
      <c r="J59" s="56"/>
      <c r="K59" s="56"/>
    </row>
    <row r="60" spans="2:11" ht="14.25" x14ac:dyDescent="0.3">
      <c r="B60" s="103"/>
      <c r="C60" s="103"/>
      <c r="D60" s="103"/>
      <c r="E60" s="103"/>
      <c r="F60" s="103"/>
      <c r="G60" s="56"/>
      <c r="H60" s="56"/>
      <c r="I60" s="56"/>
      <c r="J60" s="56"/>
      <c r="K60" s="56"/>
    </row>
    <row r="61" spans="2:11" ht="14.25" x14ac:dyDescent="0.3">
      <c r="B61" s="103"/>
      <c r="C61" s="103"/>
      <c r="D61" s="103"/>
      <c r="E61" s="103"/>
      <c r="F61" s="103"/>
      <c r="G61" s="56"/>
      <c r="H61" s="56"/>
      <c r="I61" s="56"/>
      <c r="J61" s="56"/>
      <c r="K61" s="56"/>
    </row>
    <row r="62" spans="2:11" ht="14.25" x14ac:dyDescent="0.3">
      <c r="B62" s="103"/>
      <c r="C62" s="103"/>
      <c r="D62" s="103"/>
      <c r="E62" s="103"/>
      <c r="F62" s="103"/>
      <c r="G62" s="56"/>
      <c r="H62" s="56"/>
      <c r="I62" s="56"/>
      <c r="J62" s="56"/>
      <c r="K62" s="56"/>
    </row>
    <row r="63" spans="2:11" ht="14.25" x14ac:dyDescent="0.3">
      <c r="B63" s="103"/>
      <c r="C63" s="103"/>
      <c r="D63" s="103"/>
      <c r="E63" s="103"/>
      <c r="F63" s="103"/>
      <c r="G63" s="56"/>
      <c r="H63" s="56"/>
      <c r="I63" s="56"/>
      <c r="J63" s="56"/>
      <c r="K63" s="56"/>
    </row>
    <row r="64" spans="2:11" ht="14.25" x14ac:dyDescent="0.3">
      <c r="B64" s="103"/>
      <c r="C64" s="103"/>
      <c r="D64" s="103"/>
      <c r="E64" s="103"/>
      <c r="F64" s="103"/>
      <c r="G64" s="56"/>
      <c r="H64" s="56"/>
      <c r="I64" s="56"/>
      <c r="J64" s="56"/>
      <c r="K64" s="56"/>
    </row>
    <row r="65" spans="2:12" ht="14.25" x14ac:dyDescent="0.3">
      <c r="B65" s="103"/>
      <c r="C65" s="103"/>
      <c r="D65" s="103"/>
      <c r="E65" s="103"/>
      <c r="F65" s="103"/>
      <c r="G65" s="56"/>
      <c r="H65" s="56"/>
      <c r="I65" s="56"/>
      <c r="J65" s="56"/>
      <c r="K65" s="56"/>
    </row>
    <row r="66" spans="2:12" ht="14.25" x14ac:dyDescent="0.3">
      <c r="B66" s="103"/>
      <c r="C66" s="103"/>
      <c r="D66" s="103"/>
      <c r="E66" s="103"/>
      <c r="F66" s="103"/>
      <c r="G66" s="56"/>
      <c r="H66" s="56"/>
      <c r="I66" s="56"/>
      <c r="J66" s="56"/>
      <c r="K66" s="56"/>
    </row>
    <row r="67" spans="2:12" ht="14.25" x14ac:dyDescent="0.3">
      <c r="B67" s="103"/>
      <c r="C67" s="103"/>
      <c r="D67" s="103"/>
      <c r="E67" s="103"/>
      <c r="F67" s="103"/>
      <c r="G67" s="56"/>
      <c r="H67" s="56"/>
      <c r="I67" s="56"/>
      <c r="J67" s="56"/>
      <c r="K67" s="56"/>
    </row>
    <row r="68" spans="2:12" ht="14.25" x14ac:dyDescent="0.3">
      <c r="B68" s="103"/>
      <c r="C68" s="103"/>
      <c r="D68" s="103"/>
      <c r="E68" s="103"/>
      <c r="F68" s="103"/>
      <c r="G68" s="56"/>
      <c r="H68" s="56"/>
      <c r="I68" s="56"/>
      <c r="J68" s="56"/>
      <c r="K68" s="56"/>
    </row>
    <row r="69" spans="2:12" ht="14.25" x14ac:dyDescent="0.3">
      <c r="B69" s="103"/>
      <c r="C69" s="103"/>
      <c r="D69" s="103"/>
      <c r="E69" s="103"/>
      <c r="F69" s="103"/>
      <c r="G69" s="56"/>
      <c r="H69" s="56"/>
      <c r="I69" s="56"/>
      <c r="J69" s="56"/>
      <c r="K69" s="56"/>
    </row>
    <row r="70" spans="2:12" ht="14.25" x14ac:dyDescent="0.3">
      <c r="B70" s="103"/>
      <c r="C70" s="103"/>
      <c r="D70" s="103"/>
      <c r="E70" s="103"/>
      <c r="F70" s="103"/>
      <c r="G70" s="56"/>
      <c r="H70" s="56"/>
      <c r="I70" s="56"/>
      <c r="J70" s="56"/>
      <c r="K70" s="56"/>
    </row>
    <row r="71" spans="2:12" ht="14.25" x14ac:dyDescent="0.3">
      <c r="B71" s="103"/>
      <c r="C71" s="103"/>
      <c r="D71" s="103"/>
      <c r="E71" s="103"/>
      <c r="F71" s="103"/>
      <c r="G71" s="56"/>
      <c r="H71" s="56"/>
      <c r="I71" s="56"/>
      <c r="J71" s="56"/>
      <c r="K71" s="56"/>
    </row>
    <row r="72" spans="2:12" ht="14.25" x14ac:dyDescent="0.3">
      <c r="B72" s="103"/>
      <c r="C72" s="103"/>
      <c r="D72" s="103"/>
      <c r="E72" s="103"/>
      <c r="F72" s="103"/>
      <c r="G72" s="56"/>
      <c r="H72" s="56"/>
      <c r="I72" s="56"/>
      <c r="J72" s="56"/>
      <c r="K72" s="56"/>
    </row>
    <row r="73" spans="2:12" ht="14.25" x14ac:dyDescent="0.3">
      <c r="B73" s="103"/>
      <c r="C73" s="103"/>
      <c r="D73" s="103"/>
      <c r="E73" s="103"/>
      <c r="F73" s="103"/>
      <c r="G73" s="56"/>
      <c r="H73" s="56"/>
      <c r="I73" s="56"/>
      <c r="J73" s="56"/>
      <c r="K73" s="56"/>
    </row>
    <row r="74" spans="2:12" ht="14.25" x14ac:dyDescent="0.3">
      <c r="B74" s="103"/>
      <c r="C74" s="103"/>
      <c r="D74" s="103"/>
      <c r="E74" s="103"/>
      <c r="F74" s="103"/>
      <c r="G74" s="56"/>
      <c r="H74" s="56"/>
      <c r="I74" s="56"/>
      <c r="J74" s="56"/>
      <c r="K74" s="56"/>
    </row>
    <row r="75" spans="2:12" ht="14.25" x14ac:dyDescent="0.3">
      <c r="B75" s="103"/>
      <c r="C75" s="103"/>
      <c r="D75" s="103"/>
      <c r="E75" s="103"/>
      <c r="F75" s="103"/>
      <c r="G75" s="56"/>
      <c r="H75" s="56"/>
      <c r="I75" s="56"/>
      <c r="J75" s="56"/>
      <c r="K75" s="56"/>
    </row>
    <row r="76" spans="2:12" ht="14.25" x14ac:dyDescent="0.3">
      <c r="B76" s="103"/>
      <c r="C76" s="103"/>
      <c r="D76" s="103"/>
      <c r="E76" s="103"/>
      <c r="F76" s="103"/>
      <c r="G76" s="56"/>
      <c r="H76" s="56"/>
      <c r="I76" s="56"/>
      <c r="J76" s="56"/>
      <c r="K76" s="56"/>
    </row>
    <row r="77" spans="2:12" ht="14.25" x14ac:dyDescent="0.3">
      <c r="B77" s="103"/>
      <c r="C77" s="103"/>
      <c r="D77" s="103"/>
      <c r="E77" s="103"/>
      <c r="F77" s="103"/>
      <c r="G77" s="56"/>
      <c r="H77" s="56"/>
      <c r="I77" s="56"/>
      <c r="J77" s="56"/>
      <c r="K77" s="56"/>
    </row>
    <row r="78" spans="2:12" ht="14.25" x14ac:dyDescent="0.3">
      <c r="B78" s="103"/>
      <c r="C78" s="103"/>
      <c r="D78" s="103"/>
      <c r="E78" s="103"/>
      <c r="F78" s="103"/>
      <c r="G78" s="56"/>
      <c r="H78" s="56"/>
      <c r="I78" s="56"/>
      <c r="J78" s="56"/>
      <c r="K78" s="56"/>
    </row>
    <row r="79" spans="2:12" ht="33" customHeight="1" x14ac:dyDescent="0.25">
      <c r="B79" s="269" t="s">
        <v>293</v>
      </c>
      <c r="C79" s="269"/>
      <c r="D79" s="269"/>
      <c r="E79" s="269"/>
      <c r="F79" s="269"/>
      <c r="G79" s="269"/>
      <c r="H79" s="269"/>
      <c r="I79" s="269"/>
      <c r="J79" s="269"/>
      <c r="K79" s="269"/>
      <c r="L79" s="269"/>
    </row>
    <row r="80" spans="2:12" x14ac:dyDescent="0.25">
      <c r="B80" s="92"/>
      <c r="C80" s="92"/>
      <c r="D80" s="92"/>
      <c r="E80" s="92"/>
      <c r="F80" s="92"/>
      <c r="G80" s="79"/>
      <c r="H80" s="79"/>
      <c r="I80" s="79"/>
      <c r="J80" s="79"/>
      <c r="K80" s="79"/>
    </row>
    <row r="81" spans="2:11" x14ac:dyDescent="0.25">
      <c r="B81" s="132"/>
      <c r="C81" s="132" t="str">
        <f>+C43</f>
        <v>Remuneraciones</v>
      </c>
      <c r="D81" s="132" t="str">
        <f>+D43</f>
        <v>Gasto de consumo intermedio</v>
      </c>
      <c r="E81" s="132" t="str">
        <f>+E43</f>
        <v>Inversiones de capital</v>
      </c>
      <c r="F81" s="132" t="str">
        <f>+F43</f>
        <v>Transferencias</v>
      </c>
      <c r="G81" s="135" t="s">
        <v>116</v>
      </c>
      <c r="H81" s="132" t="s">
        <v>64</v>
      </c>
      <c r="I81" s="132"/>
      <c r="J81" s="132"/>
    </row>
    <row r="82" spans="2:11" x14ac:dyDescent="0.25">
      <c r="B82" s="132" t="s">
        <v>101</v>
      </c>
      <c r="C82" s="133">
        <f>+C16+C23</f>
        <v>4097870</v>
      </c>
      <c r="D82" s="133">
        <f>+D16+E16+D23+E23</f>
        <v>533099</v>
      </c>
      <c r="E82" s="133">
        <f>+F16+G16+F23+G23</f>
        <v>155542</v>
      </c>
      <c r="F82" s="133">
        <f>+H16+I16+J16+H23+I23+J23</f>
        <v>243205</v>
      </c>
      <c r="G82" s="128">
        <f>+K16+K23</f>
        <v>4663</v>
      </c>
      <c r="H82" s="133">
        <f>+C82+D82+E82+F82+G82</f>
        <v>5034379</v>
      </c>
      <c r="I82" s="133"/>
      <c r="J82" s="133"/>
    </row>
    <row r="83" spans="2:11" x14ac:dyDescent="0.25">
      <c r="B83" s="132" t="s">
        <v>102</v>
      </c>
      <c r="C83" s="133">
        <f>+C10+C28+C33</f>
        <v>1443524</v>
      </c>
      <c r="D83" s="133">
        <f>+D10+E10+D28+E28+D33+E33</f>
        <v>747196</v>
      </c>
      <c r="E83" s="133">
        <f>+F10+G10+F28+G28+F33+G33</f>
        <v>328303</v>
      </c>
      <c r="F83" s="133">
        <f>+H10+I10+J10+H28+I28+H33+I33+J33+J28</f>
        <v>23920</v>
      </c>
      <c r="G83" s="133">
        <f>+K10+K28+K33</f>
        <v>65857</v>
      </c>
      <c r="H83" s="133">
        <f>+C83+D83+E83+F83+G83</f>
        <v>2608800</v>
      </c>
      <c r="I83" s="133"/>
      <c r="J83" s="79"/>
    </row>
    <row r="84" spans="2:11" x14ac:dyDescent="0.25">
      <c r="B84" s="79"/>
      <c r="C84" s="133">
        <f t="shared" ref="C84:I84" si="1">+C82+C83</f>
        <v>5541394</v>
      </c>
      <c r="D84" s="133">
        <f t="shared" si="1"/>
        <v>1280295</v>
      </c>
      <c r="E84" s="133">
        <f t="shared" si="1"/>
        <v>483845</v>
      </c>
      <c r="F84" s="133">
        <f t="shared" si="1"/>
        <v>267125</v>
      </c>
      <c r="G84" s="133">
        <f t="shared" si="1"/>
        <v>70520</v>
      </c>
      <c r="H84" s="133">
        <f t="shared" si="1"/>
        <v>7643179</v>
      </c>
      <c r="I84" s="133">
        <f t="shared" si="1"/>
        <v>0</v>
      </c>
      <c r="J84" s="133"/>
    </row>
    <row r="85" spans="2:11" x14ac:dyDescent="0.25">
      <c r="B85" s="132"/>
      <c r="C85" s="133">
        <f>+C84-C38</f>
        <v>0</v>
      </c>
      <c r="D85" s="133">
        <f>+D84-E38-D38</f>
        <v>0</v>
      </c>
      <c r="E85" s="133">
        <f>+E84-F38-G38</f>
        <v>0</v>
      </c>
      <c r="F85" s="133">
        <f>+F84-H38-I38-J38</f>
        <v>0</v>
      </c>
      <c r="G85" s="133">
        <f>+G84-K38</f>
        <v>0</v>
      </c>
      <c r="H85" s="133">
        <f>+H84-L38</f>
        <v>0</v>
      </c>
      <c r="I85" s="79"/>
      <c r="J85" s="79"/>
    </row>
    <row r="86" spans="2:11" x14ac:dyDescent="0.25">
      <c r="B86" s="132" t="str">
        <f>+B82</f>
        <v>Sector Público</v>
      </c>
      <c r="C86" s="134">
        <f>+C82/$H$82</f>
        <v>0.81397725518877306</v>
      </c>
      <c r="D86" s="134">
        <f t="shared" ref="D86:G86" si="2">+D82/$H$82</f>
        <v>0.10589170978188174</v>
      </c>
      <c r="E86" s="134">
        <f t="shared" si="2"/>
        <v>3.0895965520275688E-2</v>
      </c>
      <c r="F86" s="134">
        <f t="shared" si="2"/>
        <v>4.8308838091053533E-2</v>
      </c>
      <c r="G86" s="134">
        <f t="shared" si="2"/>
        <v>9.2623141801600551E-4</v>
      </c>
      <c r="H86" s="134">
        <f>+C86+D86+E86+F86+G86</f>
        <v>1.0000000000000002</v>
      </c>
      <c r="I86" s="134"/>
      <c r="J86" s="79"/>
    </row>
    <row r="87" spans="2:11" x14ac:dyDescent="0.25">
      <c r="B87" s="132" t="str">
        <f>+B83</f>
        <v>Sector Privado</v>
      </c>
      <c r="C87" s="134">
        <f>+C83/$H$83</f>
        <v>0.55332873351732592</v>
      </c>
      <c r="D87" s="134">
        <f t="shared" ref="D87:G87" si="3">+D83/$H$83</f>
        <v>0.28641367678626189</v>
      </c>
      <c r="E87" s="134">
        <f t="shared" si="3"/>
        <v>0.12584444955535112</v>
      </c>
      <c r="F87" s="134">
        <f t="shared" si="3"/>
        <v>9.1689665746703466E-3</v>
      </c>
      <c r="G87" s="134">
        <f t="shared" si="3"/>
        <v>2.5244173566390679E-2</v>
      </c>
      <c r="H87" s="134">
        <f>+C87+D87+E87+F87+G87</f>
        <v>0.99999999999999989</v>
      </c>
      <c r="I87" s="134"/>
      <c r="J87" s="79"/>
    </row>
    <row r="88" spans="2:11" x14ac:dyDescent="0.25">
      <c r="I88" s="79"/>
      <c r="J88" s="79"/>
      <c r="K88" s="79"/>
    </row>
    <row r="89" spans="2:11" x14ac:dyDescent="0.25">
      <c r="I89" s="79"/>
      <c r="J89" s="79"/>
      <c r="K89" s="79"/>
    </row>
    <row r="90" spans="2:11" x14ac:dyDescent="0.25">
      <c r="B90" s="92"/>
      <c r="C90" s="92"/>
      <c r="D90" s="92"/>
      <c r="E90" s="92"/>
      <c r="F90" s="92"/>
      <c r="G90" s="79"/>
      <c r="H90" s="79"/>
      <c r="I90" s="79"/>
      <c r="J90" s="79"/>
      <c r="K90" s="79"/>
    </row>
    <row r="91" spans="2:11" ht="14.25" x14ac:dyDescent="0.3">
      <c r="B91" s="103"/>
      <c r="C91" s="103"/>
      <c r="D91" s="103"/>
      <c r="E91" s="103"/>
      <c r="F91" s="103"/>
      <c r="G91" s="56"/>
      <c r="H91" s="56"/>
      <c r="I91" s="56"/>
      <c r="J91" s="56"/>
      <c r="K91" s="56"/>
    </row>
    <row r="92" spans="2:11" ht="14.25" x14ac:dyDescent="0.3">
      <c r="B92" s="103"/>
      <c r="C92" s="103"/>
      <c r="D92" s="103"/>
      <c r="E92" s="103"/>
      <c r="F92" s="103"/>
      <c r="G92" s="56"/>
      <c r="H92" s="56"/>
      <c r="I92" s="56"/>
      <c r="J92" s="56"/>
      <c r="K92" s="56"/>
    </row>
    <row r="93" spans="2:11" ht="14.25" x14ac:dyDescent="0.3">
      <c r="B93" s="103"/>
      <c r="C93" s="103"/>
      <c r="D93" s="103"/>
      <c r="E93" s="103"/>
      <c r="F93" s="103"/>
      <c r="G93" s="56"/>
      <c r="H93" s="56"/>
      <c r="I93" s="56"/>
      <c r="J93" s="56"/>
      <c r="K93" s="56"/>
    </row>
    <row r="94" spans="2:11" ht="14.25" x14ac:dyDescent="0.3">
      <c r="B94" s="103"/>
      <c r="C94" s="103"/>
      <c r="D94" s="103"/>
      <c r="E94" s="103"/>
      <c r="F94" s="103"/>
      <c r="G94" s="56"/>
      <c r="H94" s="56"/>
      <c r="I94" s="56"/>
      <c r="J94" s="56"/>
      <c r="K94" s="56"/>
    </row>
    <row r="95" spans="2:11" ht="14.25" x14ac:dyDescent="0.3">
      <c r="B95" s="103"/>
      <c r="C95" s="103"/>
      <c r="D95" s="103"/>
      <c r="E95" s="103"/>
      <c r="F95" s="103"/>
      <c r="G95" s="56"/>
      <c r="H95" s="56"/>
      <c r="I95" s="56"/>
      <c r="J95" s="56"/>
      <c r="K95" s="56"/>
    </row>
    <row r="96" spans="2:11" ht="14.25" x14ac:dyDescent="0.3">
      <c r="B96" s="103"/>
      <c r="C96" s="103"/>
      <c r="D96" s="103"/>
      <c r="E96" s="103"/>
      <c r="F96" s="103"/>
      <c r="G96" s="56"/>
      <c r="H96" s="56"/>
      <c r="I96" s="56"/>
      <c r="J96" s="56"/>
      <c r="K96" s="56"/>
    </row>
    <row r="97" spans="2:11" ht="14.25" x14ac:dyDescent="0.3">
      <c r="B97" s="103"/>
      <c r="C97" s="103"/>
      <c r="D97" s="103"/>
      <c r="E97" s="103"/>
      <c r="F97" s="103"/>
      <c r="G97" s="56"/>
      <c r="H97" s="56"/>
      <c r="I97" s="56"/>
      <c r="J97" s="56"/>
      <c r="K97" s="56"/>
    </row>
    <row r="98" spans="2:11" ht="14.25" x14ac:dyDescent="0.3">
      <c r="B98" s="103"/>
      <c r="C98" s="103"/>
      <c r="D98" s="103"/>
      <c r="E98" s="103"/>
      <c r="F98" s="103"/>
      <c r="G98" s="56"/>
      <c r="H98" s="56"/>
      <c r="I98" s="56"/>
      <c r="J98" s="56"/>
      <c r="K98" s="56"/>
    </row>
    <row r="99" spans="2:11" ht="14.25" x14ac:dyDescent="0.3">
      <c r="B99" s="103"/>
      <c r="C99" s="103"/>
      <c r="D99" s="103"/>
      <c r="E99" s="103"/>
      <c r="F99" s="103"/>
      <c r="G99" s="56"/>
      <c r="H99" s="56"/>
      <c r="I99" s="56"/>
      <c r="J99" s="56"/>
      <c r="K99" s="56"/>
    </row>
    <row r="100" spans="2:11" ht="14.25" x14ac:dyDescent="0.3">
      <c r="B100" s="103"/>
      <c r="C100" s="103"/>
      <c r="D100" s="103"/>
      <c r="E100" s="103"/>
      <c r="F100" s="103"/>
      <c r="G100" s="56"/>
      <c r="H100" s="56"/>
      <c r="I100" s="56"/>
      <c r="J100" s="56"/>
      <c r="K100" s="56"/>
    </row>
    <row r="101" spans="2:11" ht="14.25" x14ac:dyDescent="0.3">
      <c r="B101" s="103"/>
      <c r="C101" s="103"/>
      <c r="D101" s="103"/>
      <c r="E101" s="103"/>
      <c r="F101" s="103"/>
      <c r="G101" s="56"/>
      <c r="H101" s="56"/>
      <c r="I101" s="56"/>
      <c r="J101" s="56"/>
      <c r="K101" s="56"/>
    </row>
    <row r="102" spans="2:11" ht="14.25" x14ac:dyDescent="0.3">
      <c r="B102" s="103"/>
      <c r="C102" s="103"/>
      <c r="D102" s="103"/>
      <c r="E102" s="103"/>
      <c r="F102" s="103"/>
      <c r="G102" s="56"/>
      <c r="H102" s="56"/>
      <c r="I102" s="56"/>
      <c r="J102" s="56"/>
      <c r="K102" s="56"/>
    </row>
    <row r="103" spans="2:11" ht="14.25" x14ac:dyDescent="0.3">
      <c r="B103" s="103"/>
      <c r="C103" s="103"/>
      <c r="D103" s="103"/>
      <c r="E103" s="103"/>
      <c r="F103" s="103"/>
      <c r="G103" s="56"/>
      <c r="H103" s="56"/>
      <c r="I103" s="56"/>
      <c r="J103" s="56"/>
      <c r="K103" s="56"/>
    </row>
    <row r="104" spans="2:11" ht="14.25" x14ac:dyDescent="0.3">
      <c r="B104" s="103"/>
      <c r="C104" s="103"/>
      <c r="D104" s="103"/>
      <c r="E104" s="103"/>
      <c r="F104" s="103"/>
      <c r="G104" s="56"/>
      <c r="H104" s="56"/>
      <c r="I104" s="56"/>
      <c r="J104" s="56"/>
      <c r="K104" s="56"/>
    </row>
    <row r="105" spans="2:11" ht="14.25" x14ac:dyDescent="0.3">
      <c r="B105" s="103"/>
      <c r="C105" s="103"/>
      <c r="D105" s="103"/>
      <c r="E105" s="103"/>
      <c r="F105" s="103"/>
      <c r="G105" s="56"/>
      <c r="H105" s="56"/>
      <c r="I105" s="56"/>
      <c r="J105" s="56"/>
      <c r="K105" s="56"/>
    </row>
    <row r="106" spans="2:11" ht="14.25" x14ac:dyDescent="0.3">
      <c r="B106" s="103"/>
      <c r="C106" s="103"/>
      <c r="D106" s="103"/>
      <c r="E106" s="103"/>
      <c r="F106" s="103"/>
      <c r="G106" s="56"/>
      <c r="H106" s="56"/>
      <c r="I106" s="56"/>
      <c r="J106" s="56"/>
      <c r="K106" s="56"/>
    </row>
    <row r="107" spans="2:11" ht="14.25" x14ac:dyDescent="0.3">
      <c r="B107" s="103"/>
      <c r="C107" s="103"/>
      <c r="D107" s="103"/>
      <c r="E107" s="103"/>
      <c r="F107" s="103"/>
      <c r="G107" s="56"/>
      <c r="H107" s="56"/>
      <c r="I107" s="56"/>
      <c r="J107" s="56"/>
      <c r="K107" s="56"/>
    </row>
    <row r="108" spans="2:11" ht="14.25" x14ac:dyDescent="0.3">
      <c r="B108" s="103"/>
      <c r="C108" s="103"/>
      <c r="D108" s="103"/>
      <c r="E108" s="103"/>
      <c r="F108" s="103"/>
      <c r="G108" s="56"/>
      <c r="H108" s="56"/>
      <c r="I108" s="56"/>
      <c r="J108" s="56"/>
      <c r="K108" s="56"/>
    </row>
    <row r="109" spans="2:11" ht="14.25" x14ac:dyDescent="0.3">
      <c r="B109" s="103"/>
      <c r="C109" s="103"/>
      <c r="D109" s="103"/>
      <c r="E109" s="103"/>
      <c r="F109" s="103"/>
      <c r="G109" s="56"/>
      <c r="H109" s="56"/>
      <c r="I109" s="56"/>
      <c r="J109" s="56"/>
      <c r="K109" s="56"/>
    </row>
    <row r="110" spans="2:11" ht="14.25" x14ac:dyDescent="0.3">
      <c r="B110" s="103"/>
      <c r="C110" s="103"/>
      <c r="D110" s="103"/>
      <c r="E110" s="103"/>
      <c r="F110" s="103"/>
      <c r="G110" s="56"/>
      <c r="H110" s="56"/>
      <c r="I110" s="56"/>
      <c r="J110" s="56"/>
      <c r="K110" s="56"/>
    </row>
    <row r="111" spans="2:11" ht="14.25" x14ac:dyDescent="0.3">
      <c r="B111" s="103"/>
      <c r="C111" s="103"/>
      <c r="D111" s="103"/>
      <c r="E111" s="103"/>
      <c r="F111" s="103"/>
      <c r="G111" s="56"/>
      <c r="H111" s="56"/>
      <c r="I111" s="56"/>
      <c r="J111" s="56"/>
      <c r="K111" s="56"/>
    </row>
    <row r="112" spans="2:11" ht="14.25" x14ac:dyDescent="0.3">
      <c r="B112" s="103"/>
      <c r="C112" s="103"/>
      <c r="D112" s="103"/>
      <c r="E112" s="103"/>
      <c r="F112" s="103"/>
      <c r="G112" s="56"/>
      <c r="H112" s="56"/>
      <c r="I112" s="56"/>
      <c r="J112" s="56"/>
      <c r="K112" s="56"/>
    </row>
    <row r="113" spans="2:11" ht="14.25" x14ac:dyDescent="0.3">
      <c r="B113" s="103"/>
      <c r="C113" s="103"/>
      <c r="D113" s="103"/>
      <c r="E113" s="103"/>
      <c r="F113" s="103"/>
      <c r="G113" s="56"/>
      <c r="H113" s="56"/>
      <c r="I113" s="56"/>
      <c r="J113" s="56"/>
      <c r="K113" s="56"/>
    </row>
    <row r="114" spans="2:11" ht="14.25" x14ac:dyDescent="0.3">
      <c r="B114" s="103"/>
      <c r="C114" s="103"/>
      <c r="D114" s="103"/>
      <c r="E114" s="103"/>
      <c r="F114" s="103"/>
      <c r="G114" s="56"/>
      <c r="H114" s="56"/>
      <c r="I114" s="56"/>
      <c r="J114" s="56"/>
      <c r="K114" s="56"/>
    </row>
    <row r="115" spans="2:11" ht="14.25" x14ac:dyDescent="0.3">
      <c r="B115" s="103"/>
      <c r="C115" s="103"/>
      <c r="D115" s="103"/>
      <c r="E115" s="103"/>
      <c r="F115" s="103"/>
      <c r="G115" s="56"/>
      <c r="H115" s="56"/>
      <c r="I115" s="56"/>
      <c r="J115" s="56"/>
      <c r="K115" s="56"/>
    </row>
    <row r="116" spans="2:11" ht="13.5" customHeight="1" x14ac:dyDescent="0.3">
      <c r="B116" s="66" t="s">
        <v>279</v>
      </c>
    </row>
    <row r="117" spans="2:11" ht="14.25" x14ac:dyDescent="0.3">
      <c r="B117" s="56"/>
    </row>
  </sheetData>
  <sheetProtection selectLockedCells="1" selectUnlockedCells="1"/>
  <mergeCells count="8">
    <mergeCell ref="B41:L41"/>
    <mergeCell ref="B79:L79"/>
    <mergeCell ref="B5:L5"/>
    <mergeCell ref="B4:L4"/>
    <mergeCell ref="B7:L7"/>
    <mergeCell ref="D8:E8"/>
    <mergeCell ref="F8:G8"/>
    <mergeCell ref="H8:J8"/>
  </mergeCells>
  <conditionalFormatting sqref="C85:H85">
    <cfRule type="cellIs" dxfId="32" priority="4" operator="notEqual">
      <formula>0</formula>
    </cfRule>
  </conditionalFormatting>
  <conditionalFormatting sqref="I44">
    <cfRule type="cellIs" dxfId="31" priority="2" operator="notEqual">
      <formula>0</formula>
    </cfRule>
  </conditionalFormatting>
  <conditionalFormatting sqref="J84">
    <cfRule type="cellIs" dxfId="30" priority="3" operator="notEqual">
      <formula>0</formula>
    </cfRule>
  </conditionalFormatting>
  <hyperlinks>
    <hyperlink ref="B2" location="Indice!A1" display="Índice"/>
    <hyperlink ref="L2" location="'2.5_FINANC_PCC'!A1" display="Siguiente"/>
    <hyperlink ref="K2" location="'2.3_EROG ENSEÑ SECT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24</vt:i4>
      </vt:variant>
    </vt:vector>
  </HeadingPairs>
  <TitlesOfParts>
    <vt:vector size="51" baseType="lpstr">
      <vt:lpstr>Titulo</vt:lpstr>
      <vt:lpstr>Indice</vt:lpstr>
      <vt:lpstr>1.1_GNE_PIB</vt:lpstr>
      <vt:lpstr>1.2_GNE_ESTRUC</vt:lpstr>
      <vt:lpstr>1.3_FBKF PUB Y PRIV</vt:lpstr>
      <vt:lpstr>2.1_FINANC ENSEÑ SECT</vt:lpstr>
      <vt:lpstr>2.2_FINANC ENSEÑ TIPO INGR</vt:lpstr>
      <vt:lpstr>2.3_EROG ENSEÑ SECT</vt:lpstr>
      <vt:lpstr>2.4_EROG ENSEÑ SEG SECTOR</vt:lpstr>
      <vt:lpstr>2.5_FINANC_PCC</vt:lpstr>
      <vt:lpstr>3.1.1_EROG PUB SNE</vt:lpstr>
      <vt:lpstr>3.1.2_EROG PRIV SNE</vt:lpstr>
      <vt:lpstr>3.1.3_EROG TIPO PUB SNE</vt:lpstr>
      <vt:lpstr>3.1.4_EROG TIPO PRIV SNE</vt:lpstr>
      <vt:lpstr>3.1.5_FINANC_PCC SNE</vt:lpstr>
      <vt:lpstr>3.2.1_EROG PUB CINE</vt:lpstr>
      <vt:lpstr>3.2.2_EROG PRIV CINE</vt:lpstr>
      <vt:lpstr>3.2.3_EROG TIPO PUB CINE</vt:lpstr>
      <vt:lpstr>3.2.4_EROG TIPO PRIV CINE</vt:lpstr>
      <vt:lpstr>3.2.5_FINANC_PCC CINE</vt:lpstr>
      <vt:lpstr>4.1_REMUN_GEN</vt:lpstr>
      <vt:lpstr>4.2_CI PROG SOC</vt:lpstr>
      <vt:lpstr>4.3_FINANC UNIV Y BECAS</vt:lpstr>
      <vt:lpstr>4.4_GASTO DESARR INFAN</vt:lpstr>
      <vt:lpstr>5.1_NIVELES EDUCATIVOS</vt:lpstr>
      <vt:lpstr>5.2_INSTITUCIONES CSE</vt:lpstr>
      <vt:lpstr>5.3_CINE</vt:lpstr>
      <vt:lpstr>Indice!_ftnref2</vt:lpstr>
      <vt:lpstr>Indice!_ftnref3</vt:lpstr>
      <vt:lpstr>'5.1_NIVELES EDUCATIVOS'!_Toc27581055</vt:lpstr>
      <vt:lpstr>'5.3_CINE'!_Toc27581055</vt:lpstr>
      <vt:lpstr>'1.1_GNE_PIB'!Área_de_impresión</vt:lpstr>
      <vt:lpstr>'1.2_GNE_ESTRUC'!Área_de_impresión</vt:lpstr>
      <vt:lpstr>'1.3_FBKF PUB Y PRIV'!Área_de_impresión</vt:lpstr>
      <vt:lpstr>'2.1_FINANC ENSEÑ SECT'!Área_de_impresión</vt:lpstr>
      <vt:lpstr>'2.2_FINANC ENSEÑ TIPO INGR'!Área_de_impresión</vt:lpstr>
      <vt:lpstr>'2.3_EROG ENSEÑ SECT'!Área_de_impresión</vt:lpstr>
      <vt:lpstr>'2.4_EROG ENSEÑ SEG SECTOR'!Área_de_impresión</vt:lpstr>
      <vt:lpstr>'3.1.1_EROG PUB SNE'!Área_de_impresión</vt:lpstr>
      <vt:lpstr>'3.1.2_EROG PRIV SNE'!Área_de_impresión</vt:lpstr>
      <vt:lpstr>'3.1.3_EROG TIPO PUB SNE'!Área_de_impresión</vt:lpstr>
      <vt:lpstr>'3.1.4_EROG TIPO PRIV SNE'!Área_de_impresión</vt:lpstr>
      <vt:lpstr>'3.2.1_EROG PUB CINE'!Área_de_impresión</vt:lpstr>
      <vt:lpstr>'3.2.2_EROG PRIV CINE'!Área_de_impresión</vt:lpstr>
      <vt:lpstr>'3.2.3_EROG TIPO PUB CINE'!Área_de_impresión</vt:lpstr>
      <vt:lpstr>'3.2.4_EROG TIPO PRIV CINE'!Área_de_impresión</vt:lpstr>
      <vt:lpstr>'4.1_REMUN_GEN'!Área_de_impresión</vt:lpstr>
      <vt:lpstr>'4.2_CI PROG SOC'!Área_de_impresión</vt:lpstr>
      <vt:lpstr>'4.3_FINANC UNIV Y BECAS'!Área_de_impresión</vt:lpstr>
      <vt:lpstr>'4.4_GASTO DESARR INFAN'!Área_de_impresión</vt:lpstr>
      <vt:lpstr>Indice!Área_de_impresión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jrojas</dc:creator>
  <cp:lastModifiedBy>INEC Paulina Roman</cp:lastModifiedBy>
  <cp:lastPrinted>2021-10-26T20:55:01Z</cp:lastPrinted>
  <dcterms:created xsi:type="dcterms:W3CDTF">2016-05-16T13:44:14Z</dcterms:created>
  <dcterms:modified xsi:type="dcterms:W3CDTF">2025-09-15T16:39:48Z</dcterms:modified>
</cp:coreProperties>
</file>