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Tabulados ESED 2024\"/>
    </mc:Choice>
  </mc:AlternateContent>
  <bookViews>
    <workbookView xWindow="0" yWindow="0" windowWidth="13125" windowHeight="6105"/>
  </bookViews>
  <sheets>
    <sheet name="ÍNDICE" sheetId="1" r:id="rId1"/>
    <sheet name="C-A1" sheetId="2" r:id="rId2"/>
    <sheet name="C-B1" sheetId="3" r:id="rId3"/>
    <sheet name="C-B2" sheetId="4" r:id="rId4"/>
    <sheet name="C-B3" sheetId="5" r:id="rId5"/>
    <sheet name="C-B4" sheetId="6" r:id="rId6"/>
    <sheet name="C-B5" sheetId="7" r:id="rId7"/>
    <sheet name="C-B6" sheetId="8" r:id="rId8"/>
    <sheet name="C-B7" sheetId="9" r:id="rId9"/>
    <sheet name="C-B8" sheetId="10" r:id="rId10"/>
    <sheet name="C-B9" sheetId="11" r:id="rId11"/>
    <sheet name="C-B10" sheetId="12" r:id="rId12"/>
    <sheet name="C-B11" sheetId="13" r:id="rId13"/>
    <sheet name="C-B12" sheetId="14" r:id="rId14"/>
    <sheet name="C-C1" sheetId="15" r:id="rId15"/>
    <sheet name="C-C2" sheetId="16" r:id="rId16"/>
    <sheet name="C-C3" sheetId="17" r:id="rId17"/>
    <sheet name="C-C4" sheetId="18" r:id="rId18"/>
    <sheet name="C-C5" sheetId="19" r:id="rId19"/>
    <sheet name="C-C6" sheetId="20" r:id="rId20"/>
    <sheet name="C-D1" sheetId="21" r:id="rId21"/>
    <sheet name="C-D2" sheetId="22" r:id="rId22"/>
    <sheet name="C-E1" sheetId="23" r:id="rId23"/>
    <sheet name="C-E2" sheetId="24" r:id="rId24"/>
    <sheet name="C-E3" sheetId="25" r:id="rId25"/>
    <sheet name="C-E4" sheetId="26" r:id="rId26"/>
    <sheet name="C-E5" sheetId="27" r:id="rId27"/>
    <sheet name="C-E6" sheetId="28" r:id="rId28"/>
    <sheet name="C-F1" sheetId="29" r:id="rId29"/>
    <sheet name="C-F2" sheetId="30" r:id="rId30"/>
    <sheet name="C-F3" sheetId="31" r:id="rId31"/>
    <sheet name="C-F4" sheetId="32" r:id="rId32"/>
  </sheets>
  <calcPr calcId="152511"/>
</workbook>
</file>

<file path=xl/calcChain.xml><?xml version="1.0" encoding="utf-8"?>
<calcChain xmlns="http://schemas.openxmlformats.org/spreadsheetml/2006/main">
  <c r="E4" i="32" l="1"/>
  <c r="AC4" i="31"/>
  <c r="E4" i="30"/>
  <c r="E4" i="29"/>
  <c r="L4" i="28"/>
  <c r="I4" i="27"/>
  <c r="H4" i="26"/>
  <c r="H4" i="25"/>
  <c r="H4" i="24"/>
  <c r="H4" i="23"/>
  <c r="J4" i="22"/>
  <c r="J4" i="21"/>
  <c r="F4" i="20"/>
  <c r="I4" i="19"/>
  <c r="K4" i="18"/>
  <c r="K4" i="17"/>
  <c r="H4" i="16"/>
  <c r="G4" i="15"/>
  <c r="H4" i="14"/>
  <c r="G4" i="13"/>
  <c r="H4" i="12"/>
  <c r="H4" i="11"/>
  <c r="J4" i="10"/>
  <c r="H4" i="9"/>
  <c r="K4" i="8"/>
  <c r="H4" i="7"/>
  <c r="G4" i="6"/>
  <c r="H4" i="5"/>
  <c r="G4" i="4"/>
  <c r="J4" i="3"/>
  <c r="F4" i="2"/>
  <c r="B41" i="1"/>
  <c r="B40" i="1"/>
  <c r="B39" i="1"/>
  <c r="B38" i="1"/>
  <c r="B36" i="1"/>
  <c r="B35" i="1"/>
  <c r="B34" i="1"/>
  <c r="B33" i="1"/>
  <c r="B32" i="1"/>
  <c r="B31" i="1"/>
  <c r="B29" i="1"/>
  <c r="B28" i="1"/>
  <c r="B26" i="1"/>
  <c r="B25" i="1"/>
  <c r="B24" i="1"/>
  <c r="B23" i="1"/>
  <c r="B22" i="1"/>
  <c r="B21" i="1"/>
  <c r="B19" i="1"/>
  <c r="B18" i="1"/>
  <c r="B17" i="1"/>
  <c r="B16" i="1"/>
  <c r="B15" i="1"/>
  <c r="B14" i="1"/>
  <c r="B13" i="1"/>
  <c r="B12" i="1"/>
  <c r="B11" i="1"/>
  <c r="B10" i="1"/>
  <c r="B9" i="1"/>
  <c r="B8" i="1"/>
  <c r="B6" i="1"/>
</calcChain>
</file>

<file path=xl/sharedStrings.xml><?xml version="1.0" encoding="utf-8"?>
<sst xmlns="http://schemas.openxmlformats.org/spreadsheetml/2006/main" count="1067" uniqueCount="274">
  <si>
    <t>Cuadro No.</t>
  </si>
  <si>
    <t>Contenido</t>
  </si>
  <si>
    <t>A</t>
  </si>
  <si>
    <t>Cuadro resumen</t>
  </si>
  <si>
    <t>A1</t>
  </si>
  <si>
    <t>B</t>
  </si>
  <si>
    <t>Número de edificaciones a construir</t>
  </si>
  <si>
    <t>B1</t>
  </si>
  <si>
    <t>B2</t>
  </si>
  <si>
    <t>B3</t>
  </si>
  <si>
    <t>B4</t>
  </si>
  <si>
    <t>B5</t>
  </si>
  <si>
    <t>B6</t>
  </si>
  <si>
    <t>B7</t>
  </si>
  <si>
    <t>B8</t>
  </si>
  <si>
    <t>B9</t>
  </si>
  <si>
    <t>B10</t>
  </si>
  <si>
    <t>B11</t>
  </si>
  <si>
    <t>B12</t>
  </si>
  <si>
    <t>C</t>
  </si>
  <si>
    <t>Número de viviendas proyectadas</t>
  </si>
  <si>
    <t>C1</t>
  </si>
  <si>
    <t>C2</t>
  </si>
  <si>
    <t>C3</t>
  </si>
  <si>
    <t>C4</t>
  </si>
  <si>
    <t>C5</t>
  </si>
  <si>
    <t>C6</t>
  </si>
  <si>
    <t>D</t>
  </si>
  <si>
    <t>Superficie del terreno y áreas a construir</t>
  </si>
  <si>
    <t>D1</t>
  </si>
  <si>
    <t>D2</t>
  </si>
  <si>
    <t>E</t>
  </si>
  <si>
    <t>Valor estimado de la edificación</t>
  </si>
  <si>
    <t>E1</t>
  </si>
  <si>
    <t>E2</t>
  </si>
  <si>
    <t>E3</t>
  </si>
  <si>
    <t>E4</t>
  </si>
  <si>
    <t>E5</t>
  </si>
  <si>
    <t>E6</t>
  </si>
  <si>
    <t>F</t>
  </si>
  <si>
    <t>Indicadores</t>
  </si>
  <si>
    <t>F1</t>
  </si>
  <si>
    <t>F2</t>
  </si>
  <si>
    <t>F3</t>
  </si>
  <si>
    <t>F4</t>
  </si>
  <si>
    <t>Dirección responsable de la información estadística y contenidos:</t>
  </si>
  <si>
    <t>Dirección de Estadísticas Económicas</t>
  </si>
  <si>
    <t>Realizadores</t>
  </si>
  <si>
    <t>Elaboración:</t>
  </si>
  <si>
    <t>Revisión:</t>
  </si>
  <si>
    <t>Aprobación:</t>
  </si>
  <si>
    <t>Valery Paz y Miño / Enrique Vallejo</t>
  </si>
  <si>
    <t>Lorena Ramos / Roberto Chaves</t>
  </si>
  <si>
    <t>Diana Barco</t>
  </si>
  <si>
    <t>Cuadro A1</t>
  </si>
  <si>
    <t>Principales Variables</t>
  </si>
  <si>
    <t>2023</t>
  </si>
  <si>
    <t>2024</t>
  </si>
  <si>
    <t>Número de permisos de construcción</t>
  </si>
  <si>
    <t>Número de edificaciones</t>
  </si>
  <si>
    <t>Número de viviendas</t>
  </si>
  <si>
    <t>Superficie del terreno (m2)</t>
  </si>
  <si>
    <t>Área total a construir (m2)</t>
  </si>
  <si>
    <t>Elaboración: Instituto Nacional de Estadística y Censos (INEC).</t>
  </si>
  <si>
    <t>Fuente: Estadísticas de Edificaciones, anual 2023 - 2024</t>
  </si>
  <si>
    <t>Nota: Los resultados del año 2023 son cifras semi-definitivas, y del año 2024 cifras provisionales.</t>
  </si>
  <si>
    <t>Cuadro B1</t>
  </si>
  <si>
    <t>Nacional</t>
  </si>
  <si>
    <t/>
  </si>
  <si>
    <t>Valor estimado de la edificación (dólares)</t>
  </si>
  <si>
    <t>Azuay</t>
  </si>
  <si>
    <t>Bolívar</t>
  </si>
  <si>
    <t>Cañar</t>
  </si>
  <si>
    <t>Carchi</t>
  </si>
  <si>
    <t>Cotopaxi</t>
  </si>
  <si>
    <t>Chimborazo</t>
  </si>
  <si>
    <t>El Oro</t>
  </si>
  <si>
    <t>Esmeraldas</t>
  </si>
  <si>
    <t>Guayas</t>
  </si>
  <si>
    <t>Imbabura</t>
  </si>
  <si>
    <t>Loja</t>
  </si>
  <si>
    <t>Los Ríos</t>
  </si>
  <si>
    <t>Manabí</t>
  </si>
  <si>
    <t>Morona Santiago</t>
  </si>
  <si>
    <t>Napo</t>
  </si>
  <si>
    <t>Pastaza</t>
  </si>
  <si>
    <t>Pichincha</t>
  </si>
  <si>
    <t>Tungurahua</t>
  </si>
  <si>
    <t>Zamora Chinchipe</t>
  </si>
  <si>
    <t>Galápagos</t>
  </si>
  <si>
    <t>Sucumbíos</t>
  </si>
  <si>
    <t>Orellana</t>
  </si>
  <si>
    <t>Santo Domingo de los Tsáchilas</t>
  </si>
  <si>
    <t>Santa Elena</t>
  </si>
  <si>
    <t>Provincias</t>
  </si>
  <si>
    <t>Fuente: Estadísticas de Edificaciones, anual 2024.</t>
  </si>
  <si>
    <t>Nota: Los resultados del año 2024 son cifras provisionales.</t>
  </si>
  <si>
    <t>Cuadro B2</t>
  </si>
  <si>
    <t>Total de edificaciones</t>
  </si>
  <si>
    <t>Área</t>
  </si>
  <si>
    <t>Urbana</t>
  </si>
  <si>
    <t>Rural</t>
  </si>
  <si>
    <t>Cuadro B3</t>
  </si>
  <si>
    <t>Tipo de obra</t>
  </si>
  <si>
    <t>Nueva Construcción</t>
  </si>
  <si>
    <t>Ampliación</t>
  </si>
  <si>
    <t>Reconstrucción</t>
  </si>
  <si>
    <t>Cuadro B4</t>
  </si>
  <si>
    <t>Uso de la Edificación</t>
  </si>
  <si>
    <t>Edificaciones con una vivienda</t>
  </si>
  <si>
    <t>Edificaciones con dos viviendas</t>
  </si>
  <si>
    <t>Edificaciones con tres o más viviendas</t>
  </si>
  <si>
    <t>Comercial</t>
  </si>
  <si>
    <t>Industrial</t>
  </si>
  <si>
    <t>Edificio Administrativo</t>
  </si>
  <si>
    <t>Educación Privada</t>
  </si>
  <si>
    <t>Educación Pública</t>
  </si>
  <si>
    <t>Cultura</t>
  </si>
  <si>
    <t>Complejos recreacionales</t>
  </si>
  <si>
    <t>Hospitales, clínicas y otros Estab. de salud privada</t>
  </si>
  <si>
    <t>Hospitales, clínicas y otros Estab. de salud pública</t>
  </si>
  <si>
    <t>Transporte y Comunicaciones</t>
  </si>
  <si>
    <t>Mixto Residencial y No Residencial</t>
  </si>
  <si>
    <t>Otras</t>
  </si>
  <si>
    <t>Cuadro B5</t>
  </si>
  <si>
    <t>Uso de la edificación</t>
  </si>
  <si>
    <t>Cuadro B6</t>
  </si>
  <si>
    <t>Rangos de área total a construir</t>
  </si>
  <si>
    <t>Menos de 100 m2</t>
  </si>
  <si>
    <t>100 a 199 m2</t>
  </si>
  <si>
    <t>200 a 299 m2</t>
  </si>
  <si>
    <t>300 a 399 m2</t>
  </si>
  <si>
    <t>400 a 499 m2</t>
  </si>
  <si>
    <t>500 y más m2</t>
  </si>
  <si>
    <t>Cuadro B7</t>
  </si>
  <si>
    <t>Material predominante</t>
  </si>
  <si>
    <t>Cimientos</t>
  </si>
  <si>
    <t>Regiones del Ecuador</t>
  </si>
  <si>
    <t>Costa</t>
  </si>
  <si>
    <t>Sierra</t>
  </si>
  <si>
    <t>Amazonía</t>
  </si>
  <si>
    <t>Insular</t>
  </si>
  <si>
    <t>Hormigón armado</t>
  </si>
  <si>
    <t>Hormigón ciclópeo</t>
  </si>
  <si>
    <t>Sobre pilotes</t>
  </si>
  <si>
    <t>Cimiento portantes</t>
  </si>
  <si>
    <t>Otros</t>
  </si>
  <si>
    <t>No Aplica</t>
  </si>
  <si>
    <t>Pisos</t>
  </si>
  <si>
    <t>Tierra estabilizada</t>
  </si>
  <si>
    <t>Hormigón</t>
  </si>
  <si>
    <t>Madera</t>
  </si>
  <si>
    <t>Cerámica</t>
  </si>
  <si>
    <t>Porcelanato</t>
  </si>
  <si>
    <t>Porcelanato piso laminado (piso flotante)</t>
  </si>
  <si>
    <t>Mármol</t>
  </si>
  <si>
    <t>Cemento pulido</t>
  </si>
  <si>
    <t>Piso epóxico</t>
  </si>
  <si>
    <t>Estructura</t>
  </si>
  <si>
    <t>Metálica</t>
  </si>
  <si>
    <t>Muros portantes</t>
  </si>
  <si>
    <t>Paredes</t>
  </si>
  <si>
    <t>Bloque</t>
  </si>
  <si>
    <t>Ladrillo</t>
  </si>
  <si>
    <t>Prefabricadas</t>
  </si>
  <si>
    <t>Vidrio</t>
  </si>
  <si>
    <t>Planchas de cartón yeso</t>
  </si>
  <si>
    <t>Adobe o tapia</t>
  </si>
  <si>
    <t>Bahareque</t>
  </si>
  <si>
    <t>Cubierta</t>
  </si>
  <si>
    <t>Láminas metálicas (zinc)</t>
  </si>
  <si>
    <t>Fibrocemento (eternit, ardex)</t>
  </si>
  <si>
    <t>Losa mixta</t>
  </si>
  <si>
    <t>Tipo sánduche o metálico poliuretano</t>
  </si>
  <si>
    <t>Arcilla (teja)</t>
  </si>
  <si>
    <t>Policarbonato</t>
  </si>
  <si>
    <t>Madera y capa asfáltica</t>
  </si>
  <si>
    <t>Cuadro B8</t>
  </si>
  <si>
    <t>Acceso a la edificación</t>
  </si>
  <si>
    <t>Carretera adoquinada pavimentada o de concreto</t>
  </si>
  <si>
    <t>Carretera empedrada</t>
  </si>
  <si>
    <t>Carretera lastrada o de tierra</t>
  </si>
  <si>
    <t>Camino, sendero, chaquiñán</t>
  </si>
  <si>
    <t>Río, mar, lago</t>
  </si>
  <si>
    <t>Otro</t>
  </si>
  <si>
    <t>Cuadro B9</t>
  </si>
  <si>
    <t>Ocupación de la edificación</t>
  </si>
  <si>
    <t>Aislado</t>
  </si>
  <si>
    <t>Pareado</t>
  </si>
  <si>
    <t>Continuo</t>
  </si>
  <si>
    <t>Sobre línea de fábrica</t>
  </si>
  <si>
    <t>Nota 1: Para el cálculo de este tabulado se excluye la categoría No responde de la Ocupación de la edificación.</t>
  </si>
  <si>
    <t>Nota 2: Los resultados del año 2024 son cifras provisionales.</t>
  </si>
  <si>
    <t>Cuadro B10</t>
  </si>
  <si>
    <t>Número de pisos</t>
  </si>
  <si>
    <t>1</t>
  </si>
  <si>
    <t>2</t>
  </si>
  <si>
    <t>3</t>
  </si>
  <si>
    <t>4 y más</t>
  </si>
  <si>
    <t>Cuadro B11</t>
  </si>
  <si>
    <t>Tipo de financiamiento</t>
  </si>
  <si>
    <t>Recursos propios (dólares)</t>
  </si>
  <si>
    <t>Préstamos (dólares)</t>
  </si>
  <si>
    <t>Cuadro B12</t>
  </si>
  <si>
    <t>Área Urbana</t>
  </si>
  <si>
    <t>Área Rural</t>
  </si>
  <si>
    <t>Con acceso</t>
  </si>
  <si>
    <t>Sin acceso</t>
  </si>
  <si>
    <t>Nota 1: Se excluye la categoría No responde) para la construcción de este tabulado.</t>
  </si>
  <si>
    <t>Cuadro C1</t>
  </si>
  <si>
    <t>Total de viviendas</t>
  </si>
  <si>
    <t>Cuadro C2</t>
  </si>
  <si>
    <t>Cuadro C3</t>
  </si>
  <si>
    <t>Rango de área total a construir</t>
  </si>
  <si>
    <t>Cuadro C4</t>
  </si>
  <si>
    <t>Número de cuartos por vivienda</t>
  </si>
  <si>
    <t>4</t>
  </si>
  <si>
    <t>5</t>
  </si>
  <si>
    <t>6</t>
  </si>
  <si>
    <t>7 y más</t>
  </si>
  <si>
    <t>Cuadro C5</t>
  </si>
  <si>
    <t>Número de dormitorios por vivienda</t>
  </si>
  <si>
    <t>5 y más</t>
  </si>
  <si>
    <t>Cuadro C6</t>
  </si>
  <si>
    <t>Proyecto de vivienda</t>
  </si>
  <si>
    <t>Viviendas de interés social</t>
  </si>
  <si>
    <t>Viviendas de interés público</t>
  </si>
  <si>
    <t>Cuadro D1</t>
  </si>
  <si>
    <t>Superficie total del terreno</t>
  </si>
  <si>
    <t>Área a construir</t>
  </si>
  <si>
    <t>Total</t>
  </si>
  <si>
    <t>Residencial</t>
  </si>
  <si>
    <t>No Residencial</t>
  </si>
  <si>
    <t>Parqueadero*</t>
  </si>
  <si>
    <t>Área para espacios verdes</t>
  </si>
  <si>
    <t xml:space="preserve"> * Es el parqueadero de las edificaciones con fines no residenciales</t>
  </si>
  <si>
    <t>Cuadro D2</t>
  </si>
  <si>
    <t>Cuadro E1</t>
  </si>
  <si>
    <t>Monto total de financiamiento</t>
  </si>
  <si>
    <t>Cuadro E2</t>
  </si>
  <si>
    <t>Cuadro E3</t>
  </si>
  <si>
    <t>Recursos propios</t>
  </si>
  <si>
    <t>Préstamos</t>
  </si>
  <si>
    <t>Recursos Mixtos</t>
  </si>
  <si>
    <t>Cuadro E4</t>
  </si>
  <si>
    <t>Recursos mixtos</t>
  </si>
  <si>
    <t>Cuadro E5</t>
  </si>
  <si>
    <t>Financiamiento proveniente de:</t>
  </si>
  <si>
    <t>Recursos personales</t>
  </si>
  <si>
    <t>Recursos de empresas y constructoras privadas</t>
  </si>
  <si>
    <t>Recursos de las mutualistas</t>
  </si>
  <si>
    <t>Recursos gobiernos central, provincial, seccional</t>
  </si>
  <si>
    <t>Otros recursos</t>
  </si>
  <si>
    <t>Cuadro E6</t>
  </si>
  <si>
    <t>Préstamos del BIESS, ISSFA o ISSPOL</t>
  </si>
  <si>
    <t>Préstamos cooperativas</t>
  </si>
  <si>
    <t>Préstamo de las mutualistas</t>
  </si>
  <si>
    <t>Préstamos de bancos privados</t>
  </si>
  <si>
    <t>Préstamos del Banco de Desarrollo del Ecuador</t>
  </si>
  <si>
    <t>Préstamos de la Corporación Financiera Nacional</t>
  </si>
  <si>
    <t>Bono, incentivo o subsidio de vivienda (MIDUVI)</t>
  </si>
  <si>
    <t>Otros préstamos</t>
  </si>
  <si>
    <t>Cuadro F1</t>
  </si>
  <si>
    <t>Nota 1: El cálculo de este indicador corresponde a la división entre el total de viviendas en la provincia i (numerador), para la población de la provincia i (denominador), en un periodo determinado de tiempo.</t>
  </si>
  <si>
    <t>Cuadro F2</t>
  </si>
  <si>
    <t>Nota 2: El cálculo de este indicador corresponde a la división entre el área residencial a construir en la provincia i (numerador), para el número total de viviendas a construir en la provincia i (denominador), en un periodo determinado de tiempo.</t>
  </si>
  <si>
    <t>Nota 3: Los resultados del año 2024 son cifras provisionales.</t>
  </si>
  <si>
    <t>Cuadro F3</t>
  </si>
  <si>
    <t>Edificación residencial</t>
  </si>
  <si>
    <t>Nota 1: Para el cálculo se toma el área total a construir.</t>
  </si>
  <si>
    <t>Nota 2: El costo promedio de la edificación por metro cuadrado es la división entre el costo de construcción proyectado de la edificación según el uso i y la provincia j como numerador, para el área total a construir según el uso i y la provincia j en el denominador, en un periodo determinado de tiempo.</t>
  </si>
  <si>
    <t>Cuadro F4</t>
  </si>
  <si>
    <t>Nota 1: Para el cálculo de este indicador se toma el área residencial a construir.</t>
  </si>
  <si>
    <t>Nota 2: El cálculo de este indicador corresponde a la división entre el área residencial a construir (numerador) y la población (denominador) de la provincia i, en un periodo determinado de tiempo.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</si>
</sst>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1" x14ac:knownFonts="1">
    <font>
      <sz val="11"/>
      <color rgb="FF000000"/>
      <name val="Calibri"/>
      <family val="2"/>
      <scheme val="minor"/>
    </font>
    <font>
      <b/>
      <sz val="13"/>
      <color rgb="FFFFFFFF"/>
      <name val="Century Gothic"/>
      <family val="2"/>
    </font>
    <font>
      <b/>
      <sz val="13"/>
      <color rgb="FF595959"/>
      <name val="Century Gothic"/>
      <family val="2"/>
    </font>
    <font>
      <sz val="13"/>
      <color rgb="FF595959"/>
      <name val="Century Gothic"/>
      <family val="2"/>
    </font>
    <font>
      <b/>
      <sz val="11"/>
      <color rgb="FF595959"/>
      <name val="Century Gothic"/>
      <family val="2"/>
    </font>
    <font>
      <sz val="11"/>
      <color rgb="FF595959"/>
      <name val="Century Gothic"/>
      <family val="2"/>
    </font>
    <font>
      <b/>
      <sz val="14"/>
      <color rgb="FF000000"/>
      <name val="Century Gothic"/>
      <family val="2"/>
    </font>
    <font>
      <sz val="12"/>
      <color rgb="FF363535"/>
      <name val="Century Gothic"/>
      <family val="2"/>
    </font>
    <font>
      <sz val="10"/>
      <color rgb="FF363535"/>
      <name val="Century Gothic"/>
      <family val="2"/>
    </font>
    <font>
      <b/>
      <sz val="13"/>
      <color rgb="FF363535"/>
      <name val="Century Gothic"/>
      <family val="2"/>
    </font>
    <font>
      <b/>
      <sz val="15"/>
      <color rgb="FFFFFFFF"/>
      <name val="Century Gothic"/>
      <family val="2"/>
    </font>
  </fonts>
  <fills count="5">
    <fill>
      <patternFill patternType="none"/>
    </fill>
    <fill>
      <patternFill patternType="gray125"/>
    </fill>
    <fill>
      <patternFill patternType="solid">
        <fgColor rgb="FF043F5C"/>
      </patternFill>
    </fill>
    <fill>
      <patternFill patternType="solid">
        <fgColor rgb="FF87D3D5"/>
      </patternFill>
    </fill>
    <fill>
      <patternFill patternType="solid">
        <fgColor rgb="FF7F7F7F"/>
      </patternFill>
    </fill>
  </fills>
  <borders count="5">
    <border>
      <left/>
      <right/>
      <top/>
      <bottom/>
      <diagonal/>
    </border>
    <border>
      <left style="thin">
        <color rgb="FF595959"/>
      </left>
      <right style="thin">
        <color rgb="FF595959"/>
      </right>
      <top style="thin">
        <color rgb="FF595959"/>
      </top>
      <bottom style="thin">
        <color rgb="FF595959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  <diagonal/>
    </border>
    <border>
      <left style="thin">
        <color rgb="FF363535"/>
      </left>
      <right style="thin">
        <color rgb="FF363535"/>
      </right>
      <top style="thin">
        <color rgb="FF363535"/>
      </top>
      <bottom style="thin">
        <color rgb="FF363535"/>
      </bottom>
      <diagonal/>
    </border>
  </borders>
  <cellStyleXfs count="1">
    <xf numFmtId="0" fontId="0" fillId="0" borderId="0"/>
  </cellStyleXfs>
  <cellXfs count="19">
    <xf numFmtId="0" fontId="0" fillId="0" borderId="0" xfId="0"/>
    <xf numFmtId="0" fontId="1" fillId="2" borderId="1" xfId="0" applyFont="1" applyFill="1" applyBorder="1" applyAlignment="1">
      <alignment horizontal="center" vertical="center" wrapText="1"/>
    </xf>
    <xf numFmtId="0" fontId="2" fillId="3" borderId="2" xfId="0" applyFont="1" applyFill="1" applyBorder="1" applyAlignment="1">
      <alignment horizontal="left" vertical="center" wrapText="1"/>
    </xf>
    <xf numFmtId="0" fontId="3" fillId="0" borderId="2" xfId="0" applyFont="1" applyBorder="1" applyAlignment="1">
      <alignment horizontal="center" vertical="center" wrapText="1"/>
    </xf>
    <xf numFmtId="0" fontId="2" fillId="3" borderId="2" xfId="0" applyFont="1" applyFill="1" applyBorder="1" applyAlignment="1">
      <alignment horizontal="center" vertical="center" wrapText="1"/>
    </xf>
    <xf numFmtId="0" fontId="4" fillId="0" borderId="0" xfId="0" applyFont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6" fillId="0" borderId="0" xfId="0" applyFont="1" applyAlignment="1">
      <alignment horizontal="left" vertical="center" wrapText="1"/>
    </xf>
    <xf numFmtId="0" fontId="1" fillId="2" borderId="3" xfId="0" applyFont="1" applyFill="1" applyBorder="1" applyAlignment="1">
      <alignment horizontal="center" vertical="center" wrapText="1"/>
    </xf>
    <xf numFmtId="3" fontId="7" fillId="0" borderId="4" xfId="0" applyNumberFormat="1" applyFont="1" applyBorder="1" applyAlignment="1">
      <alignment horizontal="center" vertical="center" wrapText="1"/>
    </xf>
    <xf numFmtId="3" fontId="7" fillId="0" borderId="4" xfId="0" applyNumberFormat="1" applyFont="1" applyBorder="1" applyAlignment="1">
      <alignment horizontal="left" vertical="center" wrapText="1"/>
    </xf>
    <xf numFmtId="0" fontId="8" fillId="0" borderId="0" xfId="0" applyFont="1" applyAlignment="1">
      <alignment horizontal="left" vertical="center"/>
    </xf>
    <xf numFmtId="3" fontId="9" fillId="3" borderId="3" xfId="0" applyNumberFormat="1" applyFont="1" applyFill="1" applyBorder="1" applyAlignment="1">
      <alignment horizontal="left" vertical="center" wrapText="1"/>
    </xf>
    <xf numFmtId="3" fontId="9" fillId="3" borderId="3" xfId="0" applyNumberFormat="1" applyFont="1" applyFill="1" applyBorder="1" applyAlignment="1">
      <alignment horizontal="center" vertical="center" wrapText="1"/>
    </xf>
    <xf numFmtId="0" fontId="3" fillId="0" borderId="2" xfId="0" applyFont="1" applyBorder="1" applyAlignment="1">
      <alignment horizontal="left" vertical="center" wrapText="1"/>
    </xf>
    <xf numFmtId="0" fontId="10" fillId="4" borderId="0" xfId="0" applyFont="1" applyFill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 wrapText="1"/>
    </xf>
    <xf numFmtId="0" fontId="10" fillId="4" borderId="0" xfId="0" applyFont="1" applyFill="1" applyAlignment="1">
      <alignment horizontal="center" vertical="center" wrapText="1"/>
    </xf>
    <xf numFmtId="0" fontId="0" fillId="0" borderId="0" xfId="0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sharedStrings" Target="sharedStrings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6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7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8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9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0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2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3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4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5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6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7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8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9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0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1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2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3.pn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4.png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5.pn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6.pn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7.pn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8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0.pn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1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2.pn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29384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5400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4</xdr:col>
      <xdr:colOff>0</xdr:colOff>
      <xdr:row>3</xdr:row>
      <xdr:rowOff>0</xdr:rowOff>
    </xdr:from>
    <xdr:ext cx="763200" cy="5220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50480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</xdr:row>
      <xdr:rowOff>0</xdr:rowOff>
    </xdr:from>
    <xdr:ext cx="763200" cy="8568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7388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5</xdr:col>
      <xdr:colOff>0</xdr:colOff>
      <xdr:row>3</xdr:row>
      <xdr:rowOff>0</xdr:rowOff>
    </xdr:from>
    <xdr:ext cx="763200" cy="8352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9548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0</xdr:rowOff>
    </xdr:from>
    <xdr:ext cx="763200" cy="8568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18584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5</xdr:col>
      <xdr:colOff>0</xdr:colOff>
      <xdr:row>3</xdr:row>
      <xdr:rowOff>0</xdr:rowOff>
    </xdr:from>
    <xdr:ext cx="763200" cy="77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39464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0</xdr:rowOff>
    </xdr:from>
    <xdr:ext cx="763200" cy="77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201744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9</xdr:col>
      <xdr:colOff>0</xdr:colOff>
      <xdr:row>3</xdr:row>
      <xdr:rowOff>0</xdr:rowOff>
    </xdr:from>
    <xdr:ext cx="763200" cy="77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26072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0</xdr:rowOff>
    </xdr:from>
    <xdr:ext cx="763200" cy="77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77660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</xdr:row>
      <xdr:rowOff>0</xdr:rowOff>
    </xdr:from>
    <xdr:ext cx="763200" cy="795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39716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0</xdr:rowOff>
    </xdr:from>
    <xdr:ext cx="763200" cy="903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38744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0</xdr:rowOff>
    </xdr:from>
    <xdr:ext cx="763200" cy="795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19232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5</xdr:col>
      <xdr:colOff>0</xdr:colOff>
      <xdr:row>3</xdr:row>
      <xdr:rowOff>0</xdr:rowOff>
    </xdr:from>
    <xdr:ext cx="763200" cy="5868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26360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0</xdr:rowOff>
    </xdr:from>
    <xdr:ext cx="763200" cy="795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5588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5</xdr:col>
      <xdr:colOff>0</xdr:colOff>
      <xdr:row>3</xdr:row>
      <xdr:rowOff>0</xdr:rowOff>
    </xdr:from>
    <xdr:ext cx="763200" cy="795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23192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0</xdr:rowOff>
    </xdr:from>
    <xdr:ext cx="763200" cy="8568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87632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9</xdr:col>
      <xdr:colOff>0</xdr:colOff>
      <xdr:row>3</xdr:row>
      <xdr:rowOff>0</xdr:rowOff>
    </xdr:from>
    <xdr:ext cx="763200" cy="11448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78308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9</xdr:col>
      <xdr:colOff>0</xdr:colOff>
      <xdr:row>3</xdr:row>
      <xdr:rowOff>0</xdr:rowOff>
    </xdr:from>
    <xdr:ext cx="763200" cy="11448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36512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7</xdr:col>
      <xdr:colOff>0</xdr:colOff>
      <xdr:row>3</xdr:row>
      <xdr:rowOff>0</xdr:rowOff>
    </xdr:from>
    <xdr:ext cx="763200" cy="795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8092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4</xdr:col>
      <xdr:colOff>0</xdr:colOff>
      <xdr:row>3</xdr:row>
      <xdr:rowOff>0</xdr:rowOff>
    </xdr:from>
    <xdr:ext cx="763200" cy="1191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64592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</xdr:row>
      <xdr:rowOff>0</xdr:rowOff>
    </xdr:from>
    <xdr:ext cx="763200" cy="104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80648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</xdr:row>
      <xdr:rowOff>0</xdr:rowOff>
    </xdr:from>
    <xdr:ext cx="763200" cy="1191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22400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0</xdr:rowOff>
    </xdr:from>
    <xdr:ext cx="763200" cy="8568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39536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0</xdr:rowOff>
    </xdr:from>
    <xdr:ext cx="763200" cy="8424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25892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0</xdr:rowOff>
    </xdr:from>
    <xdr:ext cx="763200" cy="1191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39392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0</xdr:rowOff>
    </xdr:from>
    <xdr:ext cx="763200" cy="8568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83024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7</xdr:col>
      <xdr:colOff>0</xdr:colOff>
      <xdr:row>3</xdr:row>
      <xdr:rowOff>0</xdr:rowOff>
    </xdr:from>
    <xdr:ext cx="763200" cy="1191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292896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10</xdr:col>
      <xdr:colOff>0</xdr:colOff>
      <xdr:row>3</xdr:row>
      <xdr:rowOff>0</xdr:rowOff>
    </xdr:from>
    <xdr:ext cx="763200" cy="6912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9540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3</xdr:col>
      <xdr:colOff>0</xdr:colOff>
      <xdr:row>3</xdr:row>
      <xdr:rowOff>0</xdr:rowOff>
    </xdr:from>
    <xdr:ext cx="763200" cy="8388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9540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3</xdr:col>
      <xdr:colOff>0</xdr:colOff>
      <xdr:row>3</xdr:row>
      <xdr:rowOff>0</xdr:rowOff>
    </xdr:from>
    <xdr:ext cx="763200" cy="8964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480816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27</xdr:col>
      <xdr:colOff>0</xdr:colOff>
      <xdr:row>3</xdr:row>
      <xdr:rowOff>0</xdr:rowOff>
    </xdr:from>
    <xdr:ext cx="763200" cy="1191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9540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3</xdr:col>
      <xdr:colOff>0</xdr:colOff>
      <xdr:row>3</xdr:row>
      <xdr:rowOff>0</xdr:rowOff>
    </xdr:from>
    <xdr:ext cx="763200" cy="921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50"/>
  <sheetViews>
    <sheetView showGridLines="0" tabSelected="1" zoomScale="60" workbookViewId="0">
      <pane xSplit="1" ySplit="4" topLeftCell="B5" activePane="bottomRight" state="frozen"/>
      <selection pane="topRight" activeCell="B1" sqref="B1"/>
      <selection pane="bottomLeft" activeCell="A5" sqref="A5"/>
      <selection pane="bottomRight"/>
    </sheetView>
  </sheetViews>
  <sheetFormatPr baseColWidth="10" defaultRowHeight="15" x14ac:dyDescent="0.25"/>
  <cols>
    <col min="1" max="1" width="20.7109375" customWidth="1"/>
    <col min="2" max="2" width="170.7109375" customWidth="1"/>
  </cols>
  <sheetData>
    <row r="1" spans="1:2" ht="165" customHeight="1" x14ac:dyDescent="0.25"/>
    <row r="4" spans="1:2" ht="33" customHeight="1" x14ac:dyDescent="0.25">
      <c r="A4" s="1" t="s">
        <v>0</v>
      </c>
      <c r="B4" s="1" t="s">
        <v>1</v>
      </c>
    </row>
    <row r="5" spans="1:2" ht="33" customHeight="1" x14ac:dyDescent="0.25">
      <c r="A5" s="4" t="s">
        <v>2</v>
      </c>
      <c r="B5" s="2" t="s">
        <v>3</v>
      </c>
    </row>
    <row r="6" spans="1:2" ht="33" customHeight="1" x14ac:dyDescent="0.25">
      <c r="A6" s="3" t="s">
        <v>4</v>
      </c>
      <c r="B6" s="14" t="str">
        <f>HYPERLINK("#'C-A1'!A1", "Resultados de las principales variables, periodo 2023-2024")</f>
        <v>Resultados de las principales variables, periodo 2023-2024</v>
      </c>
    </row>
    <row r="7" spans="1:2" ht="33" customHeight="1" x14ac:dyDescent="0.25">
      <c r="A7" s="4" t="s">
        <v>5</v>
      </c>
      <c r="B7" s="2" t="s">
        <v>6</v>
      </c>
    </row>
    <row r="8" spans="1:2" ht="33" customHeight="1" x14ac:dyDescent="0.25">
      <c r="A8" s="3" t="s">
        <v>7</v>
      </c>
      <c r="B8" s="14" t="str">
        <f>HYPERLINK("#'C-B1'!A1", "Resultados según principales variables, por provincias, año 2024")</f>
        <v>Resultados según principales variables, por provincias, año 2024</v>
      </c>
    </row>
    <row r="9" spans="1:2" ht="33" customHeight="1" x14ac:dyDescent="0.25">
      <c r="A9" s="3" t="s">
        <v>8</v>
      </c>
      <c r="B9" s="14" t="str">
        <f>HYPERLINK("#'C-B2'!A1", "Edificaciones a construir, por provincias y área, año 2024")</f>
        <v>Edificaciones a construir, por provincias y área, año 2024</v>
      </c>
    </row>
    <row r="10" spans="1:2" ht="33" customHeight="1" x14ac:dyDescent="0.25">
      <c r="A10" s="3" t="s">
        <v>9</v>
      </c>
      <c r="B10" s="14" t="str">
        <f>HYPERLINK("#'C-B3'!A1", "Edificaciones a construir, por provincias y según tipo de obra, año 2024")</f>
        <v>Edificaciones a construir, por provincias y según tipo de obra, año 2024</v>
      </c>
    </row>
    <row r="11" spans="1:2" ht="33" customHeight="1" x14ac:dyDescent="0.25">
      <c r="A11" s="3" t="s">
        <v>10</v>
      </c>
      <c r="B11" s="14" t="str">
        <f>HYPERLINK("#'C-B4'!A1", "Edificaciones a construir, por uso de la edificación según área, año 2024")</f>
        <v>Edificaciones a construir, por uso de la edificación según área, año 2024</v>
      </c>
    </row>
    <row r="12" spans="1:2" ht="33" customHeight="1" x14ac:dyDescent="0.25">
      <c r="A12" s="3" t="s">
        <v>11</v>
      </c>
      <c r="B12" s="14" t="str">
        <f>HYPERLINK("#'C-B5'!A1", "Edificaciones a construir, por uso de la edificación según tipo de obra, año 2024")</f>
        <v>Edificaciones a construir, por uso de la edificación según tipo de obra, año 2024</v>
      </c>
    </row>
    <row r="13" spans="1:2" ht="33" customHeight="1" x14ac:dyDescent="0.25">
      <c r="A13" s="3" t="s">
        <v>12</v>
      </c>
      <c r="B13" s="14" t="str">
        <f>HYPERLINK("#'C-B6'!A1", "Edificaciones a construir, por uso de la edificación según metros cuadrados, año 2024")</f>
        <v>Edificaciones a construir, por uso de la edificación según metros cuadrados, año 2024</v>
      </c>
    </row>
    <row r="14" spans="1:2" ht="33" customHeight="1" x14ac:dyDescent="0.25">
      <c r="A14" s="3" t="s">
        <v>13</v>
      </c>
      <c r="B14" s="14" t="str">
        <f>HYPERLINK("#'C-B7'!A1", "Edificaciones a construir, por materiales predominantes y regiones, año 2024")</f>
        <v>Edificaciones a construir, por materiales predominantes y regiones, año 2024</v>
      </c>
    </row>
    <row r="15" spans="1:2" ht="33" customHeight="1" x14ac:dyDescent="0.25">
      <c r="A15" s="3" t="s">
        <v>14</v>
      </c>
      <c r="B15" s="14" t="str">
        <f>HYPERLINK("#'C-B8'!A1", "Edificaciones a construir, por provincias según acceso a la edificación, año 2024")</f>
        <v>Edificaciones a construir, por provincias según acceso a la edificación, año 2024</v>
      </c>
    </row>
    <row r="16" spans="1:2" ht="33" customHeight="1" x14ac:dyDescent="0.25">
      <c r="A16" s="3" t="s">
        <v>15</v>
      </c>
      <c r="B16" s="14" t="str">
        <f>HYPERLINK("#'C-B9'!A1", "Edificaciones según ocupación de la edificación, año 2024 por provincias")</f>
        <v>Edificaciones según ocupación de la edificación, año 2024 por provincias</v>
      </c>
    </row>
    <row r="17" spans="1:2" ht="33" customHeight="1" x14ac:dyDescent="0.25">
      <c r="A17" s="3" t="s">
        <v>16</v>
      </c>
      <c r="B17" s="14" t="str">
        <f>HYPERLINK("#'C-B10'!A1", "Edificaciones a construir, por uso de la edificación y número de pisos, año 2024")</f>
        <v>Edificaciones a construir, por uso de la edificación y número de pisos, año 2024</v>
      </c>
    </row>
    <row r="18" spans="1:2" ht="33" customHeight="1" x14ac:dyDescent="0.25">
      <c r="A18" s="3" t="s">
        <v>17</v>
      </c>
      <c r="B18" s="14" t="str">
        <f>HYPERLINK("#'C-B11'!A1", "Edificaciones a construir, por uso de la edificación y tipo de financiamiento, año 2024")</f>
        <v>Edificaciones a construir, por uso de la edificación y tipo de financiamiento, año 2024</v>
      </c>
    </row>
    <row r="19" spans="1:2" ht="33" customHeight="1" x14ac:dyDescent="0.25">
      <c r="A19" s="3" t="s">
        <v>18</v>
      </c>
      <c r="B19" s="14" t="str">
        <f>HYPERLINK("#'C-B12'!A1", "Edificaciones a construir, por provincias y acceso a telefonía celular/internet, año 2024")</f>
        <v>Edificaciones a construir, por provincias y acceso a telefonía celular/internet, año 2024</v>
      </c>
    </row>
    <row r="20" spans="1:2" ht="33" customHeight="1" x14ac:dyDescent="0.25">
      <c r="A20" s="4" t="s">
        <v>19</v>
      </c>
      <c r="B20" s="2" t="s">
        <v>20</v>
      </c>
    </row>
    <row r="21" spans="1:2" ht="33" customHeight="1" x14ac:dyDescent="0.25">
      <c r="A21" s="3" t="s">
        <v>21</v>
      </c>
      <c r="B21" s="14" t="str">
        <f>HYPERLINK("#'C-C1'!A1", "Viviendas a construir, por provincias y área, año 2024")</f>
        <v>Viviendas a construir, por provincias y área, año 2024</v>
      </c>
    </row>
    <row r="22" spans="1:2" ht="33" customHeight="1" x14ac:dyDescent="0.25">
      <c r="A22" s="3" t="s">
        <v>22</v>
      </c>
      <c r="B22" s="14" t="str">
        <f>HYPERLINK("#'C-C2'!A1", "Viviendas a construir, por provincias y tipo de obra, año 2024")</f>
        <v>Viviendas a construir, por provincias y tipo de obra, año 2024</v>
      </c>
    </row>
    <row r="23" spans="1:2" ht="33" customHeight="1" x14ac:dyDescent="0.25">
      <c r="A23" s="3" t="s">
        <v>23</v>
      </c>
      <c r="B23" s="14" t="str">
        <f>HYPERLINK("#'C-C3'!A1", "Viviendas a construir, por provincias y metros cuadrados, año 2024")</f>
        <v>Viviendas a construir, por provincias y metros cuadrados, año 2024</v>
      </c>
    </row>
    <row r="24" spans="1:2" ht="33" customHeight="1" x14ac:dyDescent="0.25">
      <c r="A24" s="3" t="s">
        <v>24</v>
      </c>
      <c r="B24" s="14" t="str">
        <f>HYPERLINK("#'C-C4'!A1", "Viviendas a construir, por provincias y número de cuartos, año 2024")</f>
        <v>Viviendas a construir, por provincias y número de cuartos, año 2024</v>
      </c>
    </row>
    <row r="25" spans="1:2" ht="33" customHeight="1" x14ac:dyDescent="0.25">
      <c r="A25" s="3" t="s">
        <v>25</v>
      </c>
      <c r="B25" s="14" t="str">
        <f>HYPERLINK("#'C-C5'!A1", "Viviendas a construir, por provincias y número de dormitorios, año 2024")</f>
        <v>Viviendas a construir, por provincias y número de dormitorios, año 2024</v>
      </c>
    </row>
    <row r="26" spans="1:2" ht="33" customHeight="1" x14ac:dyDescent="0.25">
      <c r="A26" s="3" t="s">
        <v>26</v>
      </c>
      <c r="B26" s="14" t="str">
        <f>HYPERLINK("#'C-C6'!A1", "Viviendas a construir, por provincias y segmento de financiamiento, año 2024")</f>
        <v>Viviendas a construir, por provincias y segmento de financiamiento, año 2024</v>
      </c>
    </row>
    <row r="27" spans="1:2" ht="33" customHeight="1" x14ac:dyDescent="0.25">
      <c r="A27" s="4" t="s">
        <v>27</v>
      </c>
      <c r="B27" s="2" t="s">
        <v>28</v>
      </c>
    </row>
    <row r="28" spans="1:2" ht="33" customHeight="1" x14ac:dyDescent="0.25">
      <c r="A28" s="3" t="s">
        <v>29</v>
      </c>
      <c r="B28" s="14" t="str">
        <f>HYPERLINK("#'C-D1'!A1", "Superficie del terreno y área a construir, por provincias y uso de la edificación, año 2024")</f>
        <v>Superficie del terreno y área a construir, por provincias y uso de la edificación, año 2024</v>
      </c>
    </row>
    <row r="29" spans="1:2" ht="33" customHeight="1" x14ac:dyDescent="0.25">
      <c r="A29" s="3" t="s">
        <v>30</v>
      </c>
      <c r="B29" s="14" t="str">
        <f>HYPERLINK("#'C-D2'!A1", "Superficie del terreno y área a construir, por uso de la edificación, año 2024")</f>
        <v>Superficie del terreno y área a construir, por uso de la edificación, año 2024</v>
      </c>
    </row>
    <row r="30" spans="1:2" ht="33" customHeight="1" x14ac:dyDescent="0.25">
      <c r="A30" s="4" t="s">
        <v>31</v>
      </c>
      <c r="B30" s="2" t="s">
        <v>32</v>
      </c>
    </row>
    <row r="31" spans="1:2" ht="33" customHeight="1" x14ac:dyDescent="0.25">
      <c r="A31" s="3" t="s">
        <v>33</v>
      </c>
      <c r="B31" s="14" t="str">
        <f>HYPERLINK("#'C-E1'!A1", "Valor estimado del financiamiento de las edificaciones, por provincias y tipo de obra, año 2024")</f>
        <v>Valor estimado del financiamiento de las edificaciones, por provincias y tipo de obra, año 2024</v>
      </c>
    </row>
    <row r="32" spans="1:2" ht="33" customHeight="1" x14ac:dyDescent="0.25">
      <c r="A32" s="3" t="s">
        <v>34</v>
      </c>
      <c r="B32" s="14" t="str">
        <f>HYPERLINK("#'C-E2'!A1", "Valor estimado del financiamiento de las edificaciones, por uso de la edificación y tipo de obra, año 2024")</f>
        <v>Valor estimado del financiamiento de las edificaciones, por uso de la edificación y tipo de obra, año 2024</v>
      </c>
    </row>
    <row r="33" spans="1:2" ht="33" customHeight="1" x14ac:dyDescent="0.25">
      <c r="A33" s="3" t="s">
        <v>35</v>
      </c>
      <c r="B33" s="14" t="str">
        <f>HYPERLINK("#'C-E3'!A1", "Valor estimado de las edificaciones, por provincias y tipo de financiamiento, año 2024")</f>
        <v>Valor estimado de las edificaciones, por provincias y tipo de financiamiento, año 2024</v>
      </c>
    </row>
    <row r="34" spans="1:2" ht="33" customHeight="1" x14ac:dyDescent="0.25">
      <c r="A34" s="3" t="s">
        <v>36</v>
      </c>
      <c r="B34" s="14" t="str">
        <f>HYPERLINK("#'C-E4'!A1", "Valor estimado de las edificaciones a construir, por uso de la edificación y tipo de financiamiento, año 2024")</f>
        <v>Valor estimado de las edificaciones a construir, por uso de la edificación y tipo de financiamiento, año 2024</v>
      </c>
    </row>
    <row r="35" spans="1:2" ht="33" customHeight="1" x14ac:dyDescent="0.25">
      <c r="A35" s="3" t="s">
        <v>37</v>
      </c>
      <c r="B35" s="14" t="str">
        <f>HYPERLINK("#'C-E5'!A1", "Financiamiento de las edificaciones, por uso y fuentes de financiamiento, año 2024")</f>
        <v>Financiamiento de las edificaciones, por uso y fuentes de financiamiento, año 2024</v>
      </c>
    </row>
    <row r="36" spans="1:2" ht="33" customHeight="1" x14ac:dyDescent="0.25">
      <c r="A36" s="3" t="s">
        <v>38</v>
      </c>
      <c r="B36" s="14" t="str">
        <f>HYPERLINK("#'C-E6'!A1", "Financiamiento por préstamos, por uso y fuente del préstamo, año 2024")</f>
        <v>Financiamiento por préstamos, por uso y fuente del préstamo, año 2024</v>
      </c>
    </row>
    <row r="37" spans="1:2" ht="33" customHeight="1" x14ac:dyDescent="0.25">
      <c r="A37" s="4" t="s">
        <v>39</v>
      </c>
      <c r="B37" s="2" t="s">
        <v>40</v>
      </c>
    </row>
    <row r="38" spans="1:2" ht="33" customHeight="1" x14ac:dyDescent="0.25">
      <c r="A38" s="3" t="s">
        <v>41</v>
      </c>
      <c r="B38" s="14" t="str">
        <f>HYPERLINK("#'C-F1'!A1", "Viviendas a construir por cada 10.000 habitantes, por provincias, año 2024")</f>
        <v>Viviendas a construir por cada 10.000 habitantes, por provincias, año 2024</v>
      </c>
    </row>
    <row r="39" spans="1:2" ht="33" customHeight="1" x14ac:dyDescent="0.25">
      <c r="A39" s="3" t="s">
        <v>42</v>
      </c>
      <c r="B39" s="14" t="str">
        <f>HYPERLINK("#'C-F2'!A1", "Promedio de metros cuadrados de construcción por vivienda, por provincias, año 2024")</f>
        <v>Promedio de metros cuadrados de construcción por vivienda, por provincias, año 2024</v>
      </c>
    </row>
    <row r="40" spans="1:2" ht="33" customHeight="1" x14ac:dyDescent="0.25">
      <c r="A40" s="3" t="s">
        <v>43</v>
      </c>
      <c r="B40" s="14" t="str">
        <f>HYPERLINK("#'C-F3'!A1", "Costo de construcción proyectado por metro cuadrado, por provincias y uso de la edificación, año 2024")</f>
        <v>Costo de construcción proyectado por metro cuadrado, por provincias y uso de la edificación, año 2024</v>
      </c>
    </row>
    <row r="41" spans="1:2" ht="33" customHeight="1" x14ac:dyDescent="0.25">
      <c r="A41" s="3" t="s">
        <v>44</v>
      </c>
      <c r="B41" s="14" t="str">
        <f>HYPERLINK("#'C-F4'!A1", "Metros cuadrados a construir por cada 100 habitantes, por provincias, año 2024")</f>
        <v>Metros cuadrados a construir por cada 100 habitantes, por provincias, año 2024</v>
      </c>
    </row>
    <row r="43" spans="1:2" ht="18" customHeight="1" x14ac:dyDescent="0.25">
      <c r="A43" s="5" t="s">
        <v>45</v>
      </c>
      <c r="B43" s="6"/>
    </row>
    <row r="44" spans="1:2" ht="18" customHeight="1" x14ac:dyDescent="0.25">
      <c r="A44" s="5" t="s">
        <v>46</v>
      </c>
      <c r="B44" s="6"/>
    </row>
    <row r="45" spans="1:2" ht="18" customHeight="1" x14ac:dyDescent="0.25">
      <c r="A45" s="5"/>
      <c r="B45" s="6"/>
    </row>
    <row r="46" spans="1:2" ht="18" customHeight="1" x14ac:dyDescent="0.25">
      <c r="A46" s="5" t="s">
        <v>47</v>
      </c>
      <c r="B46" s="6"/>
    </row>
    <row r="47" spans="1:2" ht="18" customHeight="1" x14ac:dyDescent="0.25">
      <c r="A47" s="5" t="s">
        <v>48</v>
      </c>
      <c r="B47" s="6" t="s">
        <v>51</v>
      </c>
    </row>
    <row r="48" spans="1:2" ht="18" customHeight="1" x14ac:dyDescent="0.25">
      <c r="A48" s="5" t="s">
        <v>49</v>
      </c>
      <c r="B48" s="6" t="s">
        <v>52</v>
      </c>
    </row>
    <row r="49" spans="1:2" ht="18" customHeight="1" x14ac:dyDescent="0.25">
      <c r="A49" s="5" t="s">
        <v>50</v>
      </c>
      <c r="B49" s="6" t="s">
        <v>53</v>
      </c>
    </row>
    <row r="50" spans="1:2" ht="18" customHeight="1" x14ac:dyDescent="0.25">
      <c r="A50" s="5"/>
      <c r="B50" s="6"/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F113"/>
  <sheetViews>
    <sheetView showGridLines="0" zoomScale="60" workbookViewId="0">
      <selection activeCell="F21" sqref="F21"/>
    </sheetView>
  </sheetViews>
  <sheetFormatPr baseColWidth="10" defaultRowHeight="15" x14ac:dyDescent="0.25"/>
  <cols>
    <col min="1" max="1" width="3.28515625" customWidth="1"/>
    <col min="2" max="2" width="45.7109375" customWidth="1"/>
    <col min="3" max="4" width="30.7109375" customWidth="1"/>
    <col min="6" max="6" width="15.7109375" customWidth="1"/>
  </cols>
  <sheetData>
    <row r="1" spans="2:6" ht="165" customHeight="1" x14ac:dyDescent="0.25"/>
    <row r="2" spans="2:6" ht="35.1" customHeight="1" x14ac:dyDescent="0.25">
      <c r="B2" s="7" t="s">
        <v>54</v>
      </c>
    </row>
    <row r="4" spans="2:6" ht="39.950000000000003" customHeight="1" x14ac:dyDescent="0.25">
      <c r="B4" s="8" t="s">
        <v>55</v>
      </c>
      <c r="C4" s="8" t="s">
        <v>56</v>
      </c>
      <c r="D4" s="8" t="s">
        <v>57</v>
      </c>
      <c r="F4" s="15" t="str">
        <f>HYPERLINK("#'ÍNDICE'!A1", "Índice")</f>
        <v>Índice</v>
      </c>
    </row>
    <row r="5" spans="2:6" ht="35.1" customHeight="1" x14ac:dyDescent="0.25">
      <c r="B5" s="10" t="s">
        <v>58</v>
      </c>
      <c r="C5" s="9">
        <v>22873</v>
      </c>
      <c r="D5" s="9">
        <v>21718</v>
      </c>
    </row>
    <row r="6" spans="2:6" ht="35.1" customHeight="1" x14ac:dyDescent="0.25">
      <c r="B6" s="10" t="s">
        <v>59</v>
      </c>
      <c r="C6" s="9">
        <v>30896</v>
      </c>
      <c r="D6" s="9">
        <v>32253</v>
      </c>
    </row>
    <row r="7" spans="2:6" ht="35.1" customHeight="1" x14ac:dyDescent="0.25">
      <c r="B7" s="10" t="s">
        <v>60</v>
      </c>
      <c r="C7" s="9">
        <v>41742</v>
      </c>
      <c r="D7" s="9">
        <v>41230</v>
      </c>
    </row>
    <row r="8" spans="2:6" ht="35.1" customHeight="1" x14ac:dyDescent="0.25">
      <c r="B8" s="10" t="s">
        <v>61</v>
      </c>
      <c r="C8" s="9">
        <v>15729260</v>
      </c>
      <c r="D8" s="9">
        <v>16547973</v>
      </c>
    </row>
    <row r="9" spans="2:6" ht="35.1" customHeight="1" x14ac:dyDescent="0.25">
      <c r="B9" s="10" t="s">
        <v>62</v>
      </c>
      <c r="C9" s="9">
        <v>8216103.4000000004</v>
      </c>
      <c r="D9" s="9">
        <v>8957299</v>
      </c>
    </row>
    <row r="11" spans="2:6" x14ac:dyDescent="0.25">
      <c r="B11" s="11" t="s">
        <v>63</v>
      </c>
    </row>
    <row r="12" spans="2:6" x14ac:dyDescent="0.25">
      <c r="B12" s="11" t="s">
        <v>64</v>
      </c>
    </row>
    <row r="13" spans="2:6" x14ac:dyDescent="0.25">
      <c r="B13" s="11" t="s">
        <v>65</v>
      </c>
    </row>
    <row r="14" spans="2:6" x14ac:dyDescent="0.25">
      <c r="B14" s="11"/>
    </row>
    <row r="15" spans="2:6" x14ac:dyDescent="0.25">
      <c r="B15" s="11"/>
    </row>
    <row r="16" spans="2:6" x14ac:dyDescent="0.25">
      <c r="B16" s="11"/>
    </row>
    <row r="17" spans="2:2" x14ac:dyDescent="0.25">
      <c r="B17" s="11"/>
    </row>
    <row r="18" spans="2:2" x14ac:dyDescent="0.25">
      <c r="B18" s="11"/>
    </row>
    <row r="19" spans="2:2" x14ac:dyDescent="0.25">
      <c r="B19" s="11"/>
    </row>
    <row r="20" spans="2:2" x14ac:dyDescent="0.25">
      <c r="B20" s="11"/>
    </row>
    <row r="21" spans="2:2" x14ac:dyDescent="0.25">
      <c r="B21" s="11"/>
    </row>
    <row r="22" spans="2:2" x14ac:dyDescent="0.25">
      <c r="B22" s="11"/>
    </row>
    <row r="23" spans="2:2" x14ac:dyDescent="0.25">
      <c r="B23" s="11"/>
    </row>
    <row r="24" spans="2:2" x14ac:dyDescent="0.25">
      <c r="B24" s="11"/>
    </row>
    <row r="25" spans="2:2" x14ac:dyDescent="0.25">
      <c r="B25" s="11"/>
    </row>
    <row r="26" spans="2:2" x14ac:dyDescent="0.25">
      <c r="B26" s="11"/>
    </row>
    <row r="27" spans="2:2" x14ac:dyDescent="0.25">
      <c r="B27" s="11"/>
    </row>
    <row r="28" spans="2:2" x14ac:dyDescent="0.25">
      <c r="B28" s="11"/>
    </row>
    <row r="29" spans="2:2" x14ac:dyDescent="0.25">
      <c r="B29" s="11"/>
    </row>
    <row r="30" spans="2:2" x14ac:dyDescent="0.25">
      <c r="B30" s="11"/>
    </row>
    <row r="31" spans="2:2" x14ac:dyDescent="0.25">
      <c r="B31" s="11"/>
    </row>
    <row r="32" spans="2:2" x14ac:dyDescent="0.25">
      <c r="B32" s="11"/>
    </row>
    <row r="33" spans="2:2" x14ac:dyDescent="0.25">
      <c r="B33" s="11"/>
    </row>
    <row r="34" spans="2:2" x14ac:dyDescent="0.25">
      <c r="B34" s="11"/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J113"/>
  <sheetViews>
    <sheetView showGridLines="0" zoomScale="60" workbookViewId="0">
      <pane xSplit="2" ySplit="4" topLeftCell="C8" activePane="bottomRight" state="frozen"/>
      <selection pane="topRight" activeCell="C1" sqref="C1"/>
      <selection pane="bottomLeft" activeCell="A5" sqref="A5"/>
      <selection pane="bottomRight" activeCell="D17" sqref="D17"/>
    </sheetView>
  </sheetViews>
  <sheetFormatPr baseColWidth="10" defaultRowHeight="15" x14ac:dyDescent="0.25"/>
  <cols>
    <col min="1" max="1" width="3.28515625" customWidth="1"/>
    <col min="2" max="2" width="35.7109375" customWidth="1"/>
    <col min="3" max="8" width="30.7109375" customWidth="1"/>
    <col min="10" max="10" width="15.7109375" customWidth="1"/>
  </cols>
  <sheetData>
    <row r="1" spans="2:10" ht="165" customHeight="1" x14ac:dyDescent="0.25"/>
    <row r="2" spans="2:10" ht="24.95" customHeight="1" x14ac:dyDescent="0.25">
      <c r="B2" s="7" t="s">
        <v>66</v>
      </c>
    </row>
    <row r="4" spans="2:10" ht="65.099999999999994" customHeight="1" x14ac:dyDescent="0.25">
      <c r="B4" s="8" t="s">
        <v>94</v>
      </c>
      <c r="C4" s="8" t="s">
        <v>58</v>
      </c>
      <c r="D4" s="8" t="s">
        <v>59</v>
      </c>
      <c r="E4" s="8" t="s">
        <v>60</v>
      </c>
      <c r="F4" s="8" t="s">
        <v>61</v>
      </c>
      <c r="G4" s="8" t="s">
        <v>62</v>
      </c>
      <c r="H4" s="8" t="s">
        <v>69</v>
      </c>
      <c r="J4" s="15" t="str">
        <f>HYPERLINK("#'ÍNDICE'!A1", "Índice")</f>
        <v>Índice</v>
      </c>
    </row>
    <row r="5" spans="2:10" ht="35.1" customHeight="1" x14ac:dyDescent="0.25">
      <c r="B5" s="12" t="s">
        <v>67</v>
      </c>
      <c r="C5" s="13">
        <v>21718</v>
      </c>
      <c r="D5" s="13">
        <v>32253</v>
      </c>
      <c r="E5" s="13">
        <v>41230</v>
      </c>
      <c r="F5" s="13">
        <v>16547973</v>
      </c>
      <c r="G5" s="13">
        <v>8957299</v>
      </c>
      <c r="H5" s="13">
        <v>3643536818</v>
      </c>
    </row>
    <row r="6" spans="2:10" ht="35.1" customHeight="1" x14ac:dyDescent="0.25">
      <c r="B6" s="10" t="s">
        <v>70</v>
      </c>
      <c r="C6" s="9">
        <v>1403</v>
      </c>
      <c r="D6" s="9">
        <v>2003</v>
      </c>
      <c r="E6" s="9">
        <v>3335</v>
      </c>
      <c r="F6" s="9">
        <v>1045415</v>
      </c>
      <c r="G6" s="9">
        <v>764547</v>
      </c>
      <c r="H6" s="9">
        <v>314147165</v>
      </c>
    </row>
    <row r="7" spans="2:10" ht="35.1" customHeight="1" x14ac:dyDescent="0.25">
      <c r="B7" s="10" t="s">
        <v>71</v>
      </c>
      <c r="C7" s="9">
        <v>293</v>
      </c>
      <c r="D7" s="9">
        <v>297</v>
      </c>
      <c r="E7" s="9">
        <v>459</v>
      </c>
      <c r="F7" s="9">
        <v>120193</v>
      </c>
      <c r="G7" s="9">
        <v>66301</v>
      </c>
      <c r="H7" s="9">
        <v>17082136</v>
      </c>
    </row>
    <row r="8" spans="2:10" ht="35.1" customHeight="1" x14ac:dyDescent="0.25">
      <c r="B8" s="10" t="s">
        <v>72</v>
      </c>
      <c r="C8" s="9">
        <v>402</v>
      </c>
      <c r="D8" s="9">
        <v>403</v>
      </c>
      <c r="E8" s="9">
        <v>487</v>
      </c>
      <c r="F8" s="9">
        <v>313014</v>
      </c>
      <c r="G8" s="9">
        <v>83174</v>
      </c>
      <c r="H8" s="9">
        <v>32783264</v>
      </c>
    </row>
    <row r="9" spans="2:10" ht="35.1" customHeight="1" x14ac:dyDescent="0.25">
      <c r="B9" s="10" t="s">
        <v>73</v>
      </c>
      <c r="C9" s="9">
        <v>329</v>
      </c>
      <c r="D9" s="9">
        <v>333</v>
      </c>
      <c r="E9" s="9">
        <v>428</v>
      </c>
      <c r="F9" s="9">
        <v>185124</v>
      </c>
      <c r="G9" s="9">
        <v>60856</v>
      </c>
      <c r="H9" s="9">
        <v>16626672</v>
      </c>
    </row>
    <row r="10" spans="2:10" ht="35.1" customHeight="1" x14ac:dyDescent="0.25">
      <c r="B10" s="10" t="s">
        <v>74</v>
      </c>
      <c r="C10" s="9">
        <v>391</v>
      </c>
      <c r="D10" s="9">
        <v>432</v>
      </c>
      <c r="E10" s="9">
        <v>464</v>
      </c>
      <c r="F10" s="9">
        <v>432127</v>
      </c>
      <c r="G10" s="9">
        <v>125831</v>
      </c>
      <c r="H10" s="9">
        <v>36507284</v>
      </c>
    </row>
    <row r="11" spans="2:10" ht="35.1" customHeight="1" x14ac:dyDescent="0.25">
      <c r="B11" s="10" t="s">
        <v>75</v>
      </c>
      <c r="C11" s="9">
        <v>498</v>
      </c>
      <c r="D11" s="9">
        <v>618</v>
      </c>
      <c r="E11" s="9">
        <v>991</v>
      </c>
      <c r="F11" s="9">
        <v>335700</v>
      </c>
      <c r="G11" s="9">
        <v>175970</v>
      </c>
      <c r="H11" s="9">
        <v>55844186</v>
      </c>
    </row>
    <row r="12" spans="2:10" ht="35.1" customHeight="1" x14ac:dyDescent="0.25">
      <c r="B12" s="10" t="s">
        <v>76</v>
      </c>
      <c r="C12" s="9">
        <v>784</v>
      </c>
      <c r="D12" s="9">
        <v>804</v>
      </c>
      <c r="E12" s="9">
        <v>1166</v>
      </c>
      <c r="F12" s="9">
        <v>333525</v>
      </c>
      <c r="G12" s="9">
        <v>186253</v>
      </c>
      <c r="H12" s="9">
        <v>67874811</v>
      </c>
    </row>
    <row r="13" spans="2:10" ht="35.1" customHeight="1" x14ac:dyDescent="0.25">
      <c r="B13" s="10" t="s">
        <v>77</v>
      </c>
      <c r="C13" s="9">
        <v>88</v>
      </c>
      <c r="D13" s="9">
        <v>88</v>
      </c>
      <c r="E13" s="9">
        <v>87</v>
      </c>
      <c r="F13" s="9">
        <v>118512</v>
      </c>
      <c r="G13" s="9">
        <v>25945</v>
      </c>
      <c r="H13" s="9">
        <v>7395697</v>
      </c>
    </row>
    <row r="14" spans="2:10" ht="35.1" customHeight="1" x14ac:dyDescent="0.25">
      <c r="B14" s="10" t="s">
        <v>78</v>
      </c>
      <c r="C14" s="9">
        <v>6806</v>
      </c>
      <c r="D14" s="9">
        <v>6889</v>
      </c>
      <c r="E14" s="9">
        <v>7695</v>
      </c>
      <c r="F14" s="9">
        <v>3406376</v>
      </c>
      <c r="G14" s="9">
        <v>1942169</v>
      </c>
      <c r="H14" s="9">
        <v>853336517</v>
      </c>
    </row>
    <row r="15" spans="2:10" ht="35.1" customHeight="1" x14ac:dyDescent="0.25">
      <c r="B15" s="10" t="s">
        <v>79</v>
      </c>
      <c r="C15" s="9">
        <v>949</v>
      </c>
      <c r="D15" s="9">
        <v>1356</v>
      </c>
      <c r="E15" s="9">
        <v>1602</v>
      </c>
      <c r="F15" s="9">
        <v>632317</v>
      </c>
      <c r="G15" s="9">
        <v>255935</v>
      </c>
      <c r="H15" s="9">
        <v>94826318</v>
      </c>
    </row>
    <row r="16" spans="2:10" ht="35.1" customHeight="1" x14ac:dyDescent="0.25">
      <c r="B16" s="10" t="s">
        <v>80</v>
      </c>
      <c r="C16" s="9">
        <v>1218</v>
      </c>
      <c r="D16" s="9">
        <v>1504</v>
      </c>
      <c r="E16" s="9">
        <v>1973</v>
      </c>
      <c r="F16" s="9">
        <v>605708</v>
      </c>
      <c r="G16" s="9">
        <v>347979</v>
      </c>
      <c r="H16" s="9">
        <v>127766449</v>
      </c>
    </row>
    <row r="17" spans="2:8" ht="35.1" customHeight="1" x14ac:dyDescent="0.25">
      <c r="B17" s="10" t="s">
        <v>81</v>
      </c>
      <c r="C17" s="9">
        <v>416</v>
      </c>
      <c r="D17" s="9">
        <v>424</v>
      </c>
      <c r="E17" s="9">
        <v>493</v>
      </c>
      <c r="F17" s="9">
        <v>242384</v>
      </c>
      <c r="G17" s="9">
        <v>79330</v>
      </c>
      <c r="H17" s="9">
        <v>20883271</v>
      </c>
    </row>
    <row r="18" spans="2:8" ht="35.1" customHeight="1" x14ac:dyDescent="0.25">
      <c r="B18" s="10" t="s">
        <v>82</v>
      </c>
      <c r="C18" s="9">
        <v>1283</v>
      </c>
      <c r="D18" s="9">
        <v>1402</v>
      </c>
      <c r="E18" s="9">
        <v>2394</v>
      </c>
      <c r="F18" s="9">
        <v>1004182</v>
      </c>
      <c r="G18" s="9">
        <v>421858</v>
      </c>
      <c r="H18" s="9">
        <v>191085887</v>
      </c>
    </row>
    <row r="19" spans="2:8" ht="35.1" customHeight="1" x14ac:dyDescent="0.25">
      <c r="B19" s="10" t="s">
        <v>83</v>
      </c>
      <c r="C19" s="9">
        <v>306</v>
      </c>
      <c r="D19" s="9">
        <v>314</v>
      </c>
      <c r="E19" s="9">
        <v>409</v>
      </c>
      <c r="F19" s="9">
        <v>231513</v>
      </c>
      <c r="G19" s="9">
        <v>65097</v>
      </c>
      <c r="H19" s="9">
        <v>23162489</v>
      </c>
    </row>
    <row r="20" spans="2:8" ht="35.1" customHeight="1" x14ac:dyDescent="0.25">
      <c r="B20" s="10" t="s">
        <v>84</v>
      </c>
      <c r="C20" s="9">
        <v>117</v>
      </c>
      <c r="D20" s="9">
        <v>129</v>
      </c>
      <c r="E20" s="9">
        <v>153</v>
      </c>
      <c r="F20" s="9">
        <v>106318</v>
      </c>
      <c r="G20" s="9">
        <v>30719</v>
      </c>
      <c r="H20" s="9">
        <v>8794903</v>
      </c>
    </row>
    <row r="21" spans="2:8" ht="35.1" customHeight="1" x14ac:dyDescent="0.25">
      <c r="B21" s="10" t="s">
        <v>85</v>
      </c>
      <c r="C21" s="9">
        <v>202</v>
      </c>
      <c r="D21" s="9">
        <v>212</v>
      </c>
      <c r="E21" s="9">
        <v>296</v>
      </c>
      <c r="F21" s="9">
        <v>186151</v>
      </c>
      <c r="G21" s="9">
        <v>53949</v>
      </c>
      <c r="H21" s="9">
        <v>13851462</v>
      </c>
    </row>
    <row r="22" spans="2:8" ht="35.1" customHeight="1" x14ac:dyDescent="0.25">
      <c r="B22" s="10" t="s">
        <v>86</v>
      </c>
      <c r="C22" s="9">
        <v>2492</v>
      </c>
      <c r="D22" s="9">
        <v>10548</v>
      </c>
      <c r="E22" s="9">
        <v>13410</v>
      </c>
      <c r="F22" s="9">
        <v>2962254</v>
      </c>
      <c r="G22" s="9">
        <v>2838619</v>
      </c>
      <c r="H22" s="9">
        <v>1376202054</v>
      </c>
    </row>
    <row r="23" spans="2:8" ht="35.1" customHeight="1" x14ac:dyDescent="0.25">
      <c r="B23" s="10" t="s">
        <v>87</v>
      </c>
      <c r="C23" s="9">
        <v>1373</v>
      </c>
      <c r="D23" s="9">
        <v>1848</v>
      </c>
      <c r="E23" s="9">
        <v>2322</v>
      </c>
      <c r="F23" s="9">
        <v>2273255</v>
      </c>
      <c r="G23" s="9">
        <v>469846</v>
      </c>
      <c r="H23" s="9">
        <v>157968613</v>
      </c>
    </row>
    <row r="24" spans="2:8" ht="35.1" customHeight="1" x14ac:dyDescent="0.25">
      <c r="B24" s="10" t="s">
        <v>88</v>
      </c>
      <c r="C24" s="9">
        <v>517</v>
      </c>
      <c r="D24" s="9">
        <v>656</v>
      </c>
      <c r="E24" s="9">
        <v>785</v>
      </c>
      <c r="F24" s="9">
        <v>377075</v>
      </c>
      <c r="G24" s="9">
        <v>149243</v>
      </c>
      <c r="H24" s="9">
        <v>47440672</v>
      </c>
    </row>
    <row r="25" spans="2:8" ht="35.1" customHeight="1" x14ac:dyDescent="0.25">
      <c r="B25" s="10" t="s">
        <v>89</v>
      </c>
      <c r="C25" s="9">
        <v>163</v>
      </c>
      <c r="D25" s="9">
        <v>163</v>
      </c>
      <c r="E25" s="9">
        <v>223</v>
      </c>
      <c r="F25" s="9">
        <v>87905</v>
      </c>
      <c r="G25" s="9">
        <v>28234</v>
      </c>
      <c r="H25" s="9">
        <v>11668294</v>
      </c>
    </row>
    <row r="26" spans="2:8" ht="35.1" customHeight="1" x14ac:dyDescent="0.25">
      <c r="B26" s="10" t="s">
        <v>90</v>
      </c>
      <c r="C26" s="9">
        <v>337</v>
      </c>
      <c r="D26" s="9">
        <v>351</v>
      </c>
      <c r="E26" s="9">
        <v>331</v>
      </c>
      <c r="F26" s="9">
        <v>219264</v>
      </c>
      <c r="G26" s="9">
        <v>85681</v>
      </c>
      <c r="H26" s="9">
        <v>29315762</v>
      </c>
    </row>
    <row r="27" spans="2:8" ht="35.1" customHeight="1" x14ac:dyDescent="0.25">
      <c r="B27" s="10" t="s">
        <v>91</v>
      </c>
      <c r="C27" s="9">
        <v>151</v>
      </c>
      <c r="D27" s="9">
        <v>169</v>
      </c>
      <c r="E27" s="9">
        <v>181</v>
      </c>
      <c r="F27" s="9">
        <v>202441</v>
      </c>
      <c r="G27" s="9">
        <v>42878</v>
      </c>
      <c r="H27" s="9">
        <v>16108056</v>
      </c>
    </row>
    <row r="28" spans="2:8" ht="35.1" customHeight="1" x14ac:dyDescent="0.25">
      <c r="B28" s="10" t="s">
        <v>92</v>
      </c>
      <c r="C28" s="9">
        <v>755</v>
      </c>
      <c r="D28" s="9">
        <v>846</v>
      </c>
      <c r="E28" s="9">
        <v>992</v>
      </c>
      <c r="F28" s="9">
        <v>581761</v>
      </c>
      <c r="G28" s="9">
        <v>208307</v>
      </c>
      <c r="H28" s="9">
        <v>77739756</v>
      </c>
    </row>
    <row r="29" spans="2:8" ht="35.1" customHeight="1" x14ac:dyDescent="0.25">
      <c r="B29" s="10" t="s">
        <v>93</v>
      </c>
      <c r="C29" s="9">
        <v>445</v>
      </c>
      <c r="D29" s="9">
        <v>464</v>
      </c>
      <c r="E29" s="9">
        <v>554</v>
      </c>
      <c r="F29" s="9">
        <v>545459</v>
      </c>
      <c r="G29" s="9">
        <v>448578</v>
      </c>
      <c r="H29" s="9">
        <v>45125100</v>
      </c>
    </row>
    <row r="31" spans="2:8" x14ac:dyDescent="0.25">
      <c r="B31" s="11" t="s">
        <v>63</v>
      </c>
    </row>
    <row r="32" spans="2:8" x14ac:dyDescent="0.25">
      <c r="B32" s="11" t="s">
        <v>95</v>
      </c>
    </row>
    <row r="33" spans="2:2" x14ac:dyDescent="0.25">
      <c r="B33" s="11" t="s">
        <v>96</v>
      </c>
    </row>
    <row r="34" spans="2:2" x14ac:dyDescent="0.25">
      <c r="B34" s="11"/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G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35.7109375" customWidth="1"/>
    <col min="3" max="5" width="30.7109375" customWidth="1"/>
    <col min="7" max="7" width="15.7109375" customWidth="1"/>
  </cols>
  <sheetData>
    <row r="1" spans="2:7" ht="165" customHeight="1" x14ac:dyDescent="0.25"/>
    <row r="2" spans="2:7" ht="24.95" customHeight="1" x14ac:dyDescent="0.25">
      <c r="B2" s="7" t="s">
        <v>97</v>
      </c>
    </row>
    <row r="4" spans="2:7" ht="30" customHeight="1" x14ac:dyDescent="0.25">
      <c r="B4" s="16" t="s">
        <v>94</v>
      </c>
      <c r="C4" s="16" t="s">
        <v>98</v>
      </c>
      <c r="D4" s="16" t="s">
        <v>99</v>
      </c>
      <c r="E4" s="16"/>
      <c r="G4" s="17" t="str">
        <f>HYPERLINK("#'ÍNDICE'!A1", "Índice")</f>
        <v>Índice</v>
      </c>
    </row>
    <row r="5" spans="2:7" ht="35.1" customHeight="1" x14ac:dyDescent="0.25">
      <c r="B5" s="16"/>
      <c r="C5" s="16"/>
      <c r="D5" s="8" t="s">
        <v>100</v>
      </c>
      <c r="E5" s="8" t="s">
        <v>101</v>
      </c>
      <c r="G5" s="18"/>
    </row>
    <row r="6" spans="2:7" ht="35.1" customHeight="1" x14ac:dyDescent="0.25">
      <c r="B6" s="12" t="s">
        <v>67</v>
      </c>
      <c r="C6" s="13">
        <v>32253</v>
      </c>
      <c r="D6" s="13">
        <v>22579</v>
      </c>
      <c r="E6" s="13">
        <v>9674</v>
      </c>
    </row>
    <row r="7" spans="2:7" ht="35.1" customHeight="1" x14ac:dyDescent="0.25">
      <c r="B7" s="10" t="s">
        <v>70</v>
      </c>
      <c r="C7" s="9">
        <v>2003</v>
      </c>
      <c r="D7" s="9">
        <v>1268</v>
      </c>
      <c r="E7" s="9">
        <v>735</v>
      </c>
    </row>
    <row r="8" spans="2:7" ht="35.1" customHeight="1" x14ac:dyDescent="0.25">
      <c r="B8" s="10" t="s">
        <v>71</v>
      </c>
      <c r="C8" s="9">
        <v>297</v>
      </c>
      <c r="D8" s="9">
        <v>296</v>
      </c>
      <c r="E8" s="9">
        <v>1</v>
      </c>
    </row>
    <row r="9" spans="2:7" ht="35.1" customHeight="1" x14ac:dyDescent="0.25">
      <c r="B9" s="10" t="s">
        <v>72</v>
      </c>
      <c r="C9" s="9">
        <v>403</v>
      </c>
      <c r="D9" s="9">
        <v>318</v>
      </c>
      <c r="E9" s="9">
        <v>85</v>
      </c>
    </row>
    <row r="10" spans="2:7" ht="35.1" customHeight="1" x14ac:dyDescent="0.25">
      <c r="B10" s="10" t="s">
        <v>73</v>
      </c>
      <c r="C10" s="9">
        <v>333</v>
      </c>
      <c r="D10" s="9">
        <v>274</v>
      </c>
      <c r="E10" s="9">
        <v>59</v>
      </c>
    </row>
    <row r="11" spans="2:7" ht="35.1" customHeight="1" x14ac:dyDescent="0.25">
      <c r="B11" s="10" t="s">
        <v>74</v>
      </c>
      <c r="C11" s="9">
        <v>432</v>
      </c>
      <c r="D11" s="9">
        <v>427</v>
      </c>
      <c r="E11" s="9">
        <v>5</v>
      </c>
    </row>
    <row r="12" spans="2:7" ht="35.1" customHeight="1" x14ac:dyDescent="0.25">
      <c r="B12" s="10" t="s">
        <v>75</v>
      </c>
      <c r="C12" s="9">
        <v>618</v>
      </c>
      <c r="D12" s="9">
        <v>601</v>
      </c>
      <c r="E12" s="9">
        <v>17</v>
      </c>
    </row>
    <row r="13" spans="2:7" ht="35.1" customHeight="1" x14ac:dyDescent="0.25">
      <c r="B13" s="10" t="s">
        <v>76</v>
      </c>
      <c r="C13" s="9">
        <v>804</v>
      </c>
      <c r="D13" s="9">
        <v>730</v>
      </c>
      <c r="E13" s="9">
        <v>74</v>
      </c>
    </row>
    <row r="14" spans="2:7" ht="35.1" customHeight="1" x14ac:dyDescent="0.25">
      <c r="B14" s="10" t="s">
        <v>77</v>
      </c>
      <c r="C14" s="9">
        <v>88</v>
      </c>
      <c r="D14" s="9">
        <v>47</v>
      </c>
      <c r="E14" s="9">
        <v>41</v>
      </c>
    </row>
    <row r="15" spans="2:7" ht="35.1" customHeight="1" x14ac:dyDescent="0.25">
      <c r="B15" s="10" t="s">
        <v>78</v>
      </c>
      <c r="C15" s="9">
        <v>6889</v>
      </c>
      <c r="D15" s="9">
        <v>6835</v>
      </c>
      <c r="E15" s="9">
        <v>54</v>
      </c>
    </row>
    <row r="16" spans="2:7" ht="35.1" customHeight="1" x14ac:dyDescent="0.25">
      <c r="B16" s="10" t="s">
        <v>79</v>
      </c>
      <c r="C16" s="9">
        <v>1356</v>
      </c>
      <c r="D16" s="9">
        <v>1080</v>
      </c>
      <c r="E16" s="9">
        <v>276</v>
      </c>
    </row>
    <row r="17" spans="2:5" ht="35.1" customHeight="1" x14ac:dyDescent="0.25">
      <c r="B17" s="10" t="s">
        <v>80</v>
      </c>
      <c r="C17" s="9">
        <v>1504</v>
      </c>
      <c r="D17" s="9">
        <v>1340</v>
      </c>
      <c r="E17" s="9">
        <v>164</v>
      </c>
    </row>
    <row r="18" spans="2:5" ht="35.1" customHeight="1" x14ac:dyDescent="0.25">
      <c r="B18" s="10" t="s">
        <v>81</v>
      </c>
      <c r="C18" s="9">
        <v>424</v>
      </c>
      <c r="D18" s="9">
        <v>379</v>
      </c>
      <c r="E18" s="9">
        <v>45</v>
      </c>
    </row>
    <row r="19" spans="2:5" ht="35.1" customHeight="1" x14ac:dyDescent="0.25">
      <c r="B19" s="10" t="s">
        <v>82</v>
      </c>
      <c r="C19" s="9">
        <v>1402</v>
      </c>
      <c r="D19" s="9">
        <v>1226</v>
      </c>
      <c r="E19" s="9">
        <v>176</v>
      </c>
    </row>
    <row r="20" spans="2:5" ht="35.1" customHeight="1" x14ac:dyDescent="0.25">
      <c r="B20" s="10" t="s">
        <v>83</v>
      </c>
      <c r="C20" s="9">
        <v>314</v>
      </c>
      <c r="D20" s="9">
        <v>259</v>
      </c>
      <c r="E20" s="9">
        <v>55</v>
      </c>
    </row>
    <row r="21" spans="2:5" ht="35.1" customHeight="1" x14ac:dyDescent="0.25">
      <c r="B21" s="10" t="s">
        <v>84</v>
      </c>
      <c r="C21" s="9">
        <v>129</v>
      </c>
      <c r="D21" s="9">
        <v>128</v>
      </c>
      <c r="E21" s="9">
        <v>1</v>
      </c>
    </row>
    <row r="22" spans="2:5" ht="35.1" customHeight="1" x14ac:dyDescent="0.25">
      <c r="B22" s="10" t="s">
        <v>85</v>
      </c>
      <c r="C22" s="9">
        <v>212</v>
      </c>
      <c r="D22" s="9">
        <v>199</v>
      </c>
      <c r="E22" s="9">
        <v>13</v>
      </c>
    </row>
    <row r="23" spans="2:5" ht="35.1" customHeight="1" x14ac:dyDescent="0.25">
      <c r="B23" s="10" t="s">
        <v>86</v>
      </c>
      <c r="C23" s="9">
        <v>10548</v>
      </c>
      <c r="D23" s="9">
        <v>3706</v>
      </c>
      <c r="E23" s="9">
        <v>6842</v>
      </c>
    </row>
    <row r="24" spans="2:5" ht="35.1" customHeight="1" x14ac:dyDescent="0.25">
      <c r="B24" s="10" t="s">
        <v>87</v>
      </c>
      <c r="C24" s="9">
        <v>1848</v>
      </c>
      <c r="D24" s="9">
        <v>1236</v>
      </c>
      <c r="E24" s="9">
        <v>612</v>
      </c>
    </row>
    <row r="25" spans="2:5" ht="35.1" customHeight="1" x14ac:dyDescent="0.25">
      <c r="B25" s="10" t="s">
        <v>88</v>
      </c>
      <c r="C25" s="9">
        <v>656</v>
      </c>
      <c r="D25" s="9">
        <v>417</v>
      </c>
      <c r="E25" s="9">
        <v>239</v>
      </c>
    </row>
    <row r="26" spans="2:5" ht="35.1" customHeight="1" x14ac:dyDescent="0.25">
      <c r="B26" s="10" t="s">
        <v>89</v>
      </c>
      <c r="C26" s="9">
        <v>163</v>
      </c>
      <c r="D26" s="9">
        <v>154</v>
      </c>
      <c r="E26" s="9">
        <v>9</v>
      </c>
    </row>
    <row r="27" spans="2:5" ht="35.1" customHeight="1" x14ac:dyDescent="0.25">
      <c r="B27" s="10" t="s">
        <v>90</v>
      </c>
      <c r="C27" s="9">
        <v>351</v>
      </c>
      <c r="D27" s="9">
        <v>313</v>
      </c>
      <c r="E27" s="9">
        <v>38</v>
      </c>
    </row>
    <row r="28" spans="2:5" ht="35.1" customHeight="1" x14ac:dyDescent="0.25">
      <c r="B28" s="10" t="s">
        <v>91</v>
      </c>
      <c r="C28" s="9">
        <v>169</v>
      </c>
      <c r="D28" s="9">
        <v>169</v>
      </c>
      <c r="E28" s="9">
        <v>0</v>
      </c>
    </row>
    <row r="29" spans="2:5" ht="35.1" customHeight="1" x14ac:dyDescent="0.25">
      <c r="B29" s="10" t="s">
        <v>92</v>
      </c>
      <c r="C29" s="9">
        <v>846</v>
      </c>
      <c r="D29" s="9">
        <v>830</v>
      </c>
      <c r="E29" s="9">
        <v>16</v>
      </c>
    </row>
    <row r="30" spans="2:5" ht="35.1" customHeight="1" x14ac:dyDescent="0.25">
      <c r="B30" s="10" t="s">
        <v>93</v>
      </c>
      <c r="C30" s="9">
        <v>464</v>
      </c>
      <c r="D30" s="9">
        <v>347</v>
      </c>
      <c r="E30" s="9">
        <v>117</v>
      </c>
    </row>
    <row r="32" spans="2:5" x14ac:dyDescent="0.25">
      <c r="B32" s="11" t="s">
        <v>63</v>
      </c>
    </row>
    <row r="33" spans="2:2" x14ac:dyDescent="0.25">
      <c r="B33" s="11" t="s">
        <v>95</v>
      </c>
    </row>
    <row r="34" spans="2:2" x14ac:dyDescent="0.25">
      <c r="B34" s="11" t="s">
        <v>96</v>
      </c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4">
    <mergeCell ref="B4:B5"/>
    <mergeCell ref="C4:C5"/>
    <mergeCell ref="D4:E4"/>
    <mergeCell ref="G4:G5"/>
  </mergeCells>
  <pageMargins left="0.7" right="0.7" top="0.75" bottom="0.75" header="0.3" footer="0.3"/>
  <pageSetup paperSize="9" orientation="portrait" horizontalDpi="300" verticalDpi="30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35.7109375" customWidth="1"/>
    <col min="3" max="6" width="30.7109375" customWidth="1"/>
    <col min="8" max="8" width="15.7109375" customWidth="1"/>
  </cols>
  <sheetData>
    <row r="1" spans="2:8" ht="165" customHeight="1" x14ac:dyDescent="0.25"/>
    <row r="2" spans="2:8" ht="24.95" customHeight="1" x14ac:dyDescent="0.25">
      <c r="B2" s="7" t="s">
        <v>102</v>
      </c>
    </row>
    <row r="4" spans="2:8" ht="32.1" customHeight="1" x14ac:dyDescent="0.25">
      <c r="B4" s="16" t="s">
        <v>94</v>
      </c>
      <c r="C4" s="16" t="s">
        <v>98</v>
      </c>
      <c r="D4" s="16" t="s">
        <v>103</v>
      </c>
      <c r="E4" s="16"/>
      <c r="F4" s="16"/>
      <c r="H4" s="17" t="str">
        <f>HYPERLINK("#'ÍNDICE'!A1", "Índice")</f>
        <v>Índice</v>
      </c>
    </row>
    <row r="5" spans="2:8" ht="35.1" customHeight="1" x14ac:dyDescent="0.25">
      <c r="B5" s="16"/>
      <c r="C5" s="16"/>
      <c r="D5" s="8" t="s">
        <v>104</v>
      </c>
      <c r="E5" s="8" t="s">
        <v>105</v>
      </c>
      <c r="F5" s="8" t="s">
        <v>106</v>
      </c>
      <c r="H5" s="18"/>
    </row>
    <row r="6" spans="2:8" ht="35.1" customHeight="1" x14ac:dyDescent="0.25">
      <c r="B6" s="12" t="s">
        <v>67</v>
      </c>
      <c r="C6" s="13">
        <v>32253</v>
      </c>
      <c r="D6" s="13">
        <v>27742</v>
      </c>
      <c r="E6" s="13">
        <v>3964</v>
      </c>
      <c r="F6" s="13">
        <v>547</v>
      </c>
    </row>
    <row r="7" spans="2:8" ht="35.1" customHeight="1" x14ac:dyDescent="0.25">
      <c r="B7" s="10" t="s">
        <v>70</v>
      </c>
      <c r="C7" s="9">
        <v>2003</v>
      </c>
      <c r="D7" s="9">
        <v>1751</v>
      </c>
      <c r="E7" s="9">
        <v>202</v>
      </c>
      <c r="F7" s="9">
        <v>50</v>
      </c>
    </row>
    <row r="8" spans="2:8" ht="35.1" customHeight="1" x14ac:dyDescent="0.25">
      <c r="B8" s="10" t="s">
        <v>71</v>
      </c>
      <c r="C8" s="9">
        <v>297</v>
      </c>
      <c r="D8" s="9">
        <v>278</v>
      </c>
      <c r="E8" s="9">
        <v>15</v>
      </c>
      <c r="F8" s="9">
        <v>4</v>
      </c>
    </row>
    <row r="9" spans="2:8" ht="35.1" customHeight="1" x14ac:dyDescent="0.25">
      <c r="B9" s="10" t="s">
        <v>72</v>
      </c>
      <c r="C9" s="9">
        <v>403</v>
      </c>
      <c r="D9" s="9">
        <v>367</v>
      </c>
      <c r="E9" s="9">
        <v>33</v>
      </c>
      <c r="F9" s="9">
        <v>3</v>
      </c>
    </row>
    <row r="10" spans="2:8" ht="35.1" customHeight="1" x14ac:dyDescent="0.25">
      <c r="B10" s="10" t="s">
        <v>73</v>
      </c>
      <c r="C10" s="9">
        <v>333</v>
      </c>
      <c r="D10" s="9">
        <v>278</v>
      </c>
      <c r="E10" s="9">
        <v>49</v>
      </c>
      <c r="F10" s="9">
        <v>6</v>
      </c>
    </row>
    <row r="11" spans="2:8" ht="35.1" customHeight="1" x14ac:dyDescent="0.25">
      <c r="B11" s="10" t="s">
        <v>74</v>
      </c>
      <c r="C11" s="9">
        <v>432</v>
      </c>
      <c r="D11" s="9">
        <v>402</v>
      </c>
      <c r="E11" s="9">
        <v>24</v>
      </c>
      <c r="F11" s="9">
        <v>6</v>
      </c>
    </row>
    <row r="12" spans="2:8" ht="35.1" customHeight="1" x14ac:dyDescent="0.25">
      <c r="B12" s="10" t="s">
        <v>75</v>
      </c>
      <c r="C12" s="9">
        <v>618</v>
      </c>
      <c r="D12" s="9">
        <v>578</v>
      </c>
      <c r="E12" s="9">
        <v>39</v>
      </c>
      <c r="F12" s="9">
        <v>1</v>
      </c>
    </row>
    <row r="13" spans="2:8" ht="35.1" customHeight="1" x14ac:dyDescent="0.25">
      <c r="B13" s="10" t="s">
        <v>76</v>
      </c>
      <c r="C13" s="9">
        <v>804</v>
      </c>
      <c r="D13" s="9">
        <v>704</v>
      </c>
      <c r="E13" s="9">
        <v>83</v>
      </c>
      <c r="F13" s="9">
        <v>17</v>
      </c>
    </row>
    <row r="14" spans="2:8" ht="35.1" customHeight="1" x14ac:dyDescent="0.25">
      <c r="B14" s="10" t="s">
        <v>77</v>
      </c>
      <c r="C14" s="9">
        <v>88</v>
      </c>
      <c r="D14" s="9">
        <v>86</v>
      </c>
      <c r="E14" s="9">
        <v>2</v>
      </c>
      <c r="F14" s="9">
        <v>0</v>
      </c>
    </row>
    <row r="15" spans="2:8" ht="35.1" customHeight="1" x14ac:dyDescent="0.25">
      <c r="B15" s="10" t="s">
        <v>78</v>
      </c>
      <c r="C15" s="9">
        <v>6889</v>
      </c>
      <c r="D15" s="9">
        <v>6547</v>
      </c>
      <c r="E15" s="9">
        <v>210</v>
      </c>
      <c r="F15" s="9">
        <v>132</v>
      </c>
    </row>
    <row r="16" spans="2:8" ht="35.1" customHeight="1" x14ac:dyDescent="0.25">
      <c r="B16" s="10" t="s">
        <v>79</v>
      </c>
      <c r="C16" s="9">
        <v>1356</v>
      </c>
      <c r="D16" s="9">
        <v>1210</v>
      </c>
      <c r="E16" s="9">
        <v>142</v>
      </c>
      <c r="F16" s="9">
        <v>4</v>
      </c>
    </row>
    <row r="17" spans="2:6" ht="35.1" customHeight="1" x14ac:dyDescent="0.25">
      <c r="B17" s="10" t="s">
        <v>80</v>
      </c>
      <c r="C17" s="9">
        <v>1504</v>
      </c>
      <c r="D17" s="9">
        <v>1113</v>
      </c>
      <c r="E17" s="9">
        <v>306</v>
      </c>
      <c r="F17" s="9">
        <v>85</v>
      </c>
    </row>
    <row r="18" spans="2:6" ht="35.1" customHeight="1" x14ac:dyDescent="0.25">
      <c r="B18" s="10" t="s">
        <v>81</v>
      </c>
      <c r="C18" s="9">
        <v>424</v>
      </c>
      <c r="D18" s="9">
        <v>383</v>
      </c>
      <c r="E18" s="9">
        <v>32</v>
      </c>
      <c r="F18" s="9">
        <v>9</v>
      </c>
    </row>
    <row r="19" spans="2:6" ht="35.1" customHeight="1" x14ac:dyDescent="0.25">
      <c r="B19" s="10" t="s">
        <v>82</v>
      </c>
      <c r="C19" s="9">
        <v>1402</v>
      </c>
      <c r="D19" s="9">
        <v>1309</v>
      </c>
      <c r="E19" s="9">
        <v>69</v>
      </c>
      <c r="F19" s="9">
        <v>24</v>
      </c>
    </row>
    <row r="20" spans="2:6" ht="35.1" customHeight="1" x14ac:dyDescent="0.25">
      <c r="B20" s="10" t="s">
        <v>83</v>
      </c>
      <c r="C20" s="9">
        <v>314</v>
      </c>
      <c r="D20" s="9">
        <v>246</v>
      </c>
      <c r="E20" s="9">
        <v>44</v>
      </c>
      <c r="F20" s="9">
        <v>24</v>
      </c>
    </row>
    <row r="21" spans="2:6" ht="35.1" customHeight="1" x14ac:dyDescent="0.25">
      <c r="B21" s="10" t="s">
        <v>84</v>
      </c>
      <c r="C21" s="9">
        <v>129</v>
      </c>
      <c r="D21" s="9">
        <v>117</v>
      </c>
      <c r="E21" s="9">
        <v>10</v>
      </c>
      <c r="F21" s="9">
        <v>2</v>
      </c>
    </row>
    <row r="22" spans="2:6" ht="35.1" customHeight="1" x14ac:dyDescent="0.25">
      <c r="B22" s="10" t="s">
        <v>85</v>
      </c>
      <c r="C22" s="9">
        <v>212</v>
      </c>
      <c r="D22" s="9">
        <v>174</v>
      </c>
      <c r="E22" s="9">
        <v>38</v>
      </c>
      <c r="F22" s="9">
        <v>0</v>
      </c>
    </row>
    <row r="23" spans="2:6" ht="35.1" customHeight="1" x14ac:dyDescent="0.25">
      <c r="B23" s="10" t="s">
        <v>86</v>
      </c>
      <c r="C23" s="9">
        <v>10548</v>
      </c>
      <c r="D23" s="9">
        <v>8188</v>
      </c>
      <c r="E23" s="9">
        <v>2232</v>
      </c>
      <c r="F23" s="9">
        <v>128</v>
      </c>
    </row>
    <row r="24" spans="2:6" ht="35.1" customHeight="1" x14ac:dyDescent="0.25">
      <c r="B24" s="10" t="s">
        <v>87</v>
      </c>
      <c r="C24" s="9">
        <v>1848</v>
      </c>
      <c r="D24" s="9">
        <v>1705</v>
      </c>
      <c r="E24" s="9">
        <v>126</v>
      </c>
      <c r="F24" s="9">
        <v>17</v>
      </c>
    </row>
    <row r="25" spans="2:6" ht="35.1" customHeight="1" x14ac:dyDescent="0.25">
      <c r="B25" s="10" t="s">
        <v>88</v>
      </c>
      <c r="C25" s="9">
        <v>656</v>
      </c>
      <c r="D25" s="9">
        <v>514</v>
      </c>
      <c r="E25" s="9">
        <v>123</v>
      </c>
      <c r="F25" s="9">
        <v>19</v>
      </c>
    </row>
    <row r="26" spans="2:6" ht="35.1" customHeight="1" x14ac:dyDescent="0.25">
      <c r="B26" s="10" t="s">
        <v>89</v>
      </c>
      <c r="C26" s="9">
        <v>163</v>
      </c>
      <c r="D26" s="9">
        <v>129</v>
      </c>
      <c r="E26" s="9">
        <v>32</v>
      </c>
      <c r="F26" s="9">
        <v>2</v>
      </c>
    </row>
    <row r="27" spans="2:6" ht="35.1" customHeight="1" x14ac:dyDescent="0.25">
      <c r="B27" s="10" t="s">
        <v>90</v>
      </c>
      <c r="C27" s="9">
        <v>351</v>
      </c>
      <c r="D27" s="9">
        <v>307</v>
      </c>
      <c r="E27" s="9">
        <v>42</v>
      </c>
      <c r="F27" s="9">
        <v>2</v>
      </c>
    </row>
    <row r="28" spans="2:6" ht="35.1" customHeight="1" x14ac:dyDescent="0.25">
      <c r="B28" s="10" t="s">
        <v>91</v>
      </c>
      <c r="C28" s="9">
        <v>169</v>
      </c>
      <c r="D28" s="9">
        <v>161</v>
      </c>
      <c r="E28" s="9">
        <v>7</v>
      </c>
      <c r="F28" s="9">
        <v>1</v>
      </c>
    </row>
    <row r="29" spans="2:6" ht="35.1" customHeight="1" x14ac:dyDescent="0.25">
      <c r="B29" s="10" t="s">
        <v>92</v>
      </c>
      <c r="C29" s="9">
        <v>846</v>
      </c>
      <c r="D29" s="9">
        <v>749</v>
      </c>
      <c r="E29" s="9">
        <v>91</v>
      </c>
      <c r="F29" s="9">
        <v>6</v>
      </c>
    </row>
    <row r="30" spans="2:6" ht="35.1" customHeight="1" x14ac:dyDescent="0.25">
      <c r="B30" s="10" t="s">
        <v>93</v>
      </c>
      <c r="C30" s="9">
        <v>464</v>
      </c>
      <c r="D30" s="9">
        <v>446</v>
      </c>
      <c r="E30" s="9">
        <v>13</v>
      </c>
      <c r="F30" s="9">
        <v>5</v>
      </c>
    </row>
    <row r="32" spans="2:6" x14ac:dyDescent="0.25">
      <c r="B32" s="11" t="s">
        <v>63</v>
      </c>
    </row>
    <row r="33" spans="2:2" x14ac:dyDescent="0.25">
      <c r="B33" s="11" t="s">
        <v>95</v>
      </c>
    </row>
    <row r="34" spans="2:2" x14ac:dyDescent="0.25">
      <c r="B34" s="11" t="s">
        <v>96</v>
      </c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4">
    <mergeCell ref="B4:B5"/>
    <mergeCell ref="C4:C5"/>
    <mergeCell ref="D4:F4"/>
    <mergeCell ref="H4:H5"/>
  </mergeCells>
  <pageMargins left="0.7" right="0.7" top="0.75" bottom="0.75" header="0.3" footer="0.3"/>
  <pageSetup paperSize="9" orientation="portrait" horizontalDpi="300" verticalDpi="30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G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80.7109375" customWidth="1"/>
    <col min="3" max="5" width="30.7109375" customWidth="1"/>
    <col min="7" max="7" width="15.7109375" customWidth="1"/>
  </cols>
  <sheetData>
    <row r="1" spans="2:7" ht="165" customHeight="1" x14ac:dyDescent="0.25"/>
    <row r="2" spans="2:7" ht="24.95" customHeight="1" x14ac:dyDescent="0.25">
      <c r="B2" s="7" t="s">
        <v>107</v>
      </c>
    </row>
    <row r="4" spans="2:7" ht="30" customHeight="1" x14ac:dyDescent="0.25">
      <c r="B4" s="16" t="s">
        <v>108</v>
      </c>
      <c r="C4" s="16" t="s">
        <v>98</v>
      </c>
      <c r="D4" s="16" t="s">
        <v>99</v>
      </c>
      <c r="E4" s="16"/>
      <c r="G4" s="17" t="str">
        <f>HYPERLINK("#'ÍNDICE'!A1", "Índice")</f>
        <v>Índice</v>
      </c>
    </row>
    <row r="5" spans="2:7" ht="30" customHeight="1" x14ac:dyDescent="0.25">
      <c r="B5" s="16"/>
      <c r="C5" s="16"/>
      <c r="D5" s="8" t="s">
        <v>100</v>
      </c>
      <c r="E5" s="8" t="s">
        <v>101</v>
      </c>
      <c r="G5" s="18"/>
    </row>
    <row r="6" spans="2:7" ht="35.1" customHeight="1" x14ac:dyDescent="0.25">
      <c r="B6" s="12" t="s">
        <v>67</v>
      </c>
      <c r="C6" s="13">
        <v>32253</v>
      </c>
      <c r="D6" s="13">
        <v>22579</v>
      </c>
      <c r="E6" s="13">
        <v>9674</v>
      </c>
    </row>
    <row r="7" spans="2:7" ht="35.1" customHeight="1" x14ac:dyDescent="0.25">
      <c r="B7" s="10" t="s">
        <v>109</v>
      </c>
      <c r="C7" s="9">
        <v>22952</v>
      </c>
      <c r="D7" s="9">
        <v>15903</v>
      </c>
      <c r="E7" s="9">
        <v>7049</v>
      </c>
    </row>
    <row r="8" spans="2:7" ht="35.1" customHeight="1" x14ac:dyDescent="0.25">
      <c r="B8" s="10" t="s">
        <v>110</v>
      </c>
      <c r="C8" s="9">
        <v>1741</v>
      </c>
      <c r="D8" s="9">
        <v>1440</v>
      </c>
      <c r="E8" s="9">
        <v>301</v>
      </c>
    </row>
    <row r="9" spans="2:7" ht="35.1" customHeight="1" x14ac:dyDescent="0.25">
      <c r="B9" s="10" t="s">
        <v>111</v>
      </c>
      <c r="C9" s="9">
        <v>1956</v>
      </c>
      <c r="D9" s="9">
        <v>1530</v>
      </c>
      <c r="E9" s="9">
        <v>426</v>
      </c>
    </row>
    <row r="10" spans="2:7" ht="35.1" customHeight="1" x14ac:dyDescent="0.25">
      <c r="B10" s="10" t="s">
        <v>112</v>
      </c>
      <c r="C10" s="9">
        <v>3169</v>
      </c>
      <c r="D10" s="9">
        <v>2104</v>
      </c>
      <c r="E10" s="9">
        <v>1065</v>
      </c>
    </row>
    <row r="11" spans="2:7" ht="35.1" customHeight="1" x14ac:dyDescent="0.25">
      <c r="B11" s="10" t="s">
        <v>113</v>
      </c>
      <c r="C11" s="9">
        <v>563</v>
      </c>
      <c r="D11" s="9">
        <v>352</v>
      </c>
      <c r="E11" s="9">
        <v>211</v>
      </c>
    </row>
    <row r="12" spans="2:7" ht="35.1" customHeight="1" x14ac:dyDescent="0.25">
      <c r="B12" s="10" t="s">
        <v>114</v>
      </c>
      <c r="C12" s="9">
        <v>20</v>
      </c>
      <c r="D12" s="9">
        <v>16</v>
      </c>
      <c r="E12" s="9">
        <v>4</v>
      </c>
    </row>
    <row r="13" spans="2:7" ht="35.1" customHeight="1" x14ac:dyDescent="0.25">
      <c r="B13" s="10" t="s">
        <v>115</v>
      </c>
      <c r="C13" s="9">
        <v>85</v>
      </c>
      <c r="D13" s="9">
        <v>56</v>
      </c>
      <c r="E13" s="9">
        <v>29</v>
      </c>
    </row>
    <row r="14" spans="2:7" ht="35.1" customHeight="1" x14ac:dyDescent="0.25">
      <c r="B14" s="10" t="s">
        <v>116</v>
      </c>
      <c r="C14" s="9">
        <v>10</v>
      </c>
      <c r="D14" s="9">
        <v>9</v>
      </c>
      <c r="E14" s="9">
        <v>1</v>
      </c>
    </row>
    <row r="15" spans="2:7" ht="35.1" customHeight="1" x14ac:dyDescent="0.25">
      <c r="B15" s="10" t="s">
        <v>117</v>
      </c>
      <c r="C15" s="9">
        <v>12</v>
      </c>
      <c r="D15" s="9">
        <v>11</v>
      </c>
      <c r="E15" s="9">
        <v>1</v>
      </c>
    </row>
    <row r="16" spans="2:7" ht="35.1" customHeight="1" x14ac:dyDescent="0.25">
      <c r="B16" s="10" t="s">
        <v>118</v>
      </c>
      <c r="C16" s="9">
        <v>50</v>
      </c>
      <c r="D16" s="9">
        <v>33</v>
      </c>
      <c r="E16" s="9">
        <v>17</v>
      </c>
    </row>
    <row r="17" spans="2:5" ht="35.1" customHeight="1" x14ac:dyDescent="0.25">
      <c r="B17" s="10" t="s">
        <v>119</v>
      </c>
      <c r="C17" s="9">
        <v>40</v>
      </c>
      <c r="D17" s="9">
        <v>33</v>
      </c>
      <c r="E17" s="9">
        <v>7</v>
      </c>
    </row>
    <row r="18" spans="2:5" ht="35.1" customHeight="1" x14ac:dyDescent="0.25">
      <c r="B18" s="10" t="s">
        <v>120</v>
      </c>
      <c r="C18" s="9">
        <v>7</v>
      </c>
      <c r="D18" s="9">
        <v>5</v>
      </c>
      <c r="E18" s="9">
        <v>2</v>
      </c>
    </row>
    <row r="19" spans="2:5" ht="35.1" customHeight="1" x14ac:dyDescent="0.25">
      <c r="B19" s="10" t="s">
        <v>121</v>
      </c>
      <c r="C19" s="9">
        <v>6</v>
      </c>
      <c r="D19" s="9">
        <v>5</v>
      </c>
      <c r="E19" s="9">
        <v>1</v>
      </c>
    </row>
    <row r="20" spans="2:5" ht="35.1" customHeight="1" x14ac:dyDescent="0.25">
      <c r="B20" s="10" t="s">
        <v>122</v>
      </c>
      <c r="C20" s="9">
        <v>1275</v>
      </c>
      <c r="D20" s="9">
        <v>762</v>
      </c>
      <c r="E20" s="9">
        <v>513</v>
      </c>
    </row>
    <row r="21" spans="2:5" ht="35.1" customHeight="1" x14ac:dyDescent="0.25">
      <c r="B21" s="10" t="s">
        <v>123</v>
      </c>
      <c r="C21" s="9">
        <v>367</v>
      </c>
      <c r="D21" s="9">
        <v>320</v>
      </c>
      <c r="E21" s="9">
        <v>47</v>
      </c>
    </row>
    <row r="23" spans="2:5" x14ac:dyDescent="0.25">
      <c r="B23" s="11" t="s">
        <v>63</v>
      </c>
    </row>
    <row r="24" spans="2:5" x14ac:dyDescent="0.25">
      <c r="B24" s="11" t="s">
        <v>95</v>
      </c>
    </row>
    <row r="25" spans="2:5" x14ac:dyDescent="0.25">
      <c r="B25" s="11" t="s">
        <v>96</v>
      </c>
    </row>
    <row r="26" spans="2:5" x14ac:dyDescent="0.25">
      <c r="B26" s="11"/>
    </row>
    <row r="27" spans="2:5" x14ac:dyDescent="0.25">
      <c r="B27" s="11"/>
    </row>
    <row r="28" spans="2:5" x14ac:dyDescent="0.25">
      <c r="B28" s="11"/>
    </row>
    <row r="29" spans="2:5" x14ac:dyDescent="0.25">
      <c r="B29" s="11"/>
    </row>
    <row r="30" spans="2:5" x14ac:dyDescent="0.25">
      <c r="B30" s="11"/>
    </row>
    <row r="31" spans="2:5" x14ac:dyDescent="0.25">
      <c r="B31" s="11"/>
    </row>
    <row r="32" spans="2:5" x14ac:dyDescent="0.25">
      <c r="B32" s="11"/>
    </row>
    <row r="33" spans="2:2" x14ac:dyDescent="0.25">
      <c r="B33" s="11"/>
    </row>
    <row r="34" spans="2:2" x14ac:dyDescent="0.25">
      <c r="B34" s="11"/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4">
    <mergeCell ref="B4:B5"/>
    <mergeCell ref="C4:C5"/>
    <mergeCell ref="D4:E4"/>
    <mergeCell ref="G4:G5"/>
  </mergeCells>
  <pageMargins left="0.7" right="0.7" top="0.75" bottom="0.75" header="0.3" footer="0.3"/>
  <pageSetup paperSize="9" orientation="portrait" horizontalDpi="300" verticalDpi="30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80.7109375" customWidth="1"/>
    <col min="3" max="6" width="30.7109375" customWidth="1"/>
    <col min="8" max="8" width="15.7109375" customWidth="1"/>
  </cols>
  <sheetData>
    <row r="1" spans="2:8" ht="165" customHeight="1" x14ac:dyDescent="0.25"/>
    <row r="2" spans="2:8" ht="24.95" customHeight="1" x14ac:dyDescent="0.25">
      <c r="B2" s="7" t="s">
        <v>124</v>
      </c>
    </row>
    <row r="4" spans="2:8" ht="30" customHeight="1" x14ac:dyDescent="0.25">
      <c r="B4" s="16" t="s">
        <v>125</v>
      </c>
      <c r="C4" s="16" t="s">
        <v>98</v>
      </c>
      <c r="D4" s="16" t="s">
        <v>103</v>
      </c>
      <c r="E4" s="16"/>
      <c r="F4" s="16"/>
      <c r="H4" s="17" t="str">
        <f>HYPERLINK("#'ÍNDICE'!A1", "Índice")</f>
        <v>Índice</v>
      </c>
    </row>
    <row r="5" spans="2:8" ht="30" customHeight="1" x14ac:dyDescent="0.25">
      <c r="B5" s="16"/>
      <c r="C5" s="16"/>
      <c r="D5" s="8" t="s">
        <v>104</v>
      </c>
      <c r="E5" s="8" t="s">
        <v>105</v>
      </c>
      <c r="F5" s="8" t="s">
        <v>106</v>
      </c>
      <c r="H5" s="18"/>
    </row>
    <row r="6" spans="2:8" ht="35.1" customHeight="1" x14ac:dyDescent="0.25">
      <c r="B6" s="12" t="s">
        <v>67</v>
      </c>
      <c r="C6" s="13">
        <v>32253</v>
      </c>
      <c r="D6" s="13">
        <v>27742</v>
      </c>
      <c r="E6" s="13">
        <v>3964</v>
      </c>
      <c r="F6" s="13">
        <v>547</v>
      </c>
    </row>
    <row r="7" spans="2:8" ht="35.1" customHeight="1" x14ac:dyDescent="0.25">
      <c r="B7" s="10" t="s">
        <v>109</v>
      </c>
      <c r="C7" s="9">
        <v>22952</v>
      </c>
      <c r="D7" s="9">
        <v>20497</v>
      </c>
      <c r="E7" s="9">
        <v>2322</v>
      </c>
      <c r="F7" s="9">
        <v>133</v>
      </c>
    </row>
    <row r="8" spans="2:8" ht="35.1" customHeight="1" x14ac:dyDescent="0.25">
      <c r="B8" s="10" t="s">
        <v>110</v>
      </c>
      <c r="C8" s="9">
        <v>1741</v>
      </c>
      <c r="D8" s="9">
        <v>1340</v>
      </c>
      <c r="E8" s="9">
        <v>290</v>
      </c>
      <c r="F8" s="9">
        <v>111</v>
      </c>
    </row>
    <row r="9" spans="2:8" ht="35.1" customHeight="1" x14ac:dyDescent="0.25">
      <c r="B9" s="10" t="s">
        <v>111</v>
      </c>
      <c r="C9" s="9">
        <v>1956</v>
      </c>
      <c r="D9" s="9">
        <v>1452</v>
      </c>
      <c r="E9" s="9">
        <v>322</v>
      </c>
      <c r="F9" s="9">
        <v>182</v>
      </c>
    </row>
    <row r="10" spans="2:8" ht="35.1" customHeight="1" x14ac:dyDescent="0.25">
      <c r="B10" s="10" t="s">
        <v>112</v>
      </c>
      <c r="C10" s="9">
        <v>3169</v>
      </c>
      <c r="D10" s="9">
        <v>2390</v>
      </c>
      <c r="E10" s="9">
        <v>714</v>
      </c>
      <c r="F10" s="9">
        <v>65</v>
      </c>
    </row>
    <row r="11" spans="2:8" ht="35.1" customHeight="1" x14ac:dyDescent="0.25">
      <c r="B11" s="10" t="s">
        <v>113</v>
      </c>
      <c r="C11" s="9">
        <v>563</v>
      </c>
      <c r="D11" s="9">
        <v>547</v>
      </c>
      <c r="E11" s="9">
        <v>8</v>
      </c>
      <c r="F11" s="9">
        <v>8</v>
      </c>
    </row>
    <row r="12" spans="2:8" ht="35.1" customHeight="1" x14ac:dyDescent="0.25">
      <c r="B12" s="10" t="s">
        <v>114</v>
      </c>
      <c r="C12" s="9">
        <v>20</v>
      </c>
      <c r="D12" s="9">
        <v>15</v>
      </c>
      <c r="E12" s="9">
        <v>2</v>
      </c>
      <c r="F12" s="9">
        <v>3</v>
      </c>
    </row>
    <row r="13" spans="2:8" ht="35.1" customHeight="1" x14ac:dyDescent="0.25">
      <c r="B13" s="10" t="s">
        <v>115</v>
      </c>
      <c r="C13" s="9">
        <v>85</v>
      </c>
      <c r="D13" s="9">
        <v>73</v>
      </c>
      <c r="E13" s="9">
        <v>10</v>
      </c>
      <c r="F13" s="9">
        <v>2</v>
      </c>
    </row>
    <row r="14" spans="2:8" ht="35.1" customHeight="1" x14ac:dyDescent="0.25">
      <c r="B14" s="10" t="s">
        <v>116</v>
      </c>
      <c r="C14" s="9">
        <v>10</v>
      </c>
      <c r="D14" s="9">
        <v>6</v>
      </c>
      <c r="E14" s="9">
        <v>2</v>
      </c>
      <c r="F14" s="9">
        <v>2</v>
      </c>
    </row>
    <row r="15" spans="2:8" ht="35.1" customHeight="1" x14ac:dyDescent="0.25">
      <c r="B15" s="10" t="s">
        <v>117</v>
      </c>
      <c r="C15" s="9">
        <v>12</v>
      </c>
      <c r="D15" s="9">
        <v>12</v>
      </c>
      <c r="E15" s="9">
        <v>0</v>
      </c>
      <c r="F15" s="9">
        <v>0</v>
      </c>
    </row>
    <row r="16" spans="2:8" ht="35.1" customHeight="1" x14ac:dyDescent="0.25">
      <c r="B16" s="10" t="s">
        <v>118</v>
      </c>
      <c r="C16" s="9">
        <v>50</v>
      </c>
      <c r="D16" s="9">
        <v>48</v>
      </c>
      <c r="E16" s="9">
        <v>2</v>
      </c>
      <c r="F16" s="9">
        <v>0</v>
      </c>
    </row>
    <row r="17" spans="2:6" ht="35.1" customHeight="1" x14ac:dyDescent="0.25">
      <c r="B17" s="10" t="s">
        <v>119</v>
      </c>
      <c r="C17" s="9">
        <v>40</v>
      </c>
      <c r="D17" s="9">
        <v>29</v>
      </c>
      <c r="E17" s="9">
        <v>6</v>
      </c>
      <c r="F17" s="9">
        <v>5</v>
      </c>
    </row>
    <row r="18" spans="2:6" ht="35.1" customHeight="1" x14ac:dyDescent="0.25">
      <c r="B18" s="10" t="s">
        <v>120</v>
      </c>
      <c r="C18" s="9">
        <v>7</v>
      </c>
      <c r="D18" s="9">
        <v>6</v>
      </c>
      <c r="E18" s="9">
        <v>0</v>
      </c>
      <c r="F18" s="9">
        <v>1</v>
      </c>
    </row>
    <row r="19" spans="2:6" ht="35.1" customHeight="1" x14ac:dyDescent="0.25">
      <c r="B19" s="10" t="s">
        <v>121</v>
      </c>
      <c r="C19" s="9">
        <v>6</v>
      </c>
      <c r="D19" s="9">
        <v>6</v>
      </c>
      <c r="E19" s="9">
        <v>0</v>
      </c>
      <c r="F19" s="9">
        <v>0</v>
      </c>
    </row>
    <row r="20" spans="2:6" ht="35.1" customHeight="1" x14ac:dyDescent="0.25">
      <c r="B20" s="10" t="s">
        <v>122</v>
      </c>
      <c r="C20" s="9">
        <v>1275</v>
      </c>
      <c r="D20" s="9">
        <v>978</v>
      </c>
      <c r="E20" s="9">
        <v>271</v>
      </c>
      <c r="F20" s="9">
        <v>26</v>
      </c>
    </row>
    <row r="21" spans="2:6" ht="35.1" customHeight="1" x14ac:dyDescent="0.25">
      <c r="B21" s="10" t="s">
        <v>123</v>
      </c>
      <c r="C21" s="9">
        <v>367</v>
      </c>
      <c r="D21" s="9">
        <v>343</v>
      </c>
      <c r="E21" s="9">
        <v>15</v>
      </c>
      <c r="F21" s="9">
        <v>9</v>
      </c>
    </row>
    <row r="23" spans="2:6" x14ac:dyDescent="0.25">
      <c r="B23" s="11" t="s">
        <v>63</v>
      </c>
    </row>
    <row r="24" spans="2:6" x14ac:dyDescent="0.25">
      <c r="B24" s="11" t="s">
        <v>95</v>
      </c>
    </row>
    <row r="25" spans="2:6" x14ac:dyDescent="0.25">
      <c r="B25" s="11" t="s">
        <v>96</v>
      </c>
    </row>
    <row r="26" spans="2:6" x14ac:dyDescent="0.25">
      <c r="B26" s="11"/>
    </row>
    <row r="27" spans="2:6" x14ac:dyDescent="0.25">
      <c r="B27" s="11"/>
    </row>
    <row r="28" spans="2:6" x14ac:dyDescent="0.25">
      <c r="B28" s="11"/>
    </row>
    <row r="29" spans="2:6" x14ac:dyDescent="0.25">
      <c r="B29" s="11"/>
    </row>
    <row r="30" spans="2:6" x14ac:dyDescent="0.25">
      <c r="B30" s="11"/>
    </row>
    <row r="31" spans="2:6" x14ac:dyDescent="0.25">
      <c r="B31" s="11"/>
    </row>
    <row r="32" spans="2:6" x14ac:dyDescent="0.25">
      <c r="B32" s="11"/>
    </row>
    <row r="33" spans="2:2" x14ac:dyDescent="0.25">
      <c r="B33" s="11"/>
    </row>
    <row r="34" spans="2:2" x14ac:dyDescent="0.25">
      <c r="B34" s="11"/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4">
    <mergeCell ref="B4:B5"/>
    <mergeCell ref="C4:C5"/>
    <mergeCell ref="D4:F4"/>
    <mergeCell ref="H4:H5"/>
  </mergeCells>
  <pageMargins left="0.7" right="0.7" top="0.75" bottom="0.75" header="0.3" footer="0.3"/>
  <pageSetup paperSize="9" orientation="portrait" horizontalDpi="300" verticalDpi="30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80.7109375" customWidth="1"/>
    <col min="3" max="9" width="30.7109375" customWidth="1"/>
    <col min="11" max="11" width="15.7109375" customWidth="1"/>
  </cols>
  <sheetData>
    <row r="1" spans="2:11" ht="165" customHeight="1" x14ac:dyDescent="0.25"/>
    <row r="2" spans="2:11" ht="24.95" customHeight="1" x14ac:dyDescent="0.25">
      <c r="B2" s="7" t="s">
        <v>126</v>
      </c>
    </row>
    <row r="4" spans="2:11" ht="30" customHeight="1" x14ac:dyDescent="0.25">
      <c r="B4" s="16" t="s">
        <v>125</v>
      </c>
      <c r="C4" s="16" t="s">
        <v>98</v>
      </c>
      <c r="D4" s="16" t="s">
        <v>127</v>
      </c>
      <c r="E4" s="16"/>
      <c r="F4" s="16"/>
      <c r="G4" s="16"/>
      <c r="H4" s="16"/>
      <c r="I4" s="16"/>
      <c r="K4" s="17" t="str">
        <f>HYPERLINK("#'ÍNDICE'!A1", "Índice")</f>
        <v>Índice</v>
      </c>
    </row>
    <row r="5" spans="2:11" ht="30" customHeight="1" x14ac:dyDescent="0.25">
      <c r="B5" s="16"/>
      <c r="C5" s="16"/>
      <c r="D5" s="8" t="s">
        <v>128</v>
      </c>
      <c r="E5" s="8" t="s">
        <v>129</v>
      </c>
      <c r="F5" s="8" t="s">
        <v>130</v>
      </c>
      <c r="G5" s="8" t="s">
        <v>131</v>
      </c>
      <c r="H5" s="8" t="s">
        <v>132</v>
      </c>
      <c r="I5" s="8" t="s">
        <v>133</v>
      </c>
      <c r="K5" s="18"/>
    </row>
    <row r="6" spans="2:11" ht="35.1" customHeight="1" x14ac:dyDescent="0.25">
      <c r="B6" s="12" t="s">
        <v>67</v>
      </c>
      <c r="C6" s="13">
        <v>32253</v>
      </c>
      <c r="D6" s="13">
        <v>7088</v>
      </c>
      <c r="E6" s="13">
        <v>7083</v>
      </c>
      <c r="F6" s="13">
        <v>3637</v>
      </c>
      <c r="G6" s="13">
        <v>2066</v>
      </c>
      <c r="H6" s="13">
        <v>1364</v>
      </c>
      <c r="I6" s="13">
        <v>11015</v>
      </c>
    </row>
    <row r="7" spans="2:11" ht="35.1" customHeight="1" x14ac:dyDescent="0.25">
      <c r="B7" s="10" t="s">
        <v>109</v>
      </c>
      <c r="C7" s="9">
        <v>22952</v>
      </c>
      <c r="D7" s="9">
        <v>6687</v>
      </c>
      <c r="E7" s="9">
        <v>5848</v>
      </c>
      <c r="F7" s="9">
        <v>2214</v>
      </c>
      <c r="G7" s="9">
        <v>1061</v>
      </c>
      <c r="H7" s="9">
        <v>718</v>
      </c>
      <c r="I7" s="9">
        <v>6424</v>
      </c>
    </row>
    <row r="8" spans="2:11" ht="35.1" customHeight="1" x14ac:dyDescent="0.25">
      <c r="B8" s="10" t="s">
        <v>110</v>
      </c>
      <c r="C8" s="9">
        <v>1741</v>
      </c>
      <c r="D8" s="9">
        <v>57</v>
      </c>
      <c r="E8" s="9">
        <v>554</v>
      </c>
      <c r="F8" s="9">
        <v>583</v>
      </c>
      <c r="G8" s="9">
        <v>241</v>
      </c>
      <c r="H8" s="9">
        <v>99</v>
      </c>
      <c r="I8" s="9">
        <v>207</v>
      </c>
    </row>
    <row r="9" spans="2:11" ht="35.1" customHeight="1" x14ac:dyDescent="0.25">
      <c r="B9" s="10" t="s">
        <v>111</v>
      </c>
      <c r="C9" s="9">
        <v>1956</v>
      </c>
      <c r="D9" s="9">
        <v>31</v>
      </c>
      <c r="E9" s="9">
        <v>122</v>
      </c>
      <c r="F9" s="9">
        <v>315</v>
      </c>
      <c r="G9" s="9">
        <v>375</v>
      </c>
      <c r="H9" s="9">
        <v>258</v>
      </c>
      <c r="I9" s="9">
        <v>855</v>
      </c>
    </row>
    <row r="10" spans="2:11" ht="35.1" customHeight="1" x14ac:dyDescent="0.25">
      <c r="B10" s="10" t="s">
        <v>112</v>
      </c>
      <c r="C10" s="9">
        <v>3169</v>
      </c>
      <c r="D10" s="9">
        <v>254</v>
      </c>
      <c r="E10" s="9">
        <v>371</v>
      </c>
      <c r="F10" s="9">
        <v>308</v>
      </c>
      <c r="G10" s="9">
        <v>189</v>
      </c>
      <c r="H10" s="9">
        <v>151</v>
      </c>
      <c r="I10" s="9">
        <v>1896</v>
      </c>
    </row>
    <row r="11" spans="2:11" ht="35.1" customHeight="1" x14ac:dyDescent="0.25">
      <c r="B11" s="10" t="s">
        <v>113</v>
      </c>
      <c r="C11" s="9">
        <v>563</v>
      </c>
      <c r="D11" s="9">
        <v>17</v>
      </c>
      <c r="E11" s="9">
        <v>35</v>
      </c>
      <c r="F11" s="9">
        <v>29</v>
      </c>
      <c r="G11" s="9">
        <v>22</v>
      </c>
      <c r="H11" s="9">
        <v>11</v>
      </c>
      <c r="I11" s="9">
        <v>449</v>
      </c>
    </row>
    <row r="12" spans="2:11" ht="35.1" customHeight="1" x14ac:dyDescent="0.25">
      <c r="B12" s="10" t="s">
        <v>114</v>
      </c>
      <c r="C12" s="9">
        <v>20</v>
      </c>
      <c r="D12" s="9">
        <v>1</v>
      </c>
      <c r="E12" s="9">
        <v>0</v>
      </c>
      <c r="F12" s="9">
        <v>9</v>
      </c>
      <c r="G12" s="9">
        <v>3</v>
      </c>
      <c r="H12" s="9">
        <v>1</v>
      </c>
      <c r="I12" s="9">
        <v>6</v>
      </c>
    </row>
    <row r="13" spans="2:11" ht="35.1" customHeight="1" x14ac:dyDescent="0.25">
      <c r="B13" s="10" t="s">
        <v>115</v>
      </c>
      <c r="C13" s="9">
        <v>85</v>
      </c>
      <c r="D13" s="9">
        <v>3</v>
      </c>
      <c r="E13" s="9">
        <v>6</v>
      </c>
      <c r="F13" s="9">
        <v>5</v>
      </c>
      <c r="G13" s="9">
        <v>6</v>
      </c>
      <c r="H13" s="9">
        <v>2</v>
      </c>
      <c r="I13" s="9">
        <v>63</v>
      </c>
    </row>
    <row r="14" spans="2:11" ht="35.1" customHeight="1" x14ac:dyDescent="0.25">
      <c r="B14" s="10" t="s">
        <v>116</v>
      </c>
      <c r="C14" s="9">
        <v>10</v>
      </c>
      <c r="D14" s="9">
        <v>0</v>
      </c>
      <c r="E14" s="9">
        <v>2</v>
      </c>
      <c r="F14" s="9">
        <v>1</v>
      </c>
      <c r="G14" s="9">
        <v>1</v>
      </c>
      <c r="H14" s="9">
        <v>0</v>
      </c>
      <c r="I14" s="9">
        <v>6</v>
      </c>
    </row>
    <row r="15" spans="2:11" ht="35.1" customHeight="1" x14ac:dyDescent="0.25">
      <c r="B15" s="10" t="s">
        <v>117</v>
      </c>
      <c r="C15" s="9">
        <v>12</v>
      </c>
      <c r="D15" s="9">
        <v>1</v>
      </c>
      <c r="E15" s="9">
        <v>2</v>
      </c>
      <c r="F15" s="9">
        <v>0</v>
      </c>
      <c r="G15" s="9">
        <v>5</v>
      </c>
      <c r="H15" s="9">
        <v>0</v>
      </c>
      <c r="I15" s="9">
        <v>4</v>
      </c>
    </row>
    <row r="16" spans="2:11" ht="35.1" customHeight="1" x14ac:dyDescent="0.25">
      <c r="B16" s="10" t="s">
        <v>118</v>
      </c>
      <c r="C16" s="9">
        <v>50</v>
      </c>
      <c r="D16" s="9">
        <v>4</v>
      </c>
      <c r="E16" s="9">
        <v>15</v>
      </c>
      <c r="F16" s="9">
        <v>7</v>
      </c>
      <c r="G16" s="9">
        <v>1</v>
      </c>
      <c r="H16" s="9">
        <v>1</v>
      </c>
      <c r="I16" s="9">
        <v>22</v>
      </c>
    </row>
    <row r="17" spans="2:9" ht="35.1" customHeight="1" x14ac:dyDescent="0.25">
      <c r="B17" s="10" t="s">
        <v>119</v>
      </c>
      <c r="C17" s="9">
        <v>40</v>
      </c>
      <c r="D17" s="9">
        <v>4</v>
      </c>
      <c r="E17" s="9">
        <v>2</v>
      </c>
      <c r="F17" s="9">
        <v>6</v>
      </c>
      <c r="G17" s="9">
        <v>4</v>
      </c>
      <c r="H17" s="9">
        <v>3</v>
      </c>
      <c r="I17" s="9">
        <v>21</v>
      </c>
    </row>
    <row r="18" spans="2:9" ht="35.1" customHeight="1" x14ac:dyDescent="0.25">
      <c r="B18" s="10" t="s">
        <v>120</v>
      </c>
      <c r="C18" s="9">
        <v>7</v>
      </c>
      <c r="D18" s="9">
        <v>0</v>
      </c>
      <c r="E18" s="9">
        <v>1</v>
      </c>
      <c r="F18" s="9">
        <v>0</v>
      </c>
      <c r="G18" s="9">
        <v>0</v>
      </c>
      <c r="H18" s="9">
        <v>1</v>
      </c>
      <c r="I18" s="9">
        <v>5</v>
      </c>
    </row>
    <row r="19" spans="2:9" ht="35.1" customHeight="1" x14ac:dyDescent="0.25">
      <c r="B19" s="10" t="s">
        <v>121</v>
      </c>
      <c r="C19" s="9">
        <v>6</v>
      </c>
      <c r="D19" s="9">
        <v>1</v>
      </c>
      <c r="E19" s="9">
        <v>3</v>
      </c>
      <c r="F19" s="9">
        <v>0</v>
      </c>
      <c r="G19" s="9">
        <v>0</v>
      </c>
      <c r="H19" s="9">
        <v>0</v>
      </c>
      <c r="I19" s="9">
        <v>2</v>
      </c>
    </row>
    <row r="20" spans="2:9" ht="35.1" customHeight="1" x14ac:dyDescent="0.25">
      <c r="B20" s="10" t="s">
        <v>122</v>
      </c>
      <c r="C20" s="9">
        <v>1275</v>
      </c>
      <c r="D20" s="9">
        <v>4</v>
      </c>
      <c r="E20" s="9">
        <v>87</v>
      </c>
      <c r="F20" s="9">
        <v>136</v>
      </c>
      <c r="G20" s="9">
        <v>134</v>
      </c>
      <c r="H20" s="9">
        <v>106</v>
      </c>
      <c r="I20" s="9">
        <v>808</v>
      </c>
    </row>
    <row r="21" spans="2:9" ht="35.1" customHeight="1" x14ac:dyDescent="0.25">
      <c r="B21" s="10" t="s">
        <v>123</v>
      </c>
      <c r="C21" s="9">
        <v>367</v>
      </c>
      <c r="D21" s="9">
        <v>24</v>
      </c>
      <c r="E21" s="9">
        <v>35</v>
      </c>
      <c r="F21" s="9">
        <v>24</v>
      </c>
      <c r="G21" s="9">
        <v>24</v>
      </c>
      <c r="H21" s="9">
        <v>13</v>
      </c>
      <c r="I21" s="9">
        <v>247</v>
      </c>
    </row>
    <row r="23" spans="2:9" x14ac:dyDescent="0.25">
      <c r="B23" s="11" t="s">
        <v>63</v>
      </c>
    </row>
    <row r="24" spans="2:9" x14ac:dyDescent="0.25">
      <c r="B24" s="11" t="s">
        <v>95</v>
      </c>
    </row>
    <row r="25" spans="2:9" x14ac:dyDescent="0.25">
      <c r="B25" s="11" t="s">
        <v>96</v>
      </c>
    </row>
    <row r="26" spans="2:9" x14ac:dyDescent="0.25">
      <c r="B26" s="11"/>
    </row>
    <row r="27" spans="2:9" x14ac:dyDescent="0.25">
      <c r="B27" s="11"/>
    </row>
    <row r="28" spans="2:9" x14ac:dyDescent="0.25">
      <c r="B28" s="11"/>
    </row>
    <row r="29" spans="2:9" x14ac:dyDescent="0.25">
      <c r="B29" s="11"/>
    </row>
    <row r="30" spans="2:9" x14ac:dyDescent="0.25">
      <c r="B30" s="11"/>
    </row>
    <row r="31" spans="2:9" x14ac:dyDescent="0.25">
      <c r="B31" s="11"/>
    </row>
    <row r="32" spans="2:9" x14ac:dyDescent="0.25">
      <c r="B32" s="11"/>
    </row>
    <row r="33" spans="2:2" x14ac:dyDescent="0.25">
      <c r="B33" s="11"/>
    </row>
    <row r="34" spans="2:2" x14ac:dyDescent="0.25">
      <c r="B34" s="11"/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4">
    <mergeCell ref="B4:B5"/>
    <mergeCell ref="C4:C5"/>
    <mergeCell ref="D4:I4"/>
    <mergeCell ref="K4:K5"/>
  </mergeCells>
  <pageMargins left="0.7" right="0.7" top="0.75" bottom="0.75" header="0.3" footer="0.3"/>
  <pageSetup paperSize="9" orientation="portrait" horizontalDpi="300" verticalDpi="30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60.7109375" customWidth="1"/>
    <col min="3" max="6" width="30.7109375" customWidth="1"/>
    <col min="8" max="8" width="15.7109375" customWidth="1"/>
  </cols>
  <sheetData>
    <row r="1" spans="2:8" ht="165" customHeight="1" x14ac:dyDescent="0.25"/>
    <row r="2" spans="2:8" ht="24.95" customHeight="1" x14ac:dyDescent="0.25">
      <c r="B2" s="7" t="s">
        <v>134</v>
      </c>
    </row>
    <row r="4" spans="2:8" ht="30" customHeight="1" x14ac:dyDescent="0.25">
      <c r="B4" s="16" t="s">
        <v>135</v>
      </c>
      <c r="C4" s="16" t="s">
        <v>137</v>
      </c>
      <c r="D4" s="16"/>
      <c r="E4" s="16"/>
      <c r="F4" s="16"/>
      <c r="H4" s="17" t="str">
        <f>HYPERLINK("#'ÍNDICE'!A1", "Índice")</f>
        <v>Índice</v>
      </c>
    </row>
    <row r="5" spans="2:8" ht="30" customHeight="1" x14ac:dyDescent="0.25">
      <c r="B5" s="16"/>
      <c r="C5" s="8" t="s">
        <v>138</v>
      </c>
      <c r="D5" s="8" t="s">
        <v>139</v>
      </c>
      <c r="E5" s="8" t="s">
        <v>140</v>
      </c>
      <c r="F5" s="8" t="s">
        <v>141</v>
      </c>
      <c r="H5" s="18"/>
    </row>
    <row r="6" spans="2:8" ht="35.1" customHeight="1" x14ac:dyDescent="0.25">
      <c r="B6" s="12" t="s">
        <v>136</v>
      </c>
      <c r="C6" s="12"/>
      <c r="D6" s="12"/>
      <c r="E6" s="12"/>
      <c r="F6" s="12"/>
    </row>
    <row r="7" spans="2:8" ht="35.1" customHeight="1" x14ac:dyDescent="0.25">
      <c r="B7" s="10" t="s">
        <v>142</v>
      </c>
      <c r="C7" s="9">
        <v>10227</v>
      </c>
      <c r="D7" s="9">
        <v>9575</v>
      </c>
      <c r="E7" s="9">
        <v>1447</v>
      </c>
      <c r="F7" s="9">
        <v>102</v>
      </c>
    </row>
    <row r="8" spans="2:8" ht="35.1" customHeight="1" x14ac:dyDescent="0.25">
      <c r="B8" s="10" t="s">
        <v>143</v>
      </c>
      <c r="C8" s="9">
        <v>23</v>
      </c>
      <c r="D8" s="9">
        <v>753</v>
      </c>
      <c r="E8" s="9">
        <v>58</v>
      </c>
      <c r="F8" s="9">
        <v>24</v>
      </c>
    </row>
    <row r="9" spans="2:8" ht="35.1" customHeight="1" x14ac:dyDescent="0.25">
      <c r="B9" s="10" t="s">
        <v>144</v>
      </c>
      <c r="C9" s="9">
        <v>21</v>
      </c>
      <c r="D9" s="9">
        <v>107</v>
      </c>
      <c r="E9" s="9">
        <v>12</v>
      </c>
      <c r="F9" s="9">
        <v>2</v>
      </c>
    </row>
    <row r="10" spans="2:8" ht="35.1" customHeight="1" x14ac:dyDescent="0.25">
      <c r="B10" s="10" t="s">
        <v>145</v>
      </c>
      <c r="C10" s="9">
        <v>4</v>
      </c>
      <c r="D10" s="9">
        <v>14</v>
      </c>
      <c r="E10" s="9">
        <v>1</v>
      </c>
      <c r="F10" s="9">
        <v>0</v>
      </c>
    </row>
    <row r="11" spans="2:8" ht="35.1" customHeight="1" x14ac:dyDescent="0.25">
      <c r="B11" s="10" t="s">
        <v>146</v>
      </c>
      <c r="C11" s="9">
        <v>12</v>
      </c>
      <c r="D11" s="9">
        <v>5476</v>
      </c>
      <c r="E11" s="9">
        <v>9</v>
      </c>
      <c r="F11" s="9">
        <v>4</v>
      </c>
    </row>
    <row r="12" spans="2:8" ht="35.1" customHeight="1" x14ac:dyDescent="0.25">
      <c r="B12" s="10" t="s">
        <v>147</v>
      </c>
      <c r="C12" s="9">
        <v>630</v>
      </c>
      <c r="D12" s="9">
        <v>3417</v>
      </c>
      <c r="E12" s="9">
        <v>304</v>
      </c>
      <c r="F12" s="9">
        <v>31</v>
      </c>
    </row>
    <row r="13" spans="2:8" ht="35.1" customHeight="1" x14ac:dyDescent="0.25">
      <c r="B13" s="12" t="s">
        <v>148</v>
      </c>
      <c r="C13" s="12"/>
      <c r="D13" s="12"/>
      <c r="E13" s="12"/>
      <c r="F13" s="12"/>
    </row>
    <row r="14" spans="2:8" ht="35.1" customHeight="1" x14ac:dyDescent="0.25">
      <c r="B14" s="10" t="s">
        <v>149</v>
      </c>
      <c r="C14" s="9">
        <v>61</v>
      </c>
      <c r="D14" s="9">
        <v>180</v>
      </c>
      <c r="E14" s="9">
        <v>26</v>
      </c>
      <c r="F14" s="9">
        <v>1</v>
      </c>
    </row>
    <row r="15" spans="2:8" ht="35.1" customHeight="1" x14ac:dyDescent="0.25">
      <c r="B15" s="10" t="s">
        <v>150</v>
      </c>
      <c r="C15" s="9">
        <v>4757</v>
      </c>
      <c r="D15" s="9">
        <v>4687</v>
      </c>
      <c r="E15" s="9">
        <v>742</v>
      </c>
      <c r="F15" s="9">
        <v>52</v>
      </c>
    </row>
    <row r="16" spans="2:8" ht="35.1" customHeight="1" x14ac:dyDescent="0.25">
      <c r="B16" s="10" t="s">
        <v>151</v>
      </c>
      <c r="C16" s="9">
        <v>23</v>
      </c>
      <c r="D16" s="9">
        <v>333</v>
      </c>
      <c r="E16" s="9">
        <v>54</v>
      </c>
      <c r="F16" s="9">
        <v>8</v>
      </c>
    </row>
    <row r="17" spans="2:6" ht="35.1" customHeight="1" x14ac:dyDescent="0.25">
      <c r="B17" s="10" t="s">
        <v>152</v>
      </c>
      <c r="C17" s="9">
        <v>4371</v>
      </c>
      <c r="D17" s="9">
        <v>2981</v>
      </c>
      <c r="E17" s="9">
        <v>748</v>
      </c>
      <c r="F17" s="9">
        <v>82</v>
      </c>
    </row>
    <row r="18" spans="2:6" ht="35.1" customHeight="1" x14ac:dyDescent="0.25">
      <c r="B18" s="10" t="s">
        <v>153</v>
      </c>
      <c r="C18" s="9">
        <v>1607</v>
      </c>
      <c r="D18" s="9">
        <v>2385</v>
      </c>
      <c r="E18" s="9">
        <v>224</v>
      </c>
      <c r="F18" s="9">
        <v>12</v>
      </c>
    </row>
    <row r="19" spans="2:6" ht="35.1" customHeight="1" x14ac:dyDescent="0.25">
      <c r="B19" s="10" t="s">
        <v>154</v>
      </c>
      <c r="C19" s="9">
        <v>16</v>
      </c>
      <c r="D19" s="9">
        <v>1008</v>
      </c>
      <c r="E19" s="9">
        <v>13</v>
      </c>
      <c r="F19" s="9">
        <v>2</v>
      </c>
    </row>
    <row r="20" spans="2:6" ht="35.1" customHeight="1" x14ac:dyDescent="0.25">
      <c r="B20" s="10" t="s">
        <v>155</v>
      </c>
      <c r="C20" s="9">
        <v>5</v>
      </c>
      <c r="D20" s="9">
        <v>29</v>
      </c>
      <c r="E20" s="9">
        <v>4</v>
      </c>
      <c r="F20" s="9">
        <v>0</v>
      </c>
    </row>
    <row r="21" spans="2:6" ht="35.1" customHeight="1" x14ac:dyDescent="0.25">
      <c r="B21" s="10" t="s">
        <v>156</v>
      </c>
      <c r="C21" s="9">
        <v>57</v>
      </c>
      <c r="D21" s="9">
        <v>118</v>
      </c>
      <c r="E21" s="9">
        <v>12</v>
      </c>
      <c r="F21" s="9">
        <v>6</v>
      </c>
    </row>
    <row r="22" spans="2:6" ht="35.1" customHeight="1" x14ac:dyDescent="0.25">
      <c r="B22" s="10" t="s">
        <v>157</v>
      </c>
      <c r="C22" s="9">
        <v>4</v>
      </c>
      <c r="D22" s="9">
        <v>15</v>
      </c>
      <c r="E22" s="9">
        <v>1</v>
      </c>
      <c r="F22" s="9">
        <v>0</v>
      </c>
    </row>
    <row r="23" spans="2:6" ht="35.1" customHeight="1" x14ac:dyDescent="0.25">
      <c r="B23" s="10" t="s">
        <v>146</v>
      </c>
      <c r="C23" s="9">
        <v>16</v>
      </c>
      <c r="D23" s="9">
        <v>7606</v>
      </c>
      <c r="E23" s="9">
        <v>6</v>
      </c>
      <c r="F23" s="9">
        <v>0</v>
      </c>
    </row>
    <row r="24" spans="2:6" ht="35.1" customHeight="1" x14ac:dyDescent="0.25">
      <c r="B24" s="10" t="s">
        <v>147</v>
      </c>
      <c r="C24" s="9">
        <v>0</v>
      </c>
      <c r="D24" s="9">
        <v>0</v>
      </c>
      <c r="E24" s="9">
        <v>1</v>
      </c>
      <c r="F24" s="9">
        <v>0</v>
      </c>
    </row>
    <row r="25" spans="2:6" ht="35.1" customHeight="1" x14ac:dyDescent="0.25">
      <c r="B25" s="12" t="s">
        <v>158</v>
      </c>
      <c r="C25" s="12"/>
      <c r="D25" s="12"/>
      <c r="E25" s="12"/>
      <c r="F25" s="12"/>
    </row>
    <row r="26" spans="2:6" ht="35.1" customHeight="1" x14ac:dyDescent="0.25">
      <c r="B26" s="10" t="s">
        <v>142</v>
      </c>
      <c r="C26" s="9">
        <v>9997</v>
      </c>
      <c r="D26" s="9">
        <v>11492</v>
      </c>
      <c r="E26" s="9">
        <v>1502</v>
      </c>
      <c r="F26" s="9">
        <v>128</v>
      </c>
    </row>
    <row r="27" spans="2:6" ht="35.1" customHeight="1" x14ac:dyDescent="0.25">
      <c r="B27" s="10" t="s">
        <v>159</v>
      </c>
      <c r="C27" s="9">
        <v>607</v>
      </c>
      <c r="D27" s="9">
        <v>2210</v>
      </c>
      <c r="E27" s="9">
        <v>264</v>
      </c>
      <c r="F27" s="9">
        <v>28</v>
      </c>
    </row>
    <row r="28" spans="2:6" ht="35.1" customHeight="1" x14ac:dyDescent="0.25">
      <c r="B28" s="10" t="s">
        <v>151</v>
      </c>
      <c r="C28" s="9">
        <v>15</v>
      </c>
      <c r="D28" s="9">
        <v>234</v>
      </c>
      <c r="E28" s="9">
        <v>15</v>
      </c>
      <c r="F28" s="9">
        <v>2</v>
      </c>
    </row>
    <row r="29" spans="2:6" ht="35.1" customHeight="1" x14ac:dyDescent="0.25">
      <c r="B29" s="10" t="s">
        <v>160</v>
      </c>
      <c r="C29" s="9">
        <v>86</v>
      </c>
      <c r="D29" s="9">
        <v>749</v>
      </c>
      <c r="E29" s="9">
        <v>2</v>
      </c>
      <c r="F29" s="9">
        <v>3</v>
      </c>
    </row>
    <row r="30" spans="2:6" ht="35.1" customHeight="1" x14ac:dyDescent="0.25">
      <c r="B30" s="10" t="s">
        <v>146</v>
      </c>
      <c r="C30" s="9">
        <v>19</v>
      </c>
      <c r="D30" s="9">
        <v>4353</v>
      </c>
      <c r="E30" s="9">
        <v>0</v>
      </c>
      <c r="F30" s="9">
        <v>0</v>
      </c>
    </row>
    <row r="31" spans="2:6" ht="35.1" customHeight="1" x14ac:dyDescent="0.25">
      <c r="B31" s="10" t="s">
        <v>147</v>
      </c>
      <c r="C31" s="9">
        <v>193</v>
      </c>
      <c r="D31" s="9">
        <v>304</v>
      </c>
      <c r="E31" s="9">
        <v>48</v>
      </c>
      <c r="F31" s="9">
        <v>2</v>
      </c>
    </row>
    <row r="32" spans="2:6" ht="35.1" customHeight="1" x14ac:dyDescent="0.25">
      <c r="B32" s="12" t="s">
        <v>161</v>
      </c>
      <c r="C32" s="12"/>
      <c r="D32" s="12"/>
      <c r="E32" s="12"/>
      <c r="F32" s="12"/>
    </row>
    <row r="33" spans="2:6" ht="35.1" customHeight="1" x14ac:dyDescent="0.25">
      <c r="B33" s="10" t="s">
        <v>162</v>
      </c>
      <c r="C33" s="9">
        <v>8632</v>
      </c>
      <c r="D33" s="9">
        <v>5439</v>
      </c>
      <c r="E33" s="9">
        <v>1194</v>
      </c>
      <c r="F33" s="9">
        <v>149</v>
      </c>
    </row>
    <row r="34" spans="2:6" ht="35.1" customHeight="1" x14ac:dyDescent="0.25">
      <c r="B34" s="10" t="s">
        <v>150</v>
      </c>
      <c r="C34" s="9">
        <v>883</v>
      </c>
      <c r="D34" s="9">
        <v>262</v>
      </c>
      <c r="E34" s="9">
        <v>4</v>
      </c>
      <c r="F34" s="9">
        <v>0</v>
      </c>
    </row>
    <row r="35" spans="2:6" ht="35.1" customHeight="1" x14ac:dyDescent="0.25">
      <c r="B35" s="10" t="s">
        <v>163</v>
      </c>
      <c r="C35" s="9">
        <v>802</v>
      </c>
      <c r="D35" s="9">
        <v>5794</v>
      </c>
      <c r="E35" s="9">
        <v>592</v>
      </c>
      <c r="F35" s="9">
        <v>5</v>
      </c>
    </row>
    <row r="36" spans="2:6" ht="35.1" customHeight="1" x14ac:dyDescent="0.25">
      <c r="B36" s="10" t="s">
        <v>146</v>
      </c>
      <c r="C36" s="9">
        <v>493</v>
      </c>
      <c r="D36" s="9">
        <v>7630</v>
      </c>
      <c r="E36" s="9">
        <v>6</v>
      </c>
      <c r="F36" s="9">
        <v>0</v>
      </c>
    </row>
    <row r="37" spans="2:6" ht="35.1" customHeight="1" x14ac:dyDescent="0.25">
      <c r="B37" s="10" t="s">
        <v>164</v>
      </c>
      <c r="C37" s="9">
        <v>65</v>
      </c>
      <c r="D37" s="9">
        <v>44</v>
      </c>
      <c r="E37" s="9">
        <v>16</v>
      </c>
      <c r="F37" s="9">
        <v>4</v>
      </c>
    </row>
    <row r="38" spans="2:6" ht="35.1" customHeight="1" x14ac:dyDescent="0.25">
      <c r="B38" s="10" t="s">
        <v>165</v>
      </c>
      <c r="C38" s="9">
        <v>22</v>
      </c>
      <c r="D38" s="9">
        <v>81</v>
      </c>
      <c r="E38" s="9">
        <v>2</v>
      </c>
      <c r="F38" s="9">
        <v>0</v>
      </c>
    </row>
    <row r="39" spans="2:6" ht="35.1" customHeight="1" x14ac:dyDescent="0.25">
      <c r="B39" s="10" t="s">
        <v>166</v>
      </c>
      <c r="C39" s="9">
        <v>11</v>
      </c>
      <c r="D39" s="9">
        <v>28</v>
      </c>
      <c r="E39" s="9">
        <v>2</v>
      </c>
      <c r="F39" s="9">
        <v>0</v>
      </c>
    </row>
    <row r="40" spans="2:6" ht="35.1" customHeight="1" x14ac:dyDescent="0.25">
      <c r="B40" s="10" t="s">
        <v>151</v>
      </c>
      <c r="C40" s="9">
        <v>7</v>
      </c>
      <c r="D40" s="9">
        <v>37</v>
      </c>
      <c r="E40" s="9">
        <v>13</v>
      </c>
      <c r="F40" s="9">
        <v>5</v>
      </c>
    </row>
    <row r="41" spans="2:6" ht="35.1" customHeight="1" x14ac:dyDescent="0.25">
      <c r="B41" s="10" t="s">
        <v>167</v>
      </c>
      <c r="C41" s="9">
        <v>1</v>
      </c>
      <c r="D41" s="9">
        <v>23</v>
      </c>
      <c r="E41" s="9">
        <v>1</v>
      </c>
      <c r="F41" s="9">
        <v>0</v>
      </c>
    </row>
    <row r="42" spans="2:6" ht="35.1" customHeight="1" x14ac:dyDescent="0.25">
      <c r="B42" s="10" t="s">
        <v>168</v>
      </c>
      <c r="C42" s="9">
        <v>1</v>
      </c>
      <c r="D42" s="9">
        <v>4</v>
      </c>
      <c r="E42" s="9">
        <v>1</v>
      </c>
      <c r="F42" s="9">
        <v>0</v>
      </c>
    </row>
    <row r="43" spans="2:6" ht="35.1" customHeight="1" x14ac:dyDescent="0.25">
      <c r="B43" s="12" t="s">
        <v>169</v>
      </c>
      <c r="C43" s="12"/>
      <c r="D43" s="12"/>
      <c r="E43" s="12"/>
      <c r="F43" s="12"/>
    </row>
    <row r="44" spans="2:6" ht="35.1" customHeight="1" x14ac:dyDescent="0.25">
      <c r="B44" s="10" t="s">
        <v>170</v>
      </c>
      <c r="C44" s="9">
        <v>3978</v>
      </c>
      <c r="D44" s="9">
        <v>1275</v>
      </c>
      <c r="E44" s="9">
        <v>954</v>
      </c>
      <c r="F44" s="9">
        <v>64</v>
      </c>
    </row>
    <row r="45" spans="2:6" ht="35.1" customHeight="1" x14ac:dyDescent="0.25">
      <c r="B45" s="10" t="s">
        <v>171</v>
      </c>
      <c r="C45" s="9">
        <v>3371</v>
      </c>
      <c r="D45" s="9">
        <v>1882</v>
      </c>
      <c r="E45" s="9">
        <v>34</v>
      </c>
      <c r="F45" s="9">
        <v>16</v>
      </c>
    </row>
    <row r="46" spans="2:6" ht="35.1" customHeight="1" x14ac:dyDescent="0.25">
      <c r="B46" s="10" t="s">
        <v>142</v>
      </c>
      <c r="C46" s="9">
        <v>2020</v>
      </c>
      <c r="D46" s="9">
        <v>8294</v>
      </c>
      <c r="E46" s="9">
        <v>670</v>
      </c>
      <c r="F46" s="9">
        <v>64</v>
      </c>
    </row>
    <row r="47" spans="2:6" ht="35.1" customHeight="1" x14ac:dyDescent="0.25">
      <c r="B47" s="10" t="s">
        <v>172</v>
      </c>
      <c r="C47" s="9">
        <v>1027</v>
      </c>
      <c r="D47" s="9">
        <v>768</v>
      </c>
      <c r="E47" s="9">
        <v>76</v>
      </c>
      <c r="F47" s="9">
        <v>14</v>
      </c>
    </row>
    <row r="48" spans="2:6" ht="35.1" customHeight="1" x14ac:dyDescent="0.25">
      <c r="B48" s="10" t="s">
        <v>173</v>
      </c>
      <c r="C48" s="9">
        <v>191</v>
      </c>
      <c r="D48" s="9">
        <v>424</v>
      </c>
      <c r="E48" s="9">
        <v>45</v>
      </c>
      <c r="F48" s="9">
        <v>1</v>
      </c>
    </row>
    <row r="49" spans="2:6" ht="35.1" customHeight="1" x14ac:dyDescent="0.25">
      <c r="B49" s="10" t="s">
        <v>146</v>
      </c>
      <c r="C49" s="9">
        <v>139</v>
      </c>
      <c r="D49" s="9">
        <v>4558</v>
      </c>
      <c r="E49" s="9">
        <v>10</v>
      </c>
      <c r="F49" s="9">
        <v>0</v>
      </c>
    </row>
    <row r="50" spans="2:6" ht="35.1" customHeight="1" x14ac:dyDescent="0.25">
      <c r="B50" s="10" t="s">
        <v>174</v>
      </c>
      <c r="C50" s="9">
        <v>104</v>
      </c>
      <c r="D50" s="9">
        <v>1561</v>
      </c>
      <c r="E50" s="9">
        <v>31</v>
      </c>
      <c r="F50" s="9">
        <v>2</v>
      </c>
    </row>
    <row r="51" spans="2:6" ht="35.1" customHeight="1" x14ac:dyDescent="0.25">
      <c r="B51" s="10" t="s">
        <v>175</v>
      </c>
      <c r="C51" s="9">
        <v>78</v>
      </c>
      <c r="D51" s="9">
        <v>457</v>
      </c>
      <c r="E51" s="9">
        <v>8</v>
      </c>
      <c r="F51" s="9">
        <v>1</v>
      </c>
    </row>
    <row r="52" spans="2:6" ht="35.1" customHeight="1" x14ac:dyDescent="0.25">
      <c r="B52" s="10" t="s">
        <v>176</v>
      </c>
      <c r="C52" s="9">
        <v>9</v>
      </c>
      <c r="D52" s="9">
        <v>123</v>
      </c>
      <c r="E52" s="9">
        <v>3</v>
      </c>
      <c r="F52" s="9">
        <v>1</v>
      </c>
    </row>
    <row r="53" spans="2:6" ht="35.1" customHeight="1" x14ac:dyDescent="0.25">
      <c r="B53" s="11"/>
    </row>
    <row r="54" spans="2:6" ht="35.1" customHeight="1" x14ac:dyDescent="0.25">
      <c r="B54" s="11" t="s">
        <v>63</v>
      </c>
    </row>
    <row r="55" spans="2:6" x14ac:dyDescent="0.25">
      <c r="B55" s="11" t="s">
        <v>95</v>
      </c>
    </row>
    <row r="56" spans="2:6" x14ac:dyDescent="0.25">
      <c r="B56" s="11" t="s">
        <v>96</v>
      </c>
    </row>
    <row r="57" spans="2:6" x14ac:dyDescent="0.25">
      <c r="B57" s="11"/>
    </row>
    <row r="58" spans="2:6" x14ac:dyDescent="0.25">
      <c r="B58" s="11"/>
    </row>
    <row r="59" spans="2:6" x14ac:dyDescent="0.25">
      <c r="B59" s="11"/>
    </row>
    <row r="60" spans="2:6" x14ac:dyDescent="0.25">
      <c r="B60" s="11"/>
    </row>
    <row r="61" spans="2:6" x14ac:dyDescent="0.25">
      <c r="B61" s="11"/>
    </row>
    <row r="62" spans="2:6" x14ac:dyDescent="0.25">
      <c r="B62" s="11"/>
    </row>
    <row r="63" spans="2:6" x14ac:dyDescent="0.25">
      <c r="B63" s="11"/>
    </row>
    <row r="64" spans="2:6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3">
    <mergeCell ref="B4:B5"/>
    <mergeCell ref="C4:F4"/>
    <mergeCell ref="H4:H5"/>
  </mergeCells>
  <pageMargins left="0.7" right="0.7" top="0.75" bottom="0.75" header="0.3" footer="0.3"/>
  <pageSetup paperSize="9" orientation="portrait" horizontalDpi="300" verticalDpi="30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J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45.7109375" customWidth="1"/>
    <col min="3" max="8" width="35.7109375" customWidth="1"/>
    <col min="10" max="10" width="15.7109375" customWidth="1"/>
  </cols>
  <sheetData>
    <row r="1" spans="2:10" ht="165" customHeight="1" x14ac:dyDescent="0.25"/>
    <row r="2" spans="2:10" ht="24.95" customHeight="1" x14ac:dyDescent="0.25">
      <c r="B2" s="7" t="s">
        <v>177</v>
      </c>
    </row>
    <row r="4" spans="2:10" ht="60" customHeight="1" x14ac:dyDescent="0.25">
      <c r="B4" s="16" t="s">
        <v>94</v>
      </c>
      <c r="C4" s="16" t="s">
        <v>178</v>
      </c>
      <c r="D4" s="16"/>
      <c r="E4" s="16"/>
      <c r="F4" s="16"/>
      <c r="G4" s="16"/>
      <c r="H4" s="16"/>
      <c r="J4" s="15" t="str">
        <f>HYPERLINK("#'ÍNDICE'!A1", "Índice")</f>
        <v>Índice</v>
      </c>
    </row>
    <row r="5" spans="2:10" ht="60" customHeight="1" x14ac:dyDescent="0.25">
      <c r="B5" s="16"/>
      <c r="C5" s="8" t="s">
        <v>179</v>
      </c>
      <c r="D5" s="8" t="s">
        <v>180</v>
      </c>
      <c r="E5" s="8" t="s">
        <v>181</v>
      </c>
      <c r="F5" s="8" t="s">
        <v>182</v>
      </c>
      <c r="G5" s="8" t="s">
        <v>183</v>
      </c>
      <c r="H5" s="8" t="s">
        <v>184</v>
      </c>
    </row>
    <row r="6" spans="2:10" ht="35.1" customHeight="1" x14ac:dyDescent="0.25">
      <c r="B6" s="12" t="s">
        <v>67</v>
      </c>
      <c r="C6" s="13">
        <v>19282</v>
      </c>
      <c r="D6" s="13">
        <v>1112</v>
      </c>
      <c r="E6" s="13">
        <v>2981</v>
      </c>
      <c r="F6" s="13">
        <v>839</v>
      </c>
      <c r="G6" s="13">
        <v>8036</v>
      </c>
      <c r="H6" s="13">
        <v>3</v>
      </c>
    </row>
    <row r="7" spans="2:10" ht="35.1" customHeight="1" x14ac:dyDescent="0.25">
      <c r="B7" s="10" t="s">
        <v>70</v>
      </c>
      <c r="C7" s="9">
        <v>1345</v>
      </c>
      <c r="D7" s="9">
        <v>26</v>
      </c>
      <c r="E7" s="9">
        <v>487</v>
      </c>
      <c r="F7" s="9">
        <v>137</v>
      </c>
      <c r="G7" s="9">
        <v>8</v>
      </c>
      <c r="H7" s="9">
        <v>0</v>
      </c>
    </row>
    <row r="8" spans="2:10" ht="35.1" customHeight="1" x14ac:dyDescent="0.25">
      <c r="B8" s="10" t="s">
        <v>71</v>
      </c>
      <c r="C8" s="9">
        <v>202</v>
      </c>
      <c r="D8" s="9">
        <v>29</v>
      </c>
      <c r="E8" s="9">
        <v>39</v>
      </c>
      <c r="F8" s="9">
        <v>26</v>
      </c>
      <c r="G8" s="9">
        <v>0</v>
      </c>
      <c r="H8" s="9">
        <v>1</v>
      </c>
    </row>
    <row r="9" spans="2:10" ht="35.1" customHeight="1" x14ac:dyDescent="0.25">
      <c r="B9" s="10" t="s">
        <v>72</v>
      </c>
      <c r="C9" s="9">
        <v>227</v>
      </c>
      <c r="D9" s="9">
        <v>14</v>
      </c>
      <c r="E9" s="9">
        <v>122</v>
      </c>
      <c r="F9" s="9">
        <v>39</v>
      </c>
      <c r="G9" s="9">
        <v>1</v>
      </c>
      <c r="H9" s="9">
        <v>0</v>
      </c>
    </row>
    <row r="10" spans="2:10" ht="35.1" customHeight="1" x14ac:dyDescent="0.25">
      <c r="B10" s="10" t="s">
        <v>73</v>
      </c>
      <c r="C10" s="9">
        <v>208</v>
      </c>
      <c r="D10" s="9">
        <v>45</v>
      </c>
      <c r="E10" s="9">
        <v>45</v>
      </c>
      <c r="F10" s="9">
        <v>24</v>
      </c>
      <c r="G10" s="9">
        <v>11</v>
      </c>
      <c r="H10" s="9">
        <v>0</v>
      </c>
    </row>
    <row r="11" spans="2:10" ht="35.1" customHeight="1" x14ac:dyDescent="0.25">
      <c r="B11" s="10" t="s">
        <v>74</v>
      </c>
      <c r="C11" s="9">
        <v>319</v>
      </c>
      <c r="D11" s="9">
        <v>23</v>
      </c>
      <c r="E11" s="9">
        <v>50</v>
      </c>
      <c r="F11" s="9">
        <v>40</v>
      </c>
      <c r="G11" s="9">
        <v>0</v>
      </c>
      <c r="H11" s="9">
        <v>0</v>
      </c>
    </row>
    <row r="12" spans="2:10" ht="35.1" customHeight="1" x14ac:dyDescent="0.25">
      <c r="B12" s="10" t="s">
        <v>75</v>
      </c>
      <c r="C12" s="9">
        <v>557</v>
      </c>
      <c r="D12" s="9">
        <v>20</v>
      </c>
      <c r="E12" s="9">
        <v>31</v>
      </c>
      <c r="F12" s="9">
        <v>10</v>
      </c>
      <c r="G12" s="9">
        <v>0</v>
      </c>
      <c r="H12" s="9">
        <v>0</v>
      </c>
    </row>
    <row r="13" spans="2:10" ht="35.1" customHeight="1" x14ac:dyDescent="0.25">
      <c r="B13" s="10" t="s">
        <v>76</v>
      </c>
      <c r="C13" s="9">
        <v>573</v>
      </c>
      <c r="D13" s="9">
        <v>52</v>
      </c>
      <c r="E13" s="9">
        <v>131</v>
      </c>
      <c r="F13" s="9">
        <v>44</v>
      </c>
      <c r="G13" s="9">
        <v>3</v>
      </c>
      <c r="H13" s="9">
        <v>1</v>
      </c>
    </row>
    <row r="14" spans="2:10" ht="35.1" customHeight="1" x14ac:dyDescent="0.25">
      <c r="B14" s="10" t="s">
        <v>77</v>
      </c>
      <c r="C14" s="9">
        <v>37</v>
      </c>
      <c r="D14" s="9">
        <v>6</v>
      </c>
      <c r="E14" s="9">
        <v>19</v>
      </c>
      <c r="F14" s="9">
        <v>11</v>
      </c>
      <c r="G14" s="9">
        <v>15</v>
      </c>
      <c r="H14" s="9">
        <v>0</v>
      </c>
    </row>
    <row r="15" spans="2:10" ht="35.1" customHeight="1" x14ac:dyDescent="0.25">
      <c r="B15" s="10" t="s">
        <v>78</v>
      </c>
      <c r="C15" s="9">
        <v>6357</v>
      </c>
      <c r="D15" s="9">
        <v>82</v>
      </c>
      <c r="E15" s="9">
        <v>163</v>
      </c>
      <c r="F15" s="9">
        <v>24</v>
      </c>
      <c r="G15" s="9">
        <v>263</v>
      </c>
      <c r="H15" s="9">
        <v>0</v>
      </c>
    </row>
    <row r="16" spans="2:10" ht="35.1" customHeight="1" x14ac:dyDescent="0.25">
      <c r="B16" s="10" t="s">
        <v>79</v>
      </c>
      <c r="C16" s="9">
        <v>1018</v>
      </c>
      <c r="D16" s="9">
        <v>158</v>
      </c>
      <c r="E16" s="9">
        <v>97</v>
      </c>
      <c r="F16" s="9">
        <v>51</v>
      </c>
      <c r="G16" s="9">
        <v>32</v>
      </c>
      <c r="H16" s="9">
        <v>0</v>
      </c>
    </row>
    <row r="17" spans="2:8" ht="35.1" customHeight="1" x14ac:dyDescent="0.25">
      <c r="B17" s="10" t="s">
        <v>80</v>
      </c>
      <c r="C17" s="9">
        <v>1105</v>
      </c>
      <c r="D17" s="9">
        <v>41</v>
      </c>
      <c r="E17" s="9">
        <v>230</v>
      </c>
      <c r="F17" s="9">
        <v>124</v>
      </c>
      <c r="G17" s="9">
        <v>4</v>
      </c>
      <c r="H17" s="9">
        <v>0</v>
      </c>
    </row>
    <row r="18" spans="2:8" ht="35.1" customHeight="1" x14ac:dyDescent="0.25">
      <c r="B18" s="10" t="s">
        <v>81</v>
      </c>
      <c r="C18" s="9">
        <v>269</v>
      </c>
      <c r="D18" s="9">
        <v>37</v>
      </c>
      <c r="E18" s="9">
        <v>91</v>
      </c>
      <c r="F18" s="9">
        <v>24</v>
      </c>
      <c r="G18" s="9">
        <v>3</v>
      </c>
      <c r="H18" s="9">
        <v>0</v>
      </c>
    </row>
    <row r="19" spans="2:8" ht="35.1" customHeight="1" x14ac:dyDescent="0.25">
      <c r="B19" s="10" t="s">
        <v>82</v>
      </c>
      <c r="C19" s="9">
        <v>851</v>
      </c>
      <c r="D19" s="9">
        <v>108</v>
      </c>
      <c r="E19" s="9">
        <v>427</v>
      </c>
      <c r="F19" s="9">
        <v>9</v>
      </c>
      <c r="G19" s="9">
        <v>7</v>
      </c>
      <c r="H19" s="9">
        <v>0</v>
      </c>
    </row>
    <row r="20" spans="2:8" ht="35.1" customHeight="1" x14ac:dyDescent="0.25">
      <c r="B20" s="10" t="s">
        <v>83</v>
      </c>
      <c r="C20" s="9">
        <v>142</v>
      </c>
      <c r="D20" s="9">
        <v>8</v>
      </c>
      <c r="E20" s="9">
        <v>135</v>
      </c>
      <c r="F20" s="9">
        <v>25</v>
      </c>
      <c r="G20" s="9">
        <v>4</v>
      </c>
      <c r="H20" s="9">
        <v>0</v>
      </c>
    </row>
    <row r="21" spans="2:8" ht="35.1" customHeight="1" x14ac:dyDescent="0.25">
      <c r="B21" s="10" t="s">
        <v>84</v>
      </c>
      <c r="C21" s="9">
        <v>65</v>
      </c>
      <c r="D21" s="9">
        <v>5</v>
      </c>
      <c r="E21" s="9">
        <v>38</v>
      </c>
      <c r="F21" s="9">
        <v>21</v>
      </c>
      <c r="G21" s="9">
        <v>0</v>
      </c>
      <c r="H21" s="9">
        <v>0</v>
      </c>
    </row>
    <row r="22" spans="2:8" ht="35.1" customHeight="1" x14ac:dyDescent="0.25">
      <c r="B22" s="10" t="s">
        <v>85</v>
      </c>
      <c r="C22" s="9">
        <v>135</v>
      </c>
      <c r="D22" s="9">
        <v>21</v>
      </c>
      <c r="E22" s="9">
        <v>42</v>
      </c>
      <c r="F22" s="9">
        <v>14</v>
      </c>
      <c r="G22" s="9">
        <v>0</v>
      </c>
      <c r="H22" s="9">
        <v>0</v>
      </c>
    </row>
    <row r="23" spans="2:8" ht="35.1" customHeight="1" x14ac:dyDescent="0.25">
      <c r="B23" s="10" t="s">
        <v>86</v>
      </c>
      <c r="C23" s="9">
        <v>2627</v>
      </c>
      <c r="D23" s="9">
        <v>107</v>
      </c>
      <c r="E23" s="9">
        <v>120</v>
      </c>
      <c r="F23" s="9">
        <v>29</v>
      </c>
      <c r="G23" s="9">
        <v>7665</v>
      </c>
      <c r="H23" s="9">
        <v>0</v>
      </c>
    </row>
    <row r="24" spans="2:8" ht="35.1" customHeight="1" x14ac:dyDescent="0.25">
      <c r="B24" s="10" t="s">
        <v>87</v>
      </c>
      <c r="C24" s="9">
        <v>1489</v>
      </c>
      <c r="D24" s="9">
        <v>129</v>
      </c>
      <c r="E24" s="9">
        <v>176</v>
      </c>
      <c r="F24" s="9">
        <v>50</v>
      </c>
      <c r="G24" s="9">
        <v>4</v>
      </c>
      <c r="H24" s="9">
        <v>0</v>
      </c>
    </row>
    <row r="25" spans="2:8" ht="35.1" customHeight="1" x14ac:dyDescent="0.25">
      <c r="B25" s="10" t="s">
        <v>88</v>
      </c>
      <c r="C25" s="9">
        <v>378</v>
      </c>
      <c r="D25" s="9">
        <v>18</v>
      </c>
      <c r="E25" s="9">
        <v>210</v>
      </c>
      <c r="F25" s="9">
        <v>49</v>
      </c>
      <c r="G25" s="9">
        <v>0</v>
      </c>
      <c r="H25" s="9">
        <v>1</v>
      </c>
    </row>
    <row r="26" spans="2:8" ht="35.1" customHeight="1" x14ac:dyDescent="0.25">
      <c r="B26" s="10" t="s">
        <v>89</v>
      </c>
      <c r="C26" s="9">
        <v>103</v>
      </c>
      <c r="D26" s="9">
        <v>12</v>
      </c>
      <c r="E26" s="9">
        <v>29</v>
      </c>
      <c r="F26" s="9">
        <v>19</v>
      </c>
      <c r="G26" s="9">
        <v>0</v>
      </c>
      <c r="H26" s="9">
        <v>0</v>
      </c>
    </row>
    <row r="27" spans="2:8" ht="35.1" customHeight="1" x14ac:dyDescent="0.25">
      <c r="B27" s="10" t="s">
        <v>90</v>
      </c>
      <c r="C27" s="9">
        <v>175</v>
      </c>
      <c r="D27" s="9">
        <v>49</v>
      </c>
      <c r="E27" s="9">
        <v>76</v>
      </c>
      <c r="F27" s="9">
        <v>36</v>
      </c>
      <c r="G27" s="9">
        <v>15</v>
      </c>
      <c r="H27" s="9">
        <v>0</v>
      </c>
    </row>
    <row r="28" spans="2:8" ht="35.1" customHeight="1" x14ac:dyDescent="0.25">
      <c r="B28" s="10" t="s">
        <v>91</v>
      </c>
      <c r="C28" s="9">
        <v>112</v>
      </c>
      <c r="D28" s="9">
        <v>22</v>
      </c>
      <c r="E28" s="9">
        <v>30</v>
      </c>
      <c r="F28" s="9">
        <v>5</v>
      </c>
      <c r="G28" s="9">
        <v>0</v>
      </c>
      <c r="H28" s="9">
        <v>0</v>
      </c>
    </row>
    <row r="29" spans="2:8" ht="35.1" customHeight="1" x14ac:dyDescent="0.25">
      <c r="B29" s="10" t="s">
        <v>92</v>
      </c>
      <c r="C29" s="9">
        <v>701</v>
      </c>
      <c r="D29" s="9">
        <v>74</v>
      </c>
      <c r="E29" s="9">
        <v>48</v>
      </c>
      <c r="F29" s="9">
        <v>22</v>
      </c>
      <c r="G29" s="9">
        <v>1</v>
      </c>
      <c r="H29" s="9">
        <v>0</v>
      </c>
    </row>
    <row r="30" spans="2:8" ht="35.1" customHeight="1" x14ac:dyDescent="0.25">
      <c r="B30" s="10" t="s">
        <v>93</v>
      </c>
      <c r="C30" s="9">
        <v>287</v>
      </c>
      <c r="D30" s="9">
        <v>26</v>
      </c>
      <c r="E30" s="9">
        <v>145</v>
      </c>
      <c r="F30" s="9">
        <v>6</v>
      </c>
      <c r="G30" s="9">
        <v>0</v>
      </c>
      <c r="H30" s="9">
        <v>0</v>
      </c>
    </row>
    <row r="32" spans="2:8" x14ac:dyDescent="0.25">
      <c r="B32" s="11" t="s">
        <v>63</v>
      </c>
    </row>
    <row r="33" spans="2:2" x14ac:dyDescent="0.25">
      <c r="B33" s="11" t="s">
        <v>95</v>
      </c>
    </row>
    <row r="34" spans="2:2" x14ac:dyDescent="0.25">
      <c r="B34" s="11" t="s">
        <v>96</v>
      </c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2">
    <mergeCell ref="B4:B5"/>
    <mergeCell ref="C4:H4"/>
  </mergeCells>
  <pageMargins left="0.7" right="0.7" top="0.75" bottom="0.75" header="0.3" footer="0.3"/>
  <pageSetup paperSize="9" orientation="portrait" horizontalDpi="300" verticalDpi="300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80.7109375" customWidth="1"/>
    <col min="3" max="6" width="30.7109375" customWidth="1"/>
    <col min="8" max="8" width="15.7109375" customWidth="1"/>
  </cols>
  <sheetData>
    <row r="1" spans="2:8" ht="165" customHeight="1" x14ac:dyDescent="0.25"/>
    <row r="2" spans="2:8" ht="24.95" customHeight="1" x14ac:dyDescent="0.25">
      <c r="B2" s="7" t="s">
        <v>185</v>
      </c>
    </row>
    <row r="4" spans="2:8" ht="35.1" customHeight="1" x14ac:dyDescent="0.25">
      <c r="B4" s="16" t="s">
        <v>125</v>
      </c>
      <c r="C4" s="16" t="s">
        <v>186</v>
      </c>
      <c r="D4" s="16"/>
      <c r="E4" s="16"/>
      <c r="F4" s="16"/>
      <c r="H4" s="17" t="str">
        <f>HYPERLINK("#'ÍNDICE'!A1", "Índice")</f>
        <v>Índice</v>
      </c>
    </row>
    <row r="5" spans="2:8" ht="35.1" customHeight="1" x14ac:dyDescent="0.25">
      <c r="B5" s="16"/>
      <c r="C5" s="8" t="s">
        <v>187</v>
      </c>
      <c r="D5" s="8" t="s">
        <v>188</v>
      </c>
      <c r="E5" s="8" t="s">
        <v>189</v>
      </c>
      <c r="F5" s="8" t="s">
        <v>190</v>
      </c>
      <c r="H5" s="18"/>
    </row>
    <row r="6" spans="2:8" ht="35.1" customHeight="1" x14ac:dyDescent="0.25">
      <c r="B6" s="12" t="s">
        <v>67</v>
      </c>
      <c r="C6" s="13">
        <v>7481</v>
      </c>
      <c r="D6" s="13">
        <v>5041</v>
      </c>
      <c r="E6" s="13">
        <v>4442</v>
      </c>
      <c r="F6" s="13">
        <v>3536</v>
      </c>
    </row>
    <row r="7" spans="2:8" ht="35.1" customHeight="1" x14ac:dyDescent="0.25">
      <c r="B7" s="10" t="s">
        <v>109</v>
      </c>
      <c r="C7" s="9">
        <v>5820</v>
      </c>
      <c r="D7" s="9">
        <v>3801</v>
      </c>
      <c r="E7" s="9">
        <v>2834</v>
      </c>
      <c r="F7" s="9">
        <v>1988</v>
      </c>
    </row>
    <row r="8" spans="2:8" ht="35.1" customHeight="1" x14ac:dyDescent="0.25">
      <c r="B8" s="10" t="s">
        <v>110</v>
      </c>
      <c r="C8" s="9">
        <v>302</v>
      </c>
      <c r="D8" s="9">
        <v>424</v>
      </c>
      <c r="E8" s="9">
        <v>408</v>
      </c>
      <c r="F8" s="9">
        <v>351</v>
      </c>
    </row>
    <row r="9" spans="2:8" ht="35.1" customHeight="1" x14ac:dyDescent="0.25">
      <c r="B9" s="10" t="s">
        <v>111</v>
      </c>
      <c r="C9" s="9">
        <v>312</v>
      </c>
      <c r="D9" s="9">
        <v>349</v>
      </c>
      <c r="E9" s="9">
        <v>523</v>
      </c>
      <c r="F9" s="9">
        <v>305</v>
      </c>
    </row>
    <row r="10" spans="2:8" ht="35.1" customHeight="1" x14ac:dyDescent="0.25">
      <c r="B10" s="10" t="s">
        <v>112</v>
      </c>
      <c r="C10" s="9">
        <v>481</v>
      </c>
      <c r="D10" s="9">
        <v>245</v>
      </c>
      <c r="E10" s="9">
        <v>341</v>
      </c>
      <c r="F10" s="9">
        <v>469</v>
      </c>
    </row>
    <row r="11" spans="2:8" ht="35.1" customHeight="1" x14ac:dyDescent="0.25">
      <c r="B11" s="10" t="s">
        <v>113</v>
      </c>
      <c r="C11" s="9">
        <v>259</v>
      </c>
      <c r="D11" s="9">
        <v>51</v>
      </c>
      <c r="E11" s="9">
        <v>67</v>
      </c>
      <c r="F11" s="9">
        <v>36</v>
      </c>
    </row>
    <row r="12" spans="2:8" ht="35.1" customHeight="1" x14ac:dyDescent="0.25">
      <c r="B12" s="10" t="s">
        <v>114</v>
      </c>
      <c r="C12" s="9">
        <v>7</v>
      </c>
      <c r="D12" s="9">
        <v>2</v>
      </c>
      <c r="E12" s="9">
        <v>4</v>
      </c>
      <c r="F12" s="9">
        <v>3</v>
      </c>
    </row>
    <row r="13" spans="2:8" ht="35.1" customHeight="1" x14ac:dyDescent="0.25">
      <c r="B13" s="10" t="s">
        <v>115</v>
      </c>
      <c r="C13" s="9">
        <v>44</v>
      </c>
      <c r="D13" s="9">
        <v>8</v>
      </c>
      <c r="E13" s="9">
        <v>4</v>
      </c>
      <c r="F13" s="9">
        <v>7</v>
      </c>
    </row>
    <row r="14" spans="2:8" ht="35.1" customHeight="1" x14ac:dyDescent="0.25">
      <c r="B14" s="10" t="s">
        <v>116</v>
      </c>
      <c r="C14" s="9">
        <v>8</v>
      </c>
      <c r="D14" s="9">
        <v>1</v>
      </c>
      <c r="E14" s="9">
        <v>0</v>
      </c>
      <c r="F14" s="9">
        <v>1</v>
      </c>
    </row>
    <row r="15" spans="2:8" ht="35.1" customHeight="1" x14ac:dyDescent="0.25">
      <c r="B15" s="10" t="s">
        <v>117</v>
      </c>
      <c r="C15" s="9">
        <v>5</v>
      </c>
      <c r="D15" s="9">
        <v>2</v>
      </c>
      <c r="E15" s="9">
        <v>1</v>
      </c>
      <c r="F15" s="9">
        <v>0</v>
      </c>
    </row>
    <row r="16" spans="2:8" ht="35.1" customHeight="1" x14ac:dyDescent="0.25">
      <c r="B16" s="10" t="s">
        <v>118</v>
      </c>
      <c r="C16" s="9">
        <v>20</v>
      </c>
      <c r="D16" s="9">
        <v>13</v>
      </c>
      <c r="E16" s="9">
        <v>6</v>
      </c>
      <c r="F16" s="9">
        <v>7</v>
      </c>
    </row>
    <row r="17" spans="2:6" ht="35.1" customHeight="1" x14ac:dyDescent="0.25">
      <c r="B17" s="10" t="s">
        <v>119</v>
      </c>
      <c r="C17" s="9">
        <v>12</v>
      </c>
      <c r="D17" s="9">
        <v>6</v>
      </c>
      <c r="E17" s="9">
        <v>4</v>
      </c>
      <c r="F17" s="9">
        <v>12</v>
      </c>
    </row>
    <row r="18" spans="2:6" ht="35.1" customHeight="1" x14ac:dyDescent="0.25">
      <c r="B18" s="10" t="s">
        <v>120</v>
      </c>
      <c r="C18" s="9">
        <v>3</v>
      </c>
      <c r="D18" s="9">
        <v>3</v>
      </c>
      <c r="E18" s="9">
        <v>0</v>
      </c>
      <c r="F18" s="9">
        <v>1</v>
      </c>
    </row>
    <row r="19" spans="2:6" ht="35.1" customHeight="1" x14ac:dyDescent="0.25">
      <c r="B19" s="10" t="s">
        <v>121</v>
      </c>
      <c r="C19" s="9">
        <v>3</v>
      </c>
      <c r="D19" s="9">
        <v>0</v>
      </c>
      <c r="E19" s="9">
        <v>0</v>
      </c>
      <c r="F19" s="9">
        <v>1</v>
      </c>
    </row>
    <row r="20" spans="2:6" ht="35.1" customHeight="1" x14ac:dyDescent="0.25">
      <c r="B20" s="10" t="s">
        <v>122</v>
      </c>
      <c r="C20" s="9">
        <v>123</v>
      </c>
      <c r="D20" s="9">
        <v>106</v>
      </c>
      <c r="E20" s="9">
        <v>189</v>
      </c>
      <c r="F20" s="9">
        <v>186</v>
      </c>
    </row>
    <row r="21" spans="2:6" ht="35.1" customHeight="1" x14ac:dyDescent="0.25">
      <c r="B21" s="10" t="s">
        <v>123</v>
      </c>
      <c r="C21" s="9">
        <v>82</v>
      </c>
      <c r="D21" s="9">
        <v>30</v>
      </c>
      <c r="E21" s="9">
        <v>61</v>
      </c>
      <c r="F21" s="9">
        <v>169</v>
      </c>
    </row>
    <row r="23" spans="2:6" x14ac:dyDescent="0.25">
      <c r="B23" s="11" t="s">
        <v>63</v>
      </c>
    </row>
    <row r="24" spans="2:6" x14ac:dyDescent="0.25">
      <c r="B24" s="11" t="s">
        <v>95</v>
      </c>
    </row>
    <row r="25" spans="2:6" x14ac:dyDescent="0.25">
      <c r="B25" s="11" t="s">
        <v>191</v>
      </c>
    </row>
    <row r="26" spans="2:6" x14ac:dyDescent="0.25">
      <c r="B26" s="11" t="s">
        <v>192</v>
      </c>
    </row>
    <row r="27" spans="2:6" x14ac:dyDescent="0.25">
      <c r="B27" s="11"/>
    </row>
    <row r="28" spans="2:6" x14ac:dyDescent="0.25">
      <c r="B28" s="11"/>
    </row>
    <row r="29" spans="2:6" x14ac:dyDescent="0.25">
      <c r="B29" s="11"/>
    </row>
    <row r="30" spans="2:6" x14ac:dyDescent="0.25">
      <c r="B30" s="11"/>
    </row>
    <row r="31" spans="2:6" x14ac:dyDescent="0.25">
      <c r="B31" s="11"/>
    </row>
    <row r="32" spans="2:6" x14ac:dyDescent="0.25">
      <c r="B32" s="11"/>
    </row>
    <row r="33" spans="2:2" x14ac:dyDescent="0.25">
      <c r="B33" s="11"/>
    </row>
    <row r="34" spans="2:2" x14ac:dyDescent="0.25">
      <c r="B34" s="11"/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3">
    <mergeCell ref="B4:B5"/>
    <mergeCell ref="C4:F4"/>
    <mergeCell ref="H4:H5"/>
  </mergeCells>
  <pageMargins left="0.7" right="0.7" top="0.75" bottom="0.75" header="0.3" footer="0.3"/>
  <pageSetup paperSize="9" orientation="portrait" horizontalDpi="300" verticalDpi="300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80.7109375" customWidth="1"/>
    <col min="3" max="6" width="30.7109375" customWidth="1"/>
    <col min="8" max="8" width="15.7109375" customWidth="1"/>
  </cols>
  <sheetData>
    <row r="1" spans="2:8" ht="165" customHeight="1" x14ac:dyDescent="0.25"/>
    <row r="2" spans="2:8" ht="24.95" customHeight="1" x14ac:dyDescent="0.25">
      <c r="B2" s="7" t="s">
        <v>193</v>
      </c>
    </row>
    <row r="4" spans="2:8" ht="30" customHeight="1" x14ac:dyDescent="0.25">
      <c r="B4" s="16" t="s">
        <v>125</v>
      </c>
      <c r="C4" s="16" t="s">
        <v>194</v>
      </c>
      <c r="D4" s="16"/>
      <c r="E4" s="16"/>
      <c r="F4" s="16"/>
      <c r="H4" s="17" t="str">
        <f>HYPERLINK("#'ÍNDICE'!A1", "Índice")</f>
        <v>Índice</v>
      </c>
    </row>
    <row r="5" spans="2:8" ht="30" customHeight="1" x14ac:dyDescent="0.25">
      <c r="B5" s="16"/>
      <c r="C5" s="8" t="s">
        <v>195</v>
      </c>
      <c r="D5" s="8" t="s">
        <v>196</v>
      </c>
      <c r="E5" s="8" t="s">
        <v>197</v>
      </c>
      <c r="F5" s="8" t="s">
        <v>198</v>
      </c>
      <c r="H5" s="18"/>
    </row>
    <row r="6" spans="2:8" ht="35.1" customHeight="1" x14ac:dyDescent="0.25">
      <c r="B6" s="12" t="s">
        <v>67</v>
      </c>
      <c r="C6" s="13">
        <v>8630</v>
      </c>
      <c r="D6" s="13">
        <v>19154</v>
      </c>
      <c r="E6" s="13">
        <v>2259</v>
      </c>
      <c r="F6" s="13">
        <v>2210</v>
      </c>
    </row>
    <row r="7" spans="2:8" ht="35.1" customHeight="1" x14ac:dyDescent="0.25">
      <c r="B7" s="10" t="s">
        <v>109</v>
      </c>
      <c r="C7" s="9">
        <v>6723</v>
      </c>
      <c r="D7" s="9">
        <v>16148</v>
      </c>
      <c r="E7" s="9">
        <v>40</v>
      </c>
      <c r="F7" s="9">
        <v>41</v>
      </c>
    </row>
    <row r="8" spans="2:8" ht="35.1" customHeight="1" x14ac:dyDescent="0.25">
      <c r="B8" s="10" t="s">
        <v>110</v>
      </c>
      <c r="C8" s="9">
        <v>111</v>
      </c>
      <c r="D8" s="9">
        <v>1630</v>
      </c>
      <c r="E8" s="9">
        <v>0</v>
      </c>
      <c r="F8" s="9">
        <v>0</v>
      </c>
    </row>
    <row r="9" spans="2:8" ht="35.1" customHeight="1" x14ac:dyDescent="0.25">
      <c r="B9" s="10" t="s">
        <v>111</v>
      </c>
      <c r="C9" s="9">
        <v>182</v>
      </c>
      <c r="D9" s="9">
        <v>0</v>
      </c>
      <c r="E9" s="9">
        <v>1345</v>
      </c>
      <c r="F9" s="9">
        <v>429</v>
      </c>
    </row>
    <row r="10" spans="2:8" ht="35.1" customHeight="1" x14ac:dyDescent="0.25">
      <c r="B10" s="10" t="s">
        <v>112</v>
      </c>
      <c r="C10" s="9">
        <v>841</v>
      </c>
      <c r="D10" s="9">
        <v>981</v>
      </c>
      <c r="E10" s="9">
        <v>340</v>
      </c>
      <c r="F10" s="9">
        <v>1007</v>
      </c>
    </row>
    <row r="11" spans="2:8" ht="35.1" customHeight="1" x14ac:dyDescent="0.25">
      <c r="B11" s="10" t="s">
        <v>113</v>
      </c>
      <c r="C11" s="9">
        <v>482</v>
      </c>
      <c r="D11" s="9">
        <v>53</v>
      </c>
      <c r="E11" s="9">
        <v>3</v>
      </c>
      <c r="F11" s="9">
        <v>25</v>
      </c>
    </row>
    <row r="12" spans="2:8" ht="35.1" customHeight="1" x14ac:dyDescent="0.25">
      <c r="B12" s="10" t="s">
        <v>114</v>
      </c>
      <c r="C12" s="9">
        <v>5</v>
      </c>
      <c r="D12" s="9">
        <v>12</v>
      </c>
      <c r="E12" s="9">
        <v>2</v>
      </c>
      <c r="F12" s="9">
        <v>1</v>
      </c>
    </row>
    <row r="13" spans="2:8" ht="35.1" customHeight="1" x14ac:dyDescent="0.25">
      <c r="B13" s="10" t="s">
        <v>115</v>
      </c>
      <c r="C13" s="9">
        <v>30</v>
      </c>
      <c r="D13" s="9">
        <v>16</v>
      </c>
      <c r="E13" s="9">
        <v>20</v>
      </c>
      <c r="F13" s="9">
        <v>19</v>
      </c>
    </row>
    <row r="14" spans="2:8" ht="35.1" customHeight="1" x14ac:dyDescent="0.25">
      <c r="B14" s="10" t="s">
        <v>116</v>
      </c>
      <c r="C14" s="9">
        <v>3</v>
      </c>
      <c r="D14" s="9">
        <v>4</v>
      </c>
      <c r="E14" s="9">
        <v>0</v>
      </c>
      <c r="F14" s="9">
        <v>3</v>
      </c>
    </row>
    <row r="15" spans="2:8" ht="35.1" customHeight="1" x14ac:dyDescent="0.25">
      <c r="B15" s="10" t="s">
        <v>117</v>
      </c>
      <c r="C15" s="9">
        <v>5</v>
      </c>
      <c r="D15" s="9">
        <v>6</v>
      </c>
      <c r="E15" s="9">
        <v>1</v>
      </c>
      <c r="F15" s="9">
        <v>0</v>
      </c>
    </row>
    <row r="16" spans="2:8" ht="35.1" customHeight="1" x14ac:dyDescent="0.25">
      <c r="B16" s="10" t="s">
        <v>118</v>
      </c>
      <c r="C16" s="9">
        <v>31</v>
      </c>
      <c r="D16" s="9">
        <v>16</v>
      </c>
      <c r="E16" s="9">
        <v>3</v>
      </c>
      <c r="F16" s="9">
        <v>0</v>
      </c>
    </row>
    <row r="17" spans="2:6" ht="35.1" customHeight="1" x14ac:dyDescent="0.25">
      <c r="B17" s="10" t="s">
        <v>119</v>
      </c>
      <c r="C17" s="9">
        <v>10</v>
      </c>
      <c r="D17" s="9">
        <v>14</v>
      </c>
      <c r="E17" s="9">
        <v>10</v>
      </c>
      <c r="F17" s="9">
        <v>6</v>
      </c>
    </row>
    <row r="18" spans="2:6" ht="35.1" customHeight="1" x14ac:dyDescent="0.25">
      <c r="B18" s="10" t="s">
        <v>120</v>
      </c>
      <c r="C18" s="9">
        <v>6</v>
      </c>
      <c r="D18" s="9">
        <v>1</v>
      </c>
      <c r="E18" s="9">
        <v>0</v>
      </c>
      <c r="F18" s="9">
        <v>0</v>
      </c>
    </row>
    <row r="19" spans="2:6" ht="35.1" customHeight="1" x14ac:dyDescent="0.25">
      <c r="B19" s="10" t="s">
        <v>121</v>
      </c>
      <c r="C19" s="9">
        <v>6</v>
      </c>
      <c r="D19" s="9">
        <v>0</v>
      </c>
      <c r="E19" s="9">
        <v>0</v>
      </c>
      <c r="F19" s="9">
        <v>0</v>
      </c>
    </row>
    <row r="20" spans="2:6" ht="35.1" customHeight="1" x14ac:dyDescent="0.25">
      <c r="B20" s="10" t="s">
        <v>122</v>
      </c>
      <c r="C20" s="9">
        <v>34</v>
      </c>
      <c r="D20" s="9">
        <v>226</v>
      </c>
      <c r="E20" s="9">
        <v>482</v>
      </c>
      <c r="F20" s="9">
        <v>533</v>
      </c>
    </row>
    <row r="21" spans="2:6" ht="35.1" customHeight="1" x14ac:dyDescent="0.25">
      <c r="B21" s="10" t="s">
        <v>123</v>
      </c>
      <c r="C21" s="9">
        <v>161</v>
      </c>
      <c r="D21" s="9">
        <v>47</v>
      </c>
      <c r="E21" s="9">
        <v>13</v>
      </c>
      <c r="F21" s="9">
        <v>146</v>
      </c>
    </row>
    <row r="23" spans="2:6" x14ac:dyDescent="0.25">
      <c r="B23" s="11" t="s">
        <v>63</v>
      </c>
    </row>
    <row r="24" spans="2:6" x14ac:dyDescent="0.25">
      <c r="B24" s="11" t="s">
        <v>95</v>
      </c>
    </row>
    <row r="25" spans="2:6" x14ac:dyDescent="0.25">
      <c r="B25" s="11" t="s">
        <v>96</v>
      </c>
    </row>
    <row r="26" spans="2:6" x14ac:dyDescent="0.25">
      <c r="B26" s="11"/>
    </row>
    <row r="27" spans="2:6" x14ac:dyDescent="0.25">
      <c r="B27" s="11"/>
    </row>
    <row r="28" spans="2:6" x14ac:dyDescent="0.25">
      <c r="B28" s="11"/>
    </row>
    <row r="29" spans="2:6" x14ac:dyDescent="0.25">
      <c r="B29" s="11"/>
    </row>
    <row r="30" spans="2:6" x14ac:dyDescent="0.25">
      <c r="B30" s="11"/>
    </row>
    <row r="31" spans="2:6" x14ac:dyDescent="0.25">
      <c r="B31" s="11"/>
    </row>
    <row r="32" spans="2:6" x14ac:dyDescent="0.25">
      <c r="B32" s="11"/>
    </row>
    <row r="33" spans="2:2" x14ac:dyDescent="0.25">
      <c r="B33" s="11"/>
    </row>
    <row r="34" spans="2:2" x14ac:dyDescent="0.25">
      <c r="B34" s="11"/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3">
    <mergeCell ref="B4:B5"/>
    <mergeCell ref="C4:F4"/>
    <mergeCell ref="H4:H5"/>
  </mergeCells>
  <pageMargins left="0.7" right="0.7" top="0.75" bottom="0.75" header="0.3" footer="0.3"/>
  <pageSetup paperSize="9" orientation="portrait" horizontalDpi="300" verticalDpi="300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G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80.7109375" customWidth="1"/>
    <col min="3" max="5" width="30.7109375" customWidth="1"/>
    <col min="7" max="7" width="15.7109375" customWidth="1"/>
  </cols>
  <sheetData>
    <row r="1" spans="2:7" ht="165" customHeight="1" x14ac:dyDescent="0.25"/>
    <row r="2" spans="2:7" ht="24.95" customHeight="1" x14ac:dyDescent="0.25">
      <c r="B2" s="7" t="s">
        <v>199</v>
      </c>
    </row>
    <row r="4" spans="2:7" ht="45" customHeight="1" x14ac:dyDescent="0.25">
      <c r="B4" s="16" t="s">
        <v>125</v>
      </c>
      <c r="C4" s="16" t="s">
        <v>98</v>
      </c>
      <c r="D4" s="16" t="s">
        <v>200</v>
      </c>
      <c r="E4" s="16"/>
      <c r="G4" s="15" t="str">
        <f>HYPERLINK("#'ÍNDICE'!A1", "Índice")</f>
        <v>Índice</v>
      </c>
    </row>
    <row r="5" spans="2:7" ht="45" customHeight="1" x14ac:dyDescent="0.25">
      <c r="B5" s="16"/>
      <c r="C5" s="16"/>
      <c r="D5" s="8" t="s">
        <v>201</v>
      </c>
      <c r="E5" s="8" t="s">
        <v>202</v>
      </c>
    </row>
    <row r="6" spans="2:7" ht="35.1" customHeight="1" x14ac:dyDescent="0.25">
      <c r="B6" s="12" t="s">
        <v>67</v>
      </c>
      <c r="C6" s="13">
        <v>32253</v>
      </c>
      <c r="D6" s="13">
        <v>2007477356</v>
      </c>
      <c r="E6" s="13">
        <v>1636059462</v>
      </c>
    </row>
    <row r="7" spans="2:7" ht="35.1" customHeight="1" x14ac:dyDescent="0.25">
      <c r="B7" s="10" t="s">
        <v>109</v>
      </c>
      <c r="C7" s="9">
        <v>22952</v>
      </c>
      <c r="D7" s="9">
        <v>877791979</v>
      </c>
      <c r="E7" s="9">
        <v>514190004</v>
      </c>
    </row>
    <row r="8" spans="2:7" ht="35.1" customHeight="1" x14ac:dyDescent="0.25">
      <c r="B8" s="10" t="s">
        <v>110</v>
      </c>
      <c r="C8" s="9">
        <v>1741</v>
      </c>
      <c r="D8" s="9">
        <v>109977913</v>
      </c>
      <c r="E8" s="9">
        <v>47018678</v>
      </c>
    </row>
    <row r="9" spans="2:7" ht="35.1" customHeight="1" x14ac:dyDescent="0.25">
      <c r="B9" s="10" t="s">
        <v>111</v>
      </c>
      <c r="C9" s="9">
        <v>1956</v>
      </c>
      <c r="D9" s="9">
        <v>334619180</v>
      </c>
      <c r="E9" s="9">
        <v>396499336</v>
      </c>
    </row>
    <row r="10" spans="2:7" ht="35.1" customHeight="1" x14ac:dyDescent="0.25">
      <c r="B10" s="10" t="s">
        <v>112</v>
      </c>
      <c r="C10" s="9">
        <v>3169</v>
      </c>
      <c r="D10" s="9">
        <v>368573102</v>
      </c>
      <c r="E10" s="9">
        <v>373929702</v>
      </c>
    </row>
    <row r="11" spans="2:7" ht="35.1" customHeight="1" x14ac:dyDescent="0.25">
      <c r="B11" s="10" t="s">
        <v>113</v>
      </c>
      <c r="C11" s="9">
        <v>563</v>
      </c>
      <c r="D11" s="9">
        <v>81627449</v>
      </c>
      <c r="E11" s="9">
        <v>45783018</v>
      </c>
    </row>
    <row r="12" spans="2:7" ht="35.1" customHeight="1" x14ac:dyDescent="0.25">
      <c r="B12" s="10" t="s">
        <v>114</v>
      </c>
      <c r="C12" s="9">
        <v>20</v>
      </c>
      <c r="D12" s="9">
        <v>76490434</v>
      </c>
      <c r="E12" s="9">
        <v>3451659</v>
      </c>
    </row>
    <row r="13" spans="2:7" ht="35.1" customHeight="1" x14ac:dyDescent="0.25">
      <c r="B13" s="10" t="s">
        <v>115</v>
      </c>
      <c r="C13" s="9">
        <v>85</v>
      </c>
      <c r="D13" s="9">
        <v>37102305</v>
      </c>
      <c r="E13" s="9">
        <v>24243970</v>
      </c>
    </row>
    <row r="14" spans="2:7" ht="35.1" customHeight="1" x14ac:dyDescent="0.25">
      <c r="B14" s="10" t="s">
        <v>116</v>
      </c>
      <c r="C14" s="9">
        <v>10</v>
      </c>
      <c r="D14" s="9">
        <v>2908450</v>
      </c>
      <c r="E14" s="9">
        <v>3480000</v>
      </c>
    </row>
    <row r="15" spans="2:7" ht="35.1" customHeight="1" x14ac:dyDescent="0.25">
      <c r="B15" s="10" t="s">
        <v>117</v>
      </c>
      <c r="C15" s="9">
        <v>12</v>
      </c>
      <c r="D15" s="9">
        <v>2013862</v>
      </c>
      <c r="E15" s="9">
        <v>465341</v>
      </c>
    </row>
    <row r="16" spans="2:7" ht="35.1" customHeight="1" x14ac:dyDescent="0.25">
      <c r="B16" s="10" t="s">
        <v>118</v>
      </c>
      <c r="C16" s="9">
        <v>50</v>
      </c>
      <c r="D16" s="9">
        <v>6482999</v>
      </c>
      <c r="E16" s="9">
        <v>6270766</v>
      </c>
    </row>
    <row r="17" spans="2:5" ht="35.1" customHeight="1" x14ac:dyDescent="0.25">
      <c r="B17" s="10" t="s">
        <v>119</v>
      </c>
      <c r="C17" s="9">
        <v>40</v>
      </c>
      <c r="D17" s="9">
        <v>15532163</v>
      </c>
      <c r="E17" s="9">
        <v>3417885</v>
      </c>
    </row>
    <row r="18" spans="2:5" ht="35.1" customHeight="1" x14ac:dyDescent="0.25">
      <c r="B18" s="10" t="s">
        <v>120</v>
      </c>
      <c r="C18" s="9">
        <v>7</v>
      </c>
      <c r="D18" s="9">
        <v>3110777</v>
      </c>
      <c r="E18" s="9">
        <v>0</v>
      </c>
    </row>
    <row r="19" spans="2:5" ht="35.1" customHeight="1" x14ac:dyDescent="0.25">
      <c r="B19" s="10" t="s">
        <v>121</v>
      </c>
      <c r="C19" s="9">
        <v>6</v>
      </c>
      <c r="D19" s="9">
        <v>487570</v>
      </c>
      <c r="E19" s="9">
        <v>264300</v>
      </c>
    </row>
    <row r="20" spans="2:5" ht="35.1" customHeight="1" x14ac:dyDescent="0.25">
      <c r="B20" s="10" t="s">
        <v>122</v>
      </c>
      <c r="C20" s="9">
        <v>1275</v>
      </c>
      <c r="D20" s="9">
        <v>59462597</v>
      </c>
      <c r="E20" s="9">
        <v>189700309</v>
      </c>
    </row>
    <row r="21" spans="2:5" ht="35.1" customHeight="1" x14ac:dyDescent="0.25">
      <c r="B21" s="10" t="s">
        <v>123</v>
      </c>
      <c r="C21" s="9">
        <v>367</v>
      </c>
      <c r="D21" s="9">
        <v>31296576</v>
      </c>
      <c r="E21" s="9">
        <v>27344494</v>
      </c>
    </row>
    <row r="23" spans="2:5" x14ac:dyDescent="0.25">
      <c r="B23" s="11" t="s">
        <v>63</v>
      </c>
    </row>
    <row r="24" spans="2:5" x14ac:dyDescent="0.25">
      <c r="B24" s="11" t="s">
        <v>95</v>
      </c>
    </row>
    <row r="25" spans="2:5" x14ac:dyDescent="0.25">
      <c r="B25" s="11" t="s">
        <v>96</v>
      </c>
    </row>
    <row r="26" spans="2:5" x14ac:dyDescent="0.25">
      <c r="B26" s="11"/>
    </row>
    <row r="27" spans="2:5" x14ac:dyDescent="0.25">
      <c r="B27" s="11"/>
    </row>
    <row r="28" spans="2:5" x14ac:dyDescent="0.25">
      <c r="B28" s="11"/>
    </row>
    <row r="29" spans="2:5" x14ac:dyDescent="0.25">
      <c r="B29" s="11"/>
    </row>
    <row r="30" spans="2:5" x14ac:dyDescent="0.25">
      <c r="B30" s="11"/>
    </row>
    <row r="31" spans="2:5" x14ac:dyDescent="0.25">
      <c r="B31" s="11"/>
    </row>
    <row r="32" spans="2:5" x14ac:dyDescent="0.25">
      <c r="B32" s="11"/>
    </row>
    <row r="33" spans="2:2" x14ac:dyDescent="0.25">
      <c r="B33" s="11"/>
    </row>
    <row r="34" spans="2:2" x14ac:dyDescent="0.25">
      <c r="B34" s="11"/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3">
    <mergeCell ref="B4:B5"/>
    <mergeCell ref="C4:C5"/>
    <mergeCell ref="D4:E4"/>
  </mergeCells>
  <pageMargins left="0.7" right="0.7" top="0.75" bottom="0.75" header="0.3" footer="0.3"/>
  <pageSetup paperSize="9" orientation="portrait" horizontalDpi="300" verticalDpi="300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60.7109375" customWidth="1"/>
    <col min="3" max="6" width="30.7109375" customWidth="1"/>
    <col min="8" max="8" width="15.7109375" customWidth="1"/>
  </cols>
  <sheetData>
    <row r="1" spans="2:8" ht="165" customHeight="1" x14ac:dyDescent="0.25"/>
    <row r="2" spans="2:8" ht="24.95" customHeight="1" x14ac:dyDescent="0.25">
      <c r="B2" s="7" t="s">
        <v>203</v>
      </c>
    </row>
    <row r="4" spans="2:8" ht="30" customHeight="1" x14ac:dyDescent="0.25">
      <c r="B4" s="16" t="s">
        <v>94</v>
      </c>
      <c r="C4" s="16" t="s">
        <v>204</v>
      </c>
      <c r="D4" s="16"/>
      <c r="E4" s="16" t="s">
        <v>205</v>
      </c>
      <c r="F4" s="16"/>
      <c r="H4" s="17" t="str">
        <f>HYPERLINK("#'ÍNDICE'!A1", "Índice")</f>
        <v>Índice</v>
      </c>
    </row>
    <row r="5" spans="2:8" ht="30" customHeight="1" x14ac:dyDescent="0.25">
      <c r="B5" s="16"/>
      <c r="C5" s="8" t="s">
        <v>206</v>
      </c>
      <c r="D5" s="8" t="s">
        <v>207</v>
      </c>
      <c r="E5" s="8" t="s">
        <v>206</v>
      </c>
      <c r="F5" s="8" t="s">
        <v>207</v>
      </c>
      <c r="H5" s="18"/>
    </row>
    <row r="6" spans="2:8" ht="35.1" customHeight="1" x14ac:dyDescent="0.25">
      <c r="B6" s="12" t="s">
        <v>67</v>
      </c>
      <c r="C6" s="13">
        <v>19677</v>
      </c>
      <c r="D6" s="13">
        <v>327</v>
      </c>
      <c r="E6" s="13">
        <v>3951</v>
      </c>
      <c r="F6" s="13">
        <v>126</v>
      </c>
    </row>
    <row r="7" spans="2:8" ht="35.1" customHeight="1" x14ac:dyDescent="0.25">
      <c r="B7" s="10" t="s">
        <v>70</v>
      </c>
      <c r="C7" s="9">
        <v>1227</v>
      </c>
      <c r="D7" s="9">
        <v>29</v>
      </c>
      <c r="E7" s="9">
        <v>714</v>
      </c>
      <c r="F7" s="9">
        <v>18</v>
      </c>
    </row>
    <row r="8" spans="2:8" ht="35.1" customHeight="1" x14ac:dyDescent="0.25">
      <c r="B8" s="10" t="s">
        <v>71</v>
      </c>
      <c r="C8" s="9">
        <v>270</v>
      </c>
      <c r="D8" s="9">
        <v>7</v>
      </c>
      <c r="E8" s="9">
        <v>1</v>
      </c>
      <c r="F8" s="9">
        <v>0</v>
      </c>
    </row>
    <row r="9" spans="2:8" ht="35.1" customHeight="1" x14ac:dyDescent="0.25">
      <c r="B9" s="10" t="s">
        <v>72</v>
      </c>
      <c r="C9" s="9">
        <v>308</v>
      </c>
      <c r="D9" s="9">
        <v>7</v>
      </c>
      <c r="E9" s="9">
        <v>82</v>
      </c>
      <c r="F9" s="9">
        <v>3</v>
      </c>
    </row>
    <row r="10" spans="2:8" ht="35.1" customHeight="1" x14ac:dyDescent="0.25">
      <c r="B10" s="10" t="s">
        <v>73</v>
      </c>
      <c r="C10" s="9">
        <v>254</v>
      </c>
      <c r="D10" s="9">
        <v>5</v>
      </c>
      <c r="E10" s="9">
        <v>56</v>
      </c>
      <c r="F10" s="9">
        <v>1</v>
      </c>
    </row>
    <row r="11" spans="2:8" ht="35.1" customHeight="1" x14ac:dyDescent="0.25">
      <c r="B11" s="10" t="s">
        <v>74</v>
      </c>
      <c r="C11" s="9">
        <v>357</v>
      </c>
      <c r="D11" s="9">
        <v>47</v>
      </c>
      <c r="E11" s="9">
        <v>5</v>
      </c>
      <c r="F11" s="9">
        <v>0</v>
      </c>
    </row>
    <row r="12" spans="2:8" ht="35.1" customHeight="1" x14ac:dyDescent="0.25">
      <c r="B12" s="10" t="s">
        <v>75</v>
      </c>
      <c r="C12" s="9">
        <v>529</v>
      </c>
      <c r="D12" s="9">
        <v>6</v>
      </c>
      <c r="E12" s="9">
        <v>15</v>
      </c>
      <c r="F12" s="9">
        <v>0</v>
      </c>
    </row>
    <row r="13" spans="2:8" ht="35.1" customHeight="1" x14ac:dyDescent="0.25">
      <c r="B13" s="10" t="s">
        <v>76</v>
      </c>
      <c r="C13" s="9">
        <v>714</v>
      </c>
      <c r="D13" s="9">
        <v>13</v>
      </c>
      <c r="E13" s="9">
        <v>74</v>
      </c>
      <c r="F13" s="9">
        <v>0</v>
      </c>
    </row>
    <row r="14" spans="2:8" ht="35.1" customHeight="1" x14ac:dyDescent="0.25">
      <c r="B14" s="10" t="s">
        <v>77</v>
      </c>
      <c r="C14" s="9">
        <v>38</v>
      </c>
      <c r="D14" s="9">
        <v>3</v>
      </c>
      <c r="E14" s="9">
        <v>34</v>
      </c>
      <c r="F14" s="9">
        <v>3</v>
      </c>
    </row>
    <row r="15" spans="2:8" ht="35.1" customHeight="1" x14ac:dyDescent="0.25">
      <c r="B15" s="10" t="s">
        <v>78</v>
      </c>
      <c r="C15" s="9">
        <v>6666</v>
      </c>
      <c r="D15" s="9">
        <v>38</v>
      </c>
      <c r="E15" s="9">
        <v>47</v>
      </c>
      <c r="F15" s="9">
        <v>4</v>
      </c>
    </row>
    <row r="16" spans="2:8" ht="35.1" customHeight="1" x14ac:dyDescent="0.25">
      <c r="B16" s="10" t="s">
        <v>79</v>
      </c>
      <c r="C16" s="9">
        <v>1043</v>
      </c>
      <c r="D16" s="9">
        <v>13</v>
      </c>
      <c r="E16" s="9">
        <v>268</v>
      </c>
      <c r="F16" s="9">
        <v>3</v>
      </c>
    </row>
    <row r="17" spans="2:6" ht="35.1" customHeight="1" x14ac:dyDescent="0.25">
      <c r="B17" s="10" t="s">
        <v>80</v>
      </c>
      <c r="C17" s="9">
        <v>1317</v>
      </c>
      <c r="D17" s="9">
        <v>21</v>
      </c>
      <c r="E17" s="9">
        <v>150</v>
      </c>
      <c r="F17" s="9">
        <v>13</v>
      </c>
    </row>
    <row r="18" spans="2:6" ht="35.1" customHeight="1" x14ac:dyDescent="0.25">
      <c r="B18" s="10" t="s">
        <v>81</v>
      </c>
      <c r="C18" s="9">
        <v>356</v>
      </c>
      <c r="D18" s="9">
        <v>11</v>
      </c>
      <c r="E18" s="9">
        <v>39</v>
      </c>
      <c r="F18" s="9">
        <v>6</v>
      </c>
    </row>
    <row r="19" spans="2:6" ht="35.1" customHeight="1" x14ac:dyDescent="0.25">
      <c r="B19" s="10" t="s">
        <v>82</v>
      </c>
      <c r="C19" s="9">
        <v>1159</v>
      </c>
      <c r="D19" s="9">
        <v>23</v>
      </c>
      <c r="E19" s="9">
        <v>162</v>
      </c>
      <c r="F19" s="9">
        <v>9</v>
      </c>
    </row>
    <row r="20" spans="2:6" ht="35.1" customHeight="1" x14ac:dyDescent="0.25">
      <c r="B20" s="10" t="s">
        <v>83</v>
      </c>
      <c r="C20" s="9">
        <v>250</v>
      </c>
      <c r="D20" s="9">
        <v>8</v>
      </c>
      <c r="E20" s="9">
        <v>52</v>
      </c>
      <c r="F20" s="9">
        <v>3</v>
      </c>
    </row>
    <row r="21" spans="2:6" ht="35.1" customHeight="1" x14ac:dyDescent="0.25">
      <c r="B21" s="10" t="s">
        <v>84</v>
      </c>
      <c r="C21" s="9">
        <v>120</v>
      </c>
      <c r="D21" s="9">
        <v>2</v>
      </c>
      <c r="E21" s="9">
        <v>1</v>
      </c>
      <c r="F21" s="9">
        <v>0</v>
      </c>
    </row>
    <row r="22" spans="2:6" ht="35.1" customHeight="1" x14ac:dyDescent="0.25">
      <c r="B22" s="10" t="s">
        <v>85</v>
      </c>
      <c r="C22" s="9">
        <v>181</v>
      </c>
      <c r="D22" s="9">
        <v>7</v>
      </c>
      <c r="E22" s="9">
        <v>12</v>
      </c>
      <c r="F22" s="9">
        <v>0</v>
      </c>
    </row>
    <row r="23" spans="2:6" ht="35.1" customHeight="1" x14ac:dyDescent="0.25">
      <c r="B23" s="10" t="s">
        <v>86</v>
      </c>
      <c r="C23" s="9">
        <v>1577</v>
      </c>
      <c r="D23" s="9">
        <v>33</v>
      </c>
      <c r="E23" s="9">
        <v>1272</v>
      </c>
      <c r="F23" s="9">
        <v>16</v>
      </c>
    </row>
    <row r="24" spans="2:6" ht="35.1" customHeight="1" x14ac:dyDescent="0.25">
      <c r="B24" s="10" t="s">
        <v>87</v>
      </c>
      <c r="C24" s="9">
        <v>1156</v>
      </c>
      <c r="D24" s="9">
        <v>22</v>
      </c>
      <c r="E24" s="9">
        <v>568</v>
      </c>
      <c r="F24" s="9">
        <v>27</v>
      </c>
    </row>
    <row r="25" spans="2:6" ht="35.1" customHeight="1" x14ac:dyDescent="0.25">
      <c r="B25" s="10" t="s">
        <v>88</v>
      </c>
      <c r="C25" s="9">
        <v>411</v>
      </c>
      <c r="D25" s="9">
        <v>4</v>
      </c>
      <c r="E25" s="9">
        <v>228</v>
      </c>
      <c r="F25" s="9">
        <v>11</v>
      </c>
    </row>
    <row r="26" spans="2:6" ht="35.1" customHeight="1" x14ac:dyDescent="0.25">
      <c r="B26" s="10" t="s">
        <v>89</v>
      </c>
      <c r="C26" s="9">
        <v>143</v>
      </c>
      <c r="D26" s="9">
        <v>5</v>
      </c>
      <c r="E26" s="9">
        <v>8</v>
      </c>
      <c r="F26" s="9">
        <v>1</v>
      </c>
    </row>
    <row r="27" spans="2:6" ht="35.1" customHeight="1" x14ac:dyDescent="0.25">
      <c r="B27" s="10" t="s">
        <v>90</v>
      </c>
      <c r="C27" s="9">
        <v>302</v>
      </c>
      <c r="D27" s="9">
        <v>3</v>
      </c>
      <c r="E27" s="9">
        <v>37</v>
      </c>
      <c r="F27" s="9">
        <v>1</v>
      </c>
    </row>
    <row r="28" spans="2:6" ht="35.1" customHeight="1" x14ac:dyDescent="0.25">
      <c r="B28" s="10" t="s">
        <v>91</v>
      </c>
      <c r="C28" s="9">
        <v>163</v>
      </c>
      <c r="D28" s="9">
        <v>4</v>
      </c>
      <c r="E28" s="9">
        <v>0</v>
      </c>
      <c r="F28" s="9">
        <v>0</v>
      </c>
    </row>
    <row r="29" spans="2:6" ht="35.1" customHeight="1" x14ac:dyDescent="0.25">
      <c r="B29" s="10" t="s">
        <v>92</v>
      </c>
      <c r="C29" s="9">
        <v>801</v>
      </c>
      <c r="D29" s="9">
        <v>5</v>
      </c>
      <c r="E29" s="9">
        <v>13</v>
      </c>
      <c r="F29" s="9">
        <v>3</v>
      </c>
    </row>
    <row r="30" spans="2:6" ht="35.1" customHeight="1" x14ac:dyDescent="0.25">
      <c r="B30" s="10" t="s">
        <v>93</v>
      </c>
      <c r="C30" s="9">
        <v>335</v>
      </c>
      <c r="D30" s="9">
        <v>11</v>
      </c>
      <c r="E30" s="9">
        <v>113</v>
      </c>
      <c r="F30" s="9">
        <v>4</v>
      </c>
    </row>
    <row r="32" spans="2:6" x14ac:dyDescent="0.25">
      <c r="B32" s="11" t="s">
        <v>63</v>
      </c>
    </row>
    <row r="33" spans="2:2" x14ac:dyDescent="0.25">
      <c r="B33" s="11" t="s">
        <v>95</v>
      </c>
    </row>
    <row r="34" spans="2:2" x14ac:dyDescent="0.25">
      <c r="B34" s="11" t="s">
        <v>208</v>
      </c>
    </row>
    <row r="35" spans="2:2" x14ac:dyDescent="0.25">
      <c r="B35" s="11" t="s">
        <v>192</v>
      </c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4">
    <mergeCell ref="B4:B5"/>
    <mergeCell ref="C4:D4"/>
    <mergeCell ref="E4:F4"/>
    <mergeCell ref="H4:H5"/>
  </mergeCells>
  <pageMargins left="0.7" right="0.7" top="0.75" bottom="0.75" header="0.3" footer="0.3"/>
  <pageSetup paperSize="9" orientation="portrait" horizontalDpi="300" verticalDpi="300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G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60.7109375" customWidth="1"/>
    <col min="3" max="5" width="30.7109375" customWidth="1"/>
    <col min="7" max="7" width="15.7109375" customWidth="1"/>
  </cols>
  <sheetData>
    <row r="1" spans="2:7" ht="165" customHeight="1" x14ac:dyDescent="0.25"/>
    <row r="2" spans="2:7" ht="24.95" customHeight="1" x14ac:dyDescent="0.25">
      <c r="B2" s="7" t="s">
        <v>209</v>
      </c>
    </row>
    <row r="4" spans="2:7" ht="30" customHeight="1" x14ac:dyDescent="0.25">
      <c r="B4" s="16" t="s">
        <v>94</v>
      </c>
      <c r="C4" s="16" t="s">
        <v>210</v>
      </c>
      <c r="D4" s="16" t="s">
        <v>99</v>
      </c>
      <c r="E4" s="16"/>
      <c r="G4" s="17" t="str">
        <f>HYPERLINK("#'ÍNDICE'!A1", "Índice")</f>
        <v>Índice</v>
      </c>
    </row>
    <row r="5" spans="2:7" ht="30" customHeight="1" x14ac:dyDescent="0.25">
      <c r="B5" s="16"/>
      <c r="C5" s="16"/>
      <c r="D5" s="8" t="s">
        <v>100</v>
      </c>
      <c r="E5" s="8" t="s">
        <v>101</v>
      </c>
      <c r="G5" s="18"/>
    </row>
    <row r="6" spans="2:7" ht="35.1" customHeight="1" x14ac:dyDescent="0.25">
      <c r="B6" s="12" t="s">
        <v>67</v>
      </c>
      <c r="C6" s="13">
        <v>41230</v>
      </c>
      <c r="D6" s="13">
        <v>30489</v>
      </c>
      <c r="E6" s="13">
        <v>10741</v>
      </c>
    </row>
    <row r="7" spans="2:7" ht="35.1" customHeight="1" x14ac:dyDescent="0.25">
      <c r="B7" s="10" t="s">
        <v>70</v>
      </c>
      <c r="C7" s="9">
        <v>3335</v>
      </c>
      <c r="D7" s="9">
        <v>2481</v>
      </c>
      <c r="E7" s="9">
        <v>854</v>
      </c>
    </row>
    <row r="8" spans="2:7" ht="35.1" customHeight="1" x14ac:dyDescent="0.25">
      <c r="B8" s="10" t="s">
        <v>71</v>
      </c>
      <c r="C8" s="9">
        <v>459</v>
      </c>
      <c r="D8" s="9">
        <v>458</v>
      </c>
      <c r="E8" s="9">
        <v>1</v>
      </c>
    </row>
    <row r="9" spans="2:7" ht="35.1" customHeight="1" x14ac:dyDescent="0.25">
      <c r="B9" s="10" t="s">
        <v>72</v>
      </c>
      <c r="C9" s="9">
        <v>487</v>
      </c>
      <c r="D9" s="9">
        <v>389</v>
      </c>
      <c r="E9" s="9">
        <v>98</v>
      </c>
    </row>
    <row r="10" spans="2:7" ht="35.1" customHeight="1" x14ac:dyDescent="0.25">
      <c r="B10" s="10" t="s">
        <v>73</v>
      </c>
      <c r="C10" s="9">
        <v>428</v>
      </c>
      <c r="D10" s="9">
        <v>362</v>
      </c>
      <c r="E10" s="9">
        <v>66</v>
      </c>
    </row>
    <row r="11" spans="2:7" ht="35.1" customHeight="1" x14ac:dyDescent="0.25">
      <c r="B11" s="10" t="s">
        <v>74</v>
      </c>
      <c r="C11" s="9">
        <v>464</v>
      </c>
      <c r="D11" s="9">
        <v>459</v>
      </c>
      <c r="E11" s="9">
        <v>5</v>
      </c>
    </row>
    <row r="12" spans="2:7" ht="35.1" customHeight="1" x14ac:dyDescent="0.25">
      <c r="B12" s="10" t="s">
        <v>75</v>
      </c>
      <c r="C12" s="9">
        <v>991</v>
      </c>
      <c r="D12" s="9">
        <v>964</v>
      </c>
      <c r="E12" s="9">
        <v>27</v>
      </c>
    </row>
    <row r="13" spans="2:7" ht="35.1" customHeight="1" x14ac:dyDescent="0.25">
      <c r="B13" s="10" t="s">
        <v>76</v>
      </c>
      <c r="C13" s="9">
        <v>1166</v>
      </c>
      <c r="D13" s="9">
        <v>1074</v>
      </c>
      <c r="E13" s="9">
        <v>92</v>
      </c>
    </row>
    <row r="14" spans="2:7" ht="35.1" customHeight="1" x14ac:dyDescent="0.25">
      <c r="B14" s="10" t="s">
        <v>77</v>
      </c>
      <c r="C14" s="9">
        <v>87</v>
      </c>
      <c r="D14" s="9">
        <v>44</v>
      </c>
      <c r="E14" s="9">
        <v>43</v>
      </c>
    </row>
    <row r="15" spans="2:7" ht="35.1" customHeight="1" x14ac:dyDescent="0.25">
      <c r="B15" s="10" t="s">
        <v>78</v>
      </c>
      <c r="C15" s="9">
        <v>7695</v>
      </c>
      <c r="D15" s="9">
        <v>7623</v>
      </c>
      <c r="E15" s="9">
        <v>72</v>
      </c>
    </row>
    <row r="16" spans="2:7" ht="35.1" customHeight="1" x14ac:dyDescent="0.25">
      <c r="B16" s="10" t="s">
        <v>79</v>
      </c>
      <c r="C16" s="9">
        <v>1602</v>
      </c>
      <c r="D16" s="9">
        <v>1317</v>
      </c>
      <c r="E16" s="9">
        <v>285</v>
      </c>
    </row>
    <row r="17" spans="2:5" ht="35.1" customHeight="1" x14ac:dyDescent="0.25">
      <c r="B17" s="10" t="s">
        <v>80</v>
      </c>
      <c r="C17" s="9">
        <v>1973</v>
      </c>
      <c r="D17" s="9">
        <v>1793</v>
      </c>
      <c r="E17" s="9">
        <v>180</v>
      </c>
    </row>
    <row r="18" spans="2:5" ht="35.1" customHeight="1" x14ac:dyDescent="0.25">
      <c r="B18" s="10" t="s">
        <v>81</v>
      </c>
      <c r="C18" s="9">
        <v>493</v>
      </c>
      <c r="D18" s="9">
        <v>454</v>
      </c>
      <c r="E18" s="9">
        <v>39</v>
      </c>
    </row>
    <row r="19" spans="2:5" ht="35.1" customHeight="1" x14ac:dyDescent="0.25">
      <c r="B19" s="10" t="s">
        <v>82</v>
      </c>
      <c r="C19" s="9">
        <v>2394</v>
      </c>
      <c r="D19" s="9">
        <v>2204</v>
      </c>
      <c r="E19" s="9">
        <v>190</v>
      </c>
    </row>
    <row r="20" spans="2:5" ht="35.1" customHeight="1" x14ac:dyDescent="0.25">
      <c r="B20" s="10" t="s">
        <v>83</v>
      </c>
      <c r="C20" s="9">
        <v>409</v>
      </c>
      <c r="D20" s="9">
        <v>358</v>
      </c>
      <c r="E20" s="9">
        <v>51</v>
      </c>
    </row>
    <row r="21" spans="2:5" ht="35.1" customHeight="1" x14ac:dyDescent="0.25">
      <c r="B21" s="10" t="s">
        <v>84</v>
      </c>
      <c r="C21" s="9">
        <v>153</v>
      </c>
      <c r="D21" s="9">
        <v>153</v>
      </c>
      <c r="E21" s="9">
        <v>0</v>
      </c>
    </row>
    <row r="22" spans="2:5" ht="35.1" customHeight="1" x14ac:dyDescent="0.25">
      <c r="B22" s="10" t="s">
        <v>85</v>
      </c>
      <c r="C22" s="9">
        <v>296</v>
      </c>
      <c r="D22" s="9">
        <v>282</v>
      </c>
      <c r="E22" s="9">
        <v>14</v>
      </c>
    </row>
    <row r="23" spans="2:5" ht="35.1" customHeight="1" x14ac:dyDescent="0.25">
      <c r="B23" s="10" t="s">
        <v>86</v>
      </c>
      <c r="C23" s="9">
        <v>13410</v>
      </c>
      <c r="D23" s="9">
        <v>5755</v>
      </c>
      <c r="E23" s="9">
        <v>7655</v>
      </c>
    </row>
    <row r="24" spans="2:5" ht="35.1" customHeight="1" x14ac:dyDescent="0.25">
      <c r="B24" s="10" t="s">
        <v>87</v>
      </c>
      <c r="C24" s="9">
        <v>2322</v>
      </c>
      <c r="D24" s="9">
        <v>1614</v>
      </c>
      <c r="E24" s="9">
        <v>708</v>
      </c>
    </row>
    <row r="25" spans="2:5" ht="35.1" customHeight="1" x14ac:dyDescent="0.25">
      <c r="B25" s="10" t="s">
        <v>88</v>
      </c>
      <c r="C25" s="9">
        <v>785</v>
      </c>
      <c r="D25" s="9">
        <v>636</v>
      </c>
      <c r="E25" s="9">
        <v>149</v>
      </c>
    </row>
    <row r="26" spans="2:5" ht="35.1" customHeight="1" x14ac:dyDescent="0.25">
      <c r="B26" s="10" t="s">
        <v>89</v>
      </c>
      <c r="C26" s="9">
        <v>223</v>
      </c>
      <c r="D26" s="9">
        <v>214</v>
      </c>
      <c r="E26" s="9">
        <v>9</v>
      </c>
    </row>
    <row r="27" spans="2:5" ht="35.1" customHeight="1" x14ac:dyDescent="0.25">
      <c r="B27" s="10" t="s">
        <v>90</v>
      </c>
      <c r="C27" s="9">
        <v>331</v>
      </c>
      <c r="D27" s="9">
        <v>303</v>
      </c>
      <c r="E27" s="9">
        <v>28</v>
      </c>
    </row>
    <row r="28" spans="2:5" ht="35.1" customHeight="1" x14ac:dyDescent="0.25">
      <c r="B28" s="10" t="s">
        <v>91</v>
      </c>
      <c r="C28" s="9">
        <v>181</v>
      </c>
      <c r="D28" s="9">
        <v>181</v>
      </c>
      <c r="E28" s="9">
        <v>0</v>
      </c>
    </row>
    <row r="29" spans="2:5" ht="35.1" customHeight="1" x14ac:dyDescent="0.25">
      <c r="B29" s="10" t="s">
        <v>92</v>
      </c>
      <c r="C29" s="9">
        <v>992</v>
      </c>
      <c r="D29" s="9">
        <v>976</v>
      </c>
      <c r="E29" s="9">
        <v>16</v>
      </c>
    </row>
    <row r="30" spans="2:5" ht="35.1" customHeight="1" x14ac:dyDescent="0.25">
      <c r="B30" s="10" t="s">
        <v>93</v>
      </c>
      <c r="C30" s="9">
        <v>554</v>
      </c>
      <c r="D30" s="9">
        <v>395</v>
      </c>
      <c r="E30" s="9">
        <v>159</v>
      </c>
    </row>
    <row r="32" spans="2:5" x14ac:dyDescent="0.25">
      <c r="B32" s="11" t="s">
        <v>63</v>
      </c>
    </row>
    <row r="33" spans="2:2" x14ac:dyDescent="0.25">
      <c r="B33" s="11" t="s">
        <v>95</v>
      </c>
    </row>
    <row r="34" spans="2:2" x14ac:dyDescent="0.25">
      <c r="B34" s="11" t="s">
        <v>96</v>
      </c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4">
    <mergeCell ref="B4:B5"/>
    <mergeCell ref="C4:C5"/>
    <mergeCell ref="D4:E4"/>
    <mergeCell ref="G4:G5"/>
  </mergeCells>
  <pageMargins left="0.7" right="0.7" top="0.75" bottom="0.75" header="0.3" footer="0.3"/>
  <pageSetup paperSize="9" orientation="portrait" horizontalDpi="300" verticalDpi="300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6" width="35.7109375" customWidth="1"/>
    <col min="8" max="8" width="15.7109375" customWidth="1"/>
  </cols>
  <sheetData>
    <row r="1" spans="2:8" ht="165" customHeight="1" x14ac:dyDescent="0.25"/>
    <row r="2" spans="2:8" ht="24.95" customHeight="1" x14ac:dyDescent="0.25">
      <c r="B2" s="7" t="s">
        <v>211</v>
      </c>
    </row>
    <row r="4" spans="2:8" ht="30" customHeight="1" x14ac:dyDescent="0.25">
      <c r="B4" s="16" t="s">
        <v>94</v>
      </c>
      <c r="C4" s="16" t="s">
        <v>210</v>
      </c>
      <c r="D4" s="16" t="s">
        <v>103</v>
      </c>
      <c r="E4" s="16"/>
      <c r="F4" s="16"/>
      <c r="H4" s="17" t="str">
        <f>HYPERLINK("#'ÍNDICE'!A1", "Índice")</f>
        <v>Índice</v>
      </c>
    </row>
    <row r="5" spans="2:8" ht="35.1" customHeight="1" x14ac:dyDescent="0.25">
      <c r="B5" s="16"/>
      <c r="C5" s="16"/>
      <c r="D5" s="8" t="s">
        <v>104</v>
      </c>
      <c r="E5" s="8" t="s">
        <v>105</v>
      </c>
      <c r="F5" s="8" t="s">
        <v>106</v>
      </c>
      <c r="H5" s="18"/>
    </row>
    <row r="6" spans="2:8" ht="35.1" customHeight="1" x14ac:dyDescent="0.25">
      <c r="B6" s="12" t="s">
        <v>67</v>
      </c>
      <c r="C6" s="13">
        <v>41230</v>
      </c>
      <c r="D6" s="13">
        <v>34513</v>
      </c>
      <c r="E6" s="13">
        <v>5751</v>
      </c>
      <c r="F6" s="13">
        <v>966</v>
      </c>
    </row>
    <row r="7" spans="2:8" ht="35.1" customHeight="1" x14ac:dyDescent="0.25">
      <c r="B7" s="10" t="s">
        <v>70</v>
      </c>
      <c r="C7" s="9">
        <v>3335</v>
      </c>
      <c r="D7" s="9">
        <v>2910</v>
      </c>
      <c r="E7" s="9">
        <v>331</v>
      </c>
      <c r="F7" s="9">
        <v>94</v>
      </c>
    </row>
    <row r="8" spans="2:8" ht="35.1" customHeight="1" x14ac:dyDescent="0.25">
      <c r="B8" s="10" t="s">
        <v>71</v>
      </c>
      <c r="C8" s="9">
        <v>459</v>
      </c>
      <c r="D8" s="9">
        <v>433</v>
      </c>
      <c r="E8" s="9">
        <v>21</v>
      </c>
      <c r="F8" s="9">
        <v>5</v>
      </c>
    </row>
    <row r="9" spans="2:8" ht="35.1" customHeight="1" x14ac:dyDescent="0.25">
      <c r="B9" s="10" t="s">
        <v>72</v>
      </c>
      <c r="C9" s="9">
        <v>487</v>
      </c>
      <c r="D9" s="9">
        <v>424</v>
      </c>
      <c r="E9" s="9">
        <v>56</v>
      </c>
      <c r="F9" s="9">
        <v>7</v>
      </c>
    </row>
    <row r="10" spans="2:8" ht="35.1" customHeight="1" x14ac:dyDescent="0.25">
      <c r="B10" s="10" t="s">
        <v>73</v>
      </c>
      <c r="C10" s="9">
        <v>428</v>
      </c>
      <c r="D10" s="9">
        <v>369</v>
      </c>
      <c r="E10" s="9">
        <v>48</v>
      </c>
      <c r="F10" s="9">
        <v>11</v>
      </c>
    </row>
    <row r="11" spans="2:8" ht="35.1" customHeight="1" x14ac:dyDescent="0.25">
      <c r="B11" s="10" t="s">
        <v>74</v>
      </c>
      <c r="C11" s="9">
        <v>464</v>
      </c>
      <c r="D11" s="9">
        <v>427</v>
      </c>
      <c r="E11" s="9">
        <v>25</v>
      </c>
      <c r="F11" s="9">
        <v>12</v>
      </c>
    </row>
    <row r="12" spans="2:8" ht="35.1" customHeight="1" x14ac:dyDescent="0.25">
      <c r="B12" s="10" t="s">
        <v>75</v>
      </c>
      <c r="C12" s="9">
        <v>991</v>
      </c>
      <c r="D12" s="9">
        <v>942</v>
      </c>
      <c r="E12" s="9">
        <v>46</v>
      </c>
      <c r="F12" s="9">
        <v>3</v>
      </c>
    </row>
    <row r="13" spans="2:8" ht="35.1" customHeight="1" x14ac:dyDescent="0.25">
      <c r="B13" s="10" t="s">
        <v>76</v>
      </c>
      <c r="C13" s="9">
        <v>1166</v>
      </c>
      <c r="D13" s="9">
        <v>989</v>
      </c>
      <c r="E13" s="9">
        <v>148</v>
      </c>
      <c r="F13" s="9">
        <v>29</v>
      </c>
    </row>
    <row r="14" spans="2:8" ht="35.1" customHeight="1" x14ac:dyDescent="0.25">
      <c r="B14" s="10" t="s">
        <v>77</v>
      </c>
      <c r="C14" s="9">
        <v>87</v>
      </c>
      <c r="D14" s="9">
        <v>84</v>
      </c>
      <c r="E14" s="9">
        <v>3</v>
      </c>
      <c r="F14" s="9">
        <v>0</v>
      </c>
    </row>
    <row r="15" spans="2:8" ht="35.1" customHeight="1" x14ac:dyDescent="0.25">
      <c r="B15" s="10" t="s">
        <v>78</v>
      </c>
      <c r="C15" s="9">
        <v>7695</v>
      </c>
      <c r="D15" s="9">
        <v>7224</v>
      </c>
      <c r="E15" s="9">
        <v>264</v>
      </c>
      <c r="F15" s="9">
        <v>207</v>
      </c>
    </row>
    <row r="16" spans="2:8" ht="35.1" customHeight="1" x14ac:dyDescent="0.25">
      <c r="B16" s="10" t="s">
        <v>79</v>
      </c>
      <c r="C16" s="9">
        <v>1602</v>
      </c>
      <c r="D16" s="9">
        <v>1443</v>
      </c>
      <c r="E16" s="9">
        <v>152</v>
      </c>
      <c r="F16" s="9">
        <v>7</v>
      </c>
    </row>
    <row r="17" spans="2:6" ht="35.1" customHeight="1" x14ac:dyDescent="0.25">
      <c r="B17" s="10" t="s">
        <v>80</v>
      </c>
      <c r="C17" s="9">
        <v>1973</v>
      </c>
      <c r="D17" s="9">
        <v>1370</v>
      </c>
      <c r="E17" s="9">
        <v>475</v>
      </c>
      <c r="F17" s="9">
        <v>128</v>
      </c>
    </row>
    <row r="18" spans="2:6" ht="35.1" customHeight="1" x14ac:dyDescent="0.25">
      <c r="B18" s="10" t="s">
        <v>81</v>
      </c>
      <c r="C18" s="9">
        <v>493</v>
      </c>
      <c r="D18" s="9">
        <v>444</v>
      </c>
      <c r="E18" s="9">
        <v>39</v>
      </c>
      <c r="F18" s="9">
        <v>10</v>
      </c>
    </row>
    <row r="19" spans="2:6" ht="35.1" customHeight="1" x14ac:dyDescent="0.25">
      <c r="B19" s="10" t="s">
        <v>82</v>
      </c>
      <c r="C19" s="9">
        <v>2394</v>
      </c>
      <c r="D19" s="9">
        <v>2139</v>
      </c>
      <c r="E19" s="9">
        <v>224</v>
      </c>
      <c r="F19" s="9">
        <v>31</v>
      </c>
    </row>
    <row r="20" spans="2:6" ht="35.1" customHeight="1" x14ac:dyDescent="0.25">
      <c r="B20" s="10" t="s">
        <v>83</v>
      </c>
      <c r="C20" s="9">
        <v>409</v>
      </c>
      <c r="D20" s="9">
        <v>291</v>
      </c>
      <c r="E20" s="9">
        <v>72</v>
      </c>
      <c r="F20" s="9">
        <v>46</v>
      </c>
    </row>
    <row r="21" spans="2:6" ht="35.1" customHeight="1" x14ac:dyDescent="0.25">
      <c r="B21" s="10" t="s">
        <v>84</v>
      </c>
      <c r="C21" s="9">
        <v>153</v>
      </c>
      <c r="D21" s="9">
        <v>136</v>
      </c>
      <c r="E21" s="9">
        <v>17</v>
      </c>
      <c r="F21" s="9">
        <v>0</v>
      </c>
    </row>
    <row r="22" spans="2:6" ht="35.1" customHeight="1" x14ac:dyDescent="0.25">
      <c r="B22" s="10" t="s">
        <v>85</v>
      </c>
      <c r="C22" s="9">
        <v>296</v>
      </c>
      <c r="D22" s="9">
        <v>226</v>
      </c>
      <c r="E22" s="9">
        <v>70</v>
      </c>
      <c r="F22" s="9">
        <v>0</v>
      </c>
    </row>
    <row r="23" spans="2:6" ht="35.1" customHeight="1" x14ac:dyDescent="0.25">
      <c r="B23" s="10" t="s">
        <v>86</v>
      </c>
      <c r="C23" s="9">
        <v>13410</v>
      </c>
      <c r="D23" s="9">
        <v>10061</v>
      </c>
      <c r="E23" s="9">
        <v>3053</v>
      </c>
      <c r="F23" s="9">
        <v>296</v>
      </c>
    </row>
    <row r="24" spans="2:6" ht="35.1" customHeight="1" x14ac:dyDescent="0.25">
      <c r="B24" s="10" t="s">
        <v>87</v>
      </c>
      <c r="C24" s="9">
        <v>2322</v>
      </c>
      <c r="D24" s="9">
        <v>2059</v>
      </c>
      <c r="E24" s="9">
        <v>247</v>
      </c>
      <c r="F24" s="9">
        <v>16</v>
      </c>
    </row>
    <row r="25" spans="2:6" ht="35.1" customHeight="1" x14ac:dyDescent="0.25">
      <c r="B25" s="10" t="s">
        <v>88</v>
      </c>
      <c r="C25" s="9">
        <v>785</v>
      </c>
      <c r="D25" s="9">
        <v>547</v>
      </c>
      <c r="E25" s="9">
        <v>205</v>
      </c>
      <c r="F25" s="9">
        <v>33</v>
      </c>
    </row>
    <row r="26" spans="2:6" ht="35.1" customHeight="1" x14ac:dyDescent="0.25">
      <c r="B26" s="10" t="s">
        <v>89</v>
      </c>
      <c r="C26" s="9">
        <v>223</v>
      </c>
      <c r="D26" s="9">
        <v>164</v>
      </c>
      <c r="E26" s="9">
        <v>53</v>
      </c>
      <c r="F26" s="9">
        <v>6</v>
      </c>
    </row>
    <row r="27" spans="2:6" ht="35.1" customHeight="1" x14ac:dyDescent="0.25">
      <c r="B27" s="10" t="s">
        <v>90</v>
      </c>
      <c r="C27" s="9">
        <v>331</v>
      </c>
      <c r="D27" s="9">
        <v>282</v>
      </c>
      <c r="E27" s="9">
        <v>46</v>
      </c>
      <c r="F27" s="9">
        <v>3</v>
      </c>
    </row>
    <row r="28" spans="2:6" ht="35.1" customHeight="1" x14ac:dyDescent="0.25">
      <c r="B28" s="10" t="s">
        <v>91</v>
      </c>
      <c r="C28" s="9">
        <v>181</v>
      </c>
      <c r="D28" s="9">
        <v>162</v>
      </c>
      <c r="E28" s="9">
        <v>16</v>
      </c>
      <c r="F28" s="9">
        <v>3</v>
      </c>
    </row>
    <row r="29" spans="2:6" ht="35.1" customHeight="1" x14ac:dyDescent="0.25">
      <c r="B29" s="10" t="s">
        <v>92</v>
      </c>
      <c r="C29" s="9">
        <v>992</v>
      </c>
      <c r="D29" s="9">
        <v>856</v>
      </c>
      <c r="E29" s="9">
        <v>126</v>
      </c>
      <c r="F29" s="9">
        <v>10</v>
      </c>
    </row>
    <row r="30" spans="2:6" ht="35.1" customHeight="1" x14ac:dyDescent="0.25">
      <c r="B30" s="10" t="s">
        <v>93</v>
      </c>
      <c r="C30" s="9">
        <v>554</v>
      </c>
      <c r="D30" s="9">
        <v>531</v>
      </c>
      <c r="E30" s="9">
        <v>14</v>
      </c>
      <c r="F30" s="9">
        <v>9</v>
      </c>
    </row>
    <row r="32" spans="2:6" x14ac:dyDescent="0.25">
      <c r="B32" s="11" t="s">
        <v>63</v>
      </c>
    </row>
    <row r="33" spans="2:2" x14ac:dyDescent="0.25">
      <c r="B33" s="11" t="s">
        <v>95</v>
      </c>
    </row>
    <row r="34" spans="2:2" x14ac:dyDescent="0.25">
      <c r="B34" s="11" t="s">
        <v>96</v>
      </c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4">
    <mergeCell ref="B4:B5"/>
    <mergeCell ref="C4:C5"/>
    <mergeCell ref="D4:F4"/>
    <mergeCell ref="H4:H5"/>
  </mergeCells>
  <pageMargins left="0.7" right="0.7" top="0.75" bottom="0.75" header="0.3" footer="0.3"/>
  <pageSetup paperSize="9" orientation="portrait" horizontalDpi="300" verticalDpi="300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K4" sqref="K4:K5"/>
    </sheetView>
  </sheetViews>
  <sheetFormatPr baseColWidth="10" defaultRowHeight="15" x14ac:dyDescent="0.25"/>
  <cols>
    <col min="1" max="1" width="3.28515625" customWidth="1"/>
    <col min="2" max="2" width="60.7109375" customWidth="1"/>
    <col min="3" max="9" width="30.7109375" customWidth="1"/>
    <col min="11" max="11" width="15.7109375" customWidth="1"/>
  </cols>
  <sheetData>
    <row r="1" spans="2:11" ht="165" customHeight="1" x14ac:dyDescent="0.25"/>
    <row r="2" spans="2:11" ht="24.95" customHeight="1" x14ac:dyDescent="0.25">
      <c r="B2" s="7" t="s">
        <v>212</v>
      </c>
    </row>
    <row r="4" spans="2:11" ht="45" customHeight="1" x14ac:dyDescent="0.25">
      <c r="B4" s="16" t="s">
        <v>94</v>
      </c>
      <c r="C4" s="16" t="s">
        <v>210</v>
      </c>
      <c r="D4" s="16" t="s">
        <v>213</v>
      </c>
      <c r="E4" s="16"/>
      <c r="F4" s="16"/>
      <c r="G4" s="16"/>
      <c r="H4" s="16"/>
      <c r="I4" s="16"/>
      <c r="K4" s="17" t="str">
        <f>HYPERLINK("#'ÍNDICE'!A1", "Índice")</f>
        <v>Índice</v>
      </c>
    </row>
    <row r="5" spans="2:11" ht="45" customHeight="1" x14ac:dyDescent="0.25">
      <c r="B5" s="16"/>
      <c r="C5" s="16"/>
      <c r="D5" s="8" t="s">
        <v>128</v>
      </c>
      <c r="E5" s="8" t="s">
        <v>129</v>
      </c>
      <c r="F5" s="8" t="s">
        <v>130</v>
      </c>
      <c r="G5" s="8" t="s">
        <v>131</v>
      </c>
      <c r="H5" s="8" t="s">
        <v>132</v>
      </c>
      <c r="I5" s="8" t="s">
        <v>133</v>
      </c>
      <c r="K5" s="18"/>
    </row>
    <row r="6" spans="2:11" ht="35.1" customHeight="1" x14ac:dyDescent="0.25">
      <c r="B6" s="12" t="s">
        <v>67</v>
      </c>
      <c r="C6" s="13">
        <v>41230</v>
      </c>
      <c r="D6" s="13">
        <v>6991</v>
      </c>
      <c r="E6" s="13">
        <v>7503</v>
      </c>
      <c r="F6" s="13">
        <v>4651</v>
      </c>
      <c r="G6" s="13">
        <v>3138</v>
      </c>
      <c r="H6" s="13">
        <v>2078</v>
      </c>
      <c r="I6" s="13">
        <v>16869</v>
      </c>
    </row>
    <row r="7" spans="2:11" ht="35.1" customHeight="1" x14ac:dyDescent="0.25">
      <c r="B7" s="10" t="s">
        <v>70</v>
      </c>
      <c r="C7" s="9">
        <v>3335</v>
      </c>
      <c r="D7" s="9">
        <v>104</v>
      </c>
      <c r="E7" s="9">
        <v>438</v>
      </c>
      <c r="F7" s="9">
        <v>449</v>
      </c>
      <c r="G7" s="9">
        <v>341</v>
      </c>
      <c r="H7" s="9">
        <v>240</v>
      </c>
      <c r="I7" s="9">
        <v>1763</v>
      </c>
    </row>
    <row r="8" spans="2:11" ht="35.1" customHeight="1" x14ac:dyDescent="0.25">
      <c r="B8" s="10" t="s">
        <v>71</v>
      </c>
      <c r="C8" s="9">
        <v>459</v>
      </c>
      <c r="D8" s="9">
        <v>74</v>
      </c>
      <c r="E8" s="9">
        <v>93</v>
      </c>
      <c r="F8" s="9">
        <v>93</v>
      </c>
      <c r="G8" s="9">
        <v>95</v>
      </c>
      <c r="H8" s="9">
        <v>25</v>
      </c>
      <c r="I8" s="9">
        <v>79</v>
      </c>
    </row>
    <row r="9" spans="2:11" ht="35.1" customHeight="1" x14ac:dyDescent="0.25">
      <c r="B9" s="10" t="s">
        <v>72</v>
      </c>
      <c r="C9" s="9">
        <v>487</v>
      </c>
      <c r="D9" s="9">
        <v>45</v>
      </c>
      <c r="E9" s="9">
        <v>193</v>
      </c>
      <c r="F9" s="9">
        <v>141</v>
      </c>
      <c r="G9" s="9">
        <v>50</v>
      </c>
      <c r="H9" s="9">
        <v>23</v>
      </c>
      <c r="I9" s="9">
        <v>35</v>
      </c>
    </row>
    <row r="10" spans="2:11" ht="35.1" customHeight="1" x14ac:dyDescent="0.25">
      <c r="B10" s="10" t="s">
        <v>73</v>
      </c>
      <c r="C10" s="9">
        <v>428</v>
      </c>
      <c r="D10" s="9">
        <v>101</v>
      </c>
      <c r="E10" s="9">
        <v>136</v>
      </c>
      <c r="F10" s="9">
        <v>85</v>
      </c>
      <c r="G10" s="9">
        <v>31</v>
      </c>
      <c r="H10" s="9">
        <v>47</v>
      </c>
      <c r="I10" s="9">
        <v>28</v>
      </c>
    </row>
    <row r="11" spans="2:11" ht="35.1" customHeight="1" x14ac:dyDescent="0.25">
      <c r="B11" s="10" t="s">
        <v>74</v>
      </c>
      <c r="C11" s="9">
        <v>464</v>
      </c>
      <c r="D11" s="9">
        <v>80</v>
      </c>
      <c r="E11" s="9">
        <v>159</v>
      </c>
      <c r="F11" s="9">
        <v>108</v>
      </c>
      <c r="G11" s="9">
        <v>51</v>
      </c>
      <c r="H11" s="9">
        <v>33</v>
      </c>
      <c r="I11" s="9">
        <v>33</v>
      </c>
    </row>
    <row r="12" spans="2:11" ht="35.1" customHeight="1" x14ac:dyDescent="0.25">
      <c r="B12" s="10" t="s">
        <v>75</v>
      </c>
      <c r="C12" s="9">
        <v>991</v>
      </c>
      <c r="D12" s="9">
        <v>54</v>
      </c>
      <c r="E12" s="9">
        <v>166</v>
      </c>
      <c r="F12" s="9">
        <v>161</v>
      </c>
      <c r="G12" s="9">
        <v>157</v>
      </c>
      <c r="H12" s="9">
        <v>76</v>
      </c>
      <c r="I12" s="9">
        <v>377</v>
      </c>
    </row>
    <row r="13" spans="2:11" ht="35.1" customHeight="1" x14ac:dyDescent="0.25">
      <c r="B13" s="10" t="s">
        <v>76</v>
      </c>
      <c r="C13" s="9">
        <v>1166</v>
      </c>
      <c r="D13" s="9">
        <v>179</v>
      </c>
      <c r="E13" s="9">
        <v>314</v>
      </c>
      <c r="F13" s="9">
        <v>267</v>
      </c>
      <c r="G13" s="9">
        <v>171</v>
      </c>
      <c r="H13" s="9">
        <v>83</v>
      </c>
      <c r="I13" s="9">
        <v>152</v>
      </c>
    </row>
    <row r="14" spans="2:11" ht="35.1" customHeight="1" x14ac:dyDescent="0.25">
      <c r="B14" s="10" t="s">
        <v>77</v>
      </c>
      <c r="C14" s="9">
        <v>87</v>
      </c>
      <c r="D14" s="9">
        <v>35</v>
      </c>
      <c r="E14" s="9">
        <v>27</v>
      </c>
      <c r="F14" s="9">
        <v>10</v>
      </c>
      <c r="G14" s="9">
        <v>3</v>
      </c>
      <c r="H14" s="9">
        <v>5</v>
      </c>
      <c r="I14" s="9">
        <v>7</v>
      </c>
    </row>
    <row r="15" spans="2:11" ht="35.1" customHeight="1" x14ac:dyDescent="0.25">
      <c r="B15" s="10" t="s">
        <v>78</v>
      </c>
      <c r="C15" s="9">
        <v>7695</v>
      </c>
      <c r="D15" s="9">
        <v>4057</v>
      </c>
      <c r="E15" s="9">
        <v>1791</v>
      </c>
      <c r="F15" s="9">
        <v>593</v>
      </c>
      <c r="G15" s="9">
        <v>269</v>
      </c>
      <c r="H15" s="9">
        <v>161</v>
      </c>
      <c r="I15" s="9">
        <v>824</v>
      </c>
    </row>
    <row r="16" spans="2:11" ht="35.1" customHeight="1" x14ac:dyDescent="0.25">
      <c r="B16" s="10" t="s">
        <v>79</v>
      </c>
      <c r="C16" s="9">
        <v>1602</v>
      </c>
      <c r="D16" s="9">
        <v>161</v>
      </c>
      <c r="E16" s="9">
        <v>336</v>
      </c>
      <c r="F16" s="9">
        <v>334</v>
      </c>
      <c r="G16" s="9">
        <v>183</v>
      </c>
      <c r="H16" s="9">
        <v>132</v>
      </c>
      <c r="I16" s="9">
        <v>456</v>
      </c>
    </row>
    <row r="17" spans="2:9" ht="35.1" customHeight="1" x14ac:dyDescent="0.25">
      <c r="B17" s="10" t="s">
        <v>80</v>
      </c>
      <c r="C17" s="9">
        <v>1973</v>
      </c>
      <c r="D17" s="9">
        <v>197</v>
      </c>
      <c r="E17" s="9">
        <v>574</v>
      </c>
      <c r="F17" s="9">
        <v>282</v>
      </c>
      <c r="G17" s="9">
        <v>304</v>
      </c>
      <c r="H17" s="9">
        <v>123</v>
      </c>
      <c r="I17" s="9">
        <v>493</v>
      </c>
    </row>
    <row r="18" spans="2:9" ht="35.1" customHeight="1" x14ac:dyDescent="0.25">
      <c r="B18" s="10" t="s">
        <v>81</v>
      </c>
      <c r="C18" s="9">
        <v>493</v>
      </c>
      <c r="D18" s="9">
        <v>156</v>
      </c>
      <c r="E18" s="9">
        <v>155</v>
      </c>
      <c r="F18" s="9">
        <v>89</v>
      </c>
      <c r="G18" s="9">
        <v>53</v>
      </c>
      <c r="H18" s="9">
        <v>14</v>
      </c>
      <c r="I18" s="9">
        <v>26</v>
      </c>
    </row>
    <row r="19" spans="2:9" ht="35.1" customHeight="1" x14ac:dyDescent="0.25">
      <c r="B19" s="10" t="s">
        <v>82</v>
      </c>
      <c r="C19" s="9">
        <v>2394</v>
      </c>
      <c r="D19" s="9">
        <v>431</v>
      </c>
      <c r="E19" s="9">
        <v>476</v>
      </c>
      <c r="F19" s="9">
        <v>182</v>
      </c>
      <c r="G19" s="9">
        <v>105</v>
      </c>
      <c r="H19" s="9">
        <v>50</v>
      </c>
      <c r="I19" s="9">
        <v>1150</v>
      </c>
    </row>
    <row r="20" spans="2:9" ht="35.1" customHeight="1" x14ac:dyDescent="0.25">
      <c r="B20" s="10" t="s">
        <v>83</v>
      </c>
      <c r="C20" s="9">
        <v>409</v>
      </c>
      <c r="D20" s="9">
        <v>51</v>
      </c>
      <c r="E20" s="9">
        <v>138</v>
      </c>
      <c r="F20" s="9">
        <v>100</v>
      </c>
      <c r="G20" s="9">
        <v>47</v>
      </c>
      <c r="H20" s="9">
        <v>33</v>
      </c>
      <c r="I20" s="9">
        <v>40</v>
      </c>
    </row>
    <row r="21" spans="2:9" ht="35.1" customHeight="1" x14ac:dyDescent="0.25">
      <c r="B21" s="10" t="s">
        <v>84</v>
      </c>
      <c r="C21" s="9">
        <v>153</v>
      </c>
      <c r="D21" s="9">
        <v>19</v>
      </c>
      <c r="E21" s="9">
        <v>53</v>
      </c>
      <c r="F21" s="9">
        <v>29</v>
      </c>
      <c r="G21" s="9">
        <v>22</v>
      </c>
      <c r="H21" s="9">
        <v>15</v>
      </c>
      <c r="I21" s="9">
        <v>15</v>
      </c>
    </row>
    <row r="22" spans="2:9" ht="35.1" customHeight="1" x14ac:dyDescent="0.25">
      <c r="B22" s="10" t="s">
        <v>85</v>
      </c>
      <c r="C22" s="9">
        <v>296</v>
      </c>
      <c r="D22" s="9">
        <v>37</v>
      </c>
      <c r="E22" s="9">
        <v>89</v>
      </c>
      <c r="F22" s="9">
        <v>49</v>
      </c>
      <c r="G22" s="9">
        <v>60</v>
      </c>
      <c r="H22" s="9">
        <v>4</v>
      </c>
      <c r="I22" s="9">
        <v>57</v>
      </c>
    </row>
    <row r="23" spans="2:9" ht="35.1" customHeight="1" x14ac:dyDescent="0.25">
      <c r="B23" s="10" t="s">
        <v>86</v>
      </c>
      <c r="C23" s="9">
        <v>13410</v>
      </c>
      <c r="D23" s="9">
        <v>409</v>
      </c>
      <c r="E23" s="9">
        <v>817</v>
      </c>
      <c r="F23" s="9">
        <v>806</v>
      </c>
      <c r="G23" s="9">
        <v>680</v>
      </c>
      <c r="H23" s="9">
        <v>606</v>
      </c>
      <c r="I23" s="9">
        <v>10092</v>
      </c>
    </row>
    <row r="24" spans="2:9" ht="35.1" customHeight="1" x14ac:dyDescent="0.25">
      <c r="B24" s="10" t="s">
        <v>87</v>
      </c>
      <c r="C24" s="9">
        <v>2322</v>
      </c>
      <c r="D24" s="9">
        <v>216</v>
      </c>
      <c r="E24" s="9">
        <v>541</v>
      </c>
      <c r="F24" s="9">
        <v>352</v>
      </c>
      <c r="G24" s="9">
        <v>191</v>
      </c>
      <c r="H24" s="9">
        <v>215</v>
      </c>
      <c r="I24" s="9">
        <v>807</v>
      </c>
    </row>
    <row r="25" spans="2:9" ht="35.1" customHeight="1" x14ac:dyDescent="0.25">
      <c r="B25" s="10" t="s">
        <v>88</v>
      </c>
      <c r="C25" s="9">
        <v>785</v>
      </c>
      <c r="D25" s="9">
        <v>92</v>
      </c>
      <c r="E25" s="9">
        <v>261</v>
      </c>
      <c r="F25" s="9">
        <v>108</v>
      </c>
      <c r="G25" s="9">
        <v>91</v>
      </c>
      <c r="H25" s="9">
        <v>67</v>
      </c>
      <c r="I25" s="9">
        <v>166</v>
      </c>
    </row>
    <row r="26" spans="2:9" ht="35.1" customHeight="1" x14ac:dyDescent="0.25">
      <c r="B26" s="10" t="s">
        <v>89</v>
      </c>
      <c r="C26" s="9">
        <v>223</v>
      </c>
      <c r="D26" s="9">
        <v>55</v>
      </c>
      <c r="E26" s="9">
        <v>74</v>
      </c>
      <c r="F26" s="9">
        <v>33</v>
      </c>
      <c r="G26" s="9">
        <v>35</v>
      </c>
      <c r="H26" s="9">
        <v>9</v>
      </c>
      <c r="I26" s="9">
        <v>17</v>
      </c>
    </row>
    <row r="27" spans="2:9" ht="35.1" customHeight="1" x14ac:dyDescent="0.25">
      <c r="B27" s="10" t="s">
        <v>90</v>
      </c>
      <c r="C27" s="9">
        <v>331</v>
      </c>
      <c r="D27" s="9">
        <v>70</v>
      </c>
      <c r="E27" s="9">
        <v>147</v>
      </c>
      <c r="F27" s="9">
        <v>40</v>
      </c>
      <c r="G27" s="9">
        <v>29</v>
      </c>
      <c r="H27" s="9">
        <v>20</v>
      </c>
      <c r="I27" s="9">
        <v>25</v>
      </c>
    </row>
    <row r="28" spans="2:9" ht="35.1" customHeight="1" x14ac:dyDescent="0.25">
      <c r="B28" s="10" t="s">
        <v>91</v>
      </c>
      <c r="C28" s="9">
        <v>181</v>
      </c>
      <c r="D28" s="9">
        <v>22</v>
      </c>
      <c r="E28" s="9">
        <v>59</v>
      </c>
      <c r="F28" s="9">
        <v>57</v>
      </c>
      <c r="G28" s="9">
        <v>11</v>
      </c>
      <c r="H28" s="9">
        <v>15</v>
      </c>
      <c r="I28" s="9">
        <v>17</v>
      </c>
    </row>
    <row r="29" spans="2:9" ht="35.1" customHeight="1" x14ac:dyDescent="0.25">
      <c r="B29" s="10" t="s">
        <v>92</v>
      </c>
      <c r="C29" s="9">
        <v>992</v>
      </c>
      <c r="D29" s="9">
        <v>148</v>
      </c>
      <c r="E29" s="9">
        <v>344</v>
      </c>
      <c r="F29" s="9">
        <v>196</v>
      </c>
      <c r="G29" s="9">
        <v>104</v>
      </c>
      <c r="H29" s="9">
        <v>46</v>
      </c>
      <c r="I29" s="9">
        <v>154</v>
      </c>
    </row>
    <row r="30" spans="2:9" ht="35.1" customHeight="1" x14ac:dyDescent="0.25">
      <c r="B30" s="10" t="s">
        <v>93</v>
      </c>
      <c r="C30" s="9">
        <v>554</v>
      </c>
      <c r="D30" s="9">
        <v>198</v>
      </c>
      <c r="E30" s="9">
        <v>122</v>
      </c>
      <c r="F30" s="9">
        <v>87</v>
      </c>
      <c r="G30" s="9">
        <v>55</v>
      </c>
      <c r="H30" s="9">
        <v>36</v>
      </c>
      <c r="I30" s="9">
        <v>56</v>
      </c>
    </row>
    <row r="32" spans="2:9" x14ac:dyDescent="0.25">
      <c r="B32" s="11" t="s">
        <v>63</v>
      </c>
    </row>
    <row r="33" spans="2:2" x14ac:dyDescent="0.25">
      <c r="B33" s="11" t="s">
        <v>95</v>
      </c>
    </row>
    <row r="34" spans="2:2" x14ac:dyDescent="0.25">
      <c r="B34" s="11" t="s">
        <v>96</v>
      </c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4">
    <mergeCell ref="B4:B5"/>
    <mergeCell ref="C4:C5"/>
    <mergeCell ref="D4:I4"/>
    <mergeCell ref="K4:K5"/>
  </mergeCells>
  <pageMargins left="0.7" right="0.7" top="0.75" bottom="0.75" header="0.3" footer="0.3"/>
  <pageSetup paperSize="9" orientation="portrait" horizontalDpi="300" verticalDpi="300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45.7109375" customWidth="1"/>
    <col min="3" max="9" width="30.7109375" customWidth="1"/>
    <col min="11" max="11" width="15.7109375" customWidth="1"/>
  </cols>
  <sheetData>
    <row r="1" spans="2:11" ht="165" customHeight="1" x14ac:dyDescent="0.25"/>
    <row r="2" spans="2:11" ht="24.95" customHeight="1" x14ac:dyDescent="0.25">
      <c r="B2" s="7" t="s">
        <v>214</v>
      </c>
    </row>
    <row r="4" spans="2:11" ht="45" customHeight="1" x14ac:dyDescent="0.25">
      <c r="B4" s="16" t="s">
        <v>94</v>
      </c>
      <c r="C4" s="16" t="s">
        <v>215</v>
      </c>
      <c r="D4" s="16"/>
      <c r="E4" s="16"/>
      <c r="F4" s="16"/>
      <c r="G4" s="16"/>
      <c r="H4" s="16"/>
      <c r="I4" s="16"/>
      <c r="K4" s="17" t="str">
        <f>HYPERLINK("#'ÍNDICE'!A1", "Índice")</f>
        <v>Índice</v>
      </c>
    </row>
    <row r="5" spans="2:11" ht="45" customHeight="1" x14ac:dyDescent="0.25">
      <c r="B5" s="16"/>
      <c r="C5" s="8" t="s">
        <v>195</v>
      </c>
      <c r="D5" s="8" t="s">
        <v>196</v>
      </c>
      <c r="E5" s="8" t="s">
        <v>197</v>
      </c>
      <c r="F5" s="8" t="s">
        <v>216</v>
      </c>
      <c r="G5" s="8" t="s">
        <v>217</v>
      </c>
      <c r="H5" s="8" t="s">
        <v>218</v>
      </c>
      <c r="I5" s="8" t="s">
        <v>219</v>
      </c>
      <c r="K5" s="18"/>
    </row>
    <row r="6" spans="2:11" ht="35.1" customHeight="1" x14ac:dyDescent="0.25">
      <c r="B6" s="12" t="s">
        <v>67</v>
      </c>
      <c r="C6" s="13">
        <v>49</v>
      </c>
      <c r="D6" s="13">
        <v>39</v>
      </c>
      <c r="E6" s="13">
        <v>4646</v>
      </c>
      <c r="F6" s="13">
        <v>7097</v>
      </c>
      <c r="G6" s="13">
        <v>2705</v>
      </c>
      <c r="H6" s="13">
        <v>4452</v>
      </c>
      <c r="I6" s="13">
        <v>22242</v>
      </c>
    </row>
    <row r="7" spans="2:11" ht="35.1" customHeight="1" x14ac:dyDescent="0.25">
      <c r="B7" s="10" t="s">
        <v>70</v>
      </c>
      <c r="C7" s="9">
        <v>6</v>
      </c>
      <c r="D7" s="9">
        <v>6</v>
      </c>
      <c r="E7" s="9">
        <v>3</v>
      </c>
      <c r="F7" s="9">
        <v>141</v>
      </c>
      <c r="G7" s="9">
        <v>172</v>
      </c>
      <c r="H7" s="9">
        <v>570</v>
      </c>
      <c r="I7" s="9">
        <v>2437</v>
      </c>
    </row>
    <row r="8" spans="2:11" ht="35.1" customHeight="1" x14ac:dyDescent="0.25">
      <c r="B8" s="10" t="s">
        <v>71</v>
      </c>
      <c r="C8" s="9">
        <v>0</v>
      </c>
      <c r="D8" s="9">
        <v>0</v>
      </c>
      <c r="E8" s="9">
        <v>2</v>
      </c>
      <c r="F8" s="9">
        <v>66</v>
      </c>
      <c r="G8" s="9">
        <v>26</v>
      </c>
      <c r="H8" s="9">
        <v>75</v>
      </c>
      <c r="I8" s="9">
        <v>290</v>
      </c>
    </row>
    <row r="9" spans="2:11" ht="35.1" customHeight="1" x14ac:dyDescent="0.25">
      <c r="B9" s="10" t="s">
        <v>72</v>
      </c>
      <c r="C9" s="9">
        <v>0</v>
      </c>
      <c r="D9" s="9">
        <v>1</v>
      </c>
      <c r="E9" s="9">
        <v>1</v>
      </c>
      <c r="F9" s="9">
        <v>18</v>
      </c>
      <c r="G9" s="9">
        <v>39</v>
      </c>
      <c r="H9" s="9">
        <v>37</v>
      </c>
      <c r="I9" s="9">
        <v>391</v>
      </c>
    </row>
    <row r="10" spans="2:11" ht="35.1" customHeight="1" x14ac:dyDescent="0.25">
      <c r="B10" s="10" t="s">
        <v>73</v>
      </c>
      <c r="C10" s="9">
        <v>3</v>
      </c>
      <c r="D10" s="9">
        <v>0</v>
      </c>
      <c r="E10" s="9">
        <v>2</v>
      </c>
      <c r="F10" s="9">
        <v>68</v>
      </c>
      <c r="G10" s="9">
        <v>59</v>
      </c>
      <c r="H10" s="9">
        <v>73</v>
      </c>
      <c r="I10" s="9">
        <v>223</v>
      </c>
    </row>
    <row r="11" spans="2:11" ht="35.1" customHeight="1" x14ac:dyDescent="0.25">
      <c r="B11" s="10" t="s">
        <v>74</v>
      </c>
      <c r="C11" s="9">
        <v>0</v>
      </c>
      <c r="D11" s="9">
        <v>0</v>
      </c>
      <c r="E11" s="9">
        <v>1</v>
      </c>
      <c r="F11" s="9">
        <v>42</v>
      </c>
      <c r="G11" s="9">
        <v>54</v>
      </c>
      <c r="H11" s="9">
        <v>48</v>
      </c>
      <c r="I11" s="9">
        <v>319</v>
      </c>
    </row>
    <row r="12" spans="2:11" ht="35.1" customHeight="1" x14ac:dyDescent="0.25">
      <c r="B12" s="10" t="s">
        <v>75</v>
      </c>
      <c r="C12" s="9">
        <v>1</v>
      </c>
      <c r="D12" s="9">
        <v>0</v>
      </c>
      <c r="E12" s="9">
        <v>2</v>
      </c>
      <c r="F12" s="9">
        <v>157</v>
      </c>
      <c r="G12" s="9">
        <v>71</v>
      </c>
      <c r="H12" s="9">
        <v>123</v>
      </c>
      <c r="I12" s="9">
        <v>637</v>
      </c>
    </row>
    <row r="13" spans="2:11" ht="35.1" customHeight="1" x14ac:dyDescent="0.25">
      <c r="B13" s="10" t="s">
        <v>76</v>
      </c>
      <c r="C13" s="9">
        <v>1</v>
      </c>
      <c r="D13" s="9">
        <v>0</v>
      </c>
      <c r="E13" s="9">
        <v>5</v>
      </c>
      <c r="F13" s="9">
        <v>83</v>
      </c>
      <c r="G13" s="9">
        <v>138</v>
      </c>
      <c r="H13" s="9">
        <v>159</v>
      </c>
      <c r="I13" s="9">
        <v>780</v>
      </c>
    </row>
    <row r="14" spans="2:11" ht="35.1" customHeight="1" x14ac:dyDescent="0.25">
      <c r="B14" s="10" t="s">
        <v>77</v>
      </c>
      <c r="C14" s="9">
        <v>0</v>
      </c>
      <c r="D14" s="9">
        <v>0</v>
      </c>
      <c r="E14" s="9">
        <v>0</v>
      </c>
      <c r="F14" s="9">
        <v>12</v>
      </c>
      <c r="G14" s="9">
        <v>6</v>
      </c>
      <c r="H14" s="9">
        <v>26</v>
      </c>
      <c r="I14" s="9">
        <v>43</v>
      </c>
    </row>
    <row r="15" spans="2:11" ht="35.1" customHeight="1" x14ac:dyDescent="0.25">
      <c r="B15" s="10" t="s">
        <v>78</v>
      </c>
      <c r="C15" s="9">
        <v>1</v>
      </c>
      <c r="D15" s="9">
        <v>4</v>
      </c>
      <c r="E15" s="9">
        <v>8</v>
      </c>
      <c r="F15" s="9">
        <v>285</v>
      </c>
      <c r="G15" s="9">
        <v>430</v>
      </c>
      <c r="H15" s="9">
        <v>929</v>
      </c>
      <c r="I15" s="9">
        <v>6038</v>
      </c>
    </row>
    <row r="16" spans="2:11" ht="35.1" customHeight="1" x14ac:dyDescent="0.25">
      <c r="B16" s="10" t="s">
        <v>79</v>
      </c>
      <c r="C16" s="9">
        <v>7</v>
      </c>
      <c r="D16" s="9">
        <v>3</v>
      </c>
      <c r="E16" s="9">
        <v>15</v>
      </c>
      <c r="F16" s="9">
        <v>73</v>
      </c>
      <c r="G16" s="9">
        <v>89</v>
      </c>
      <c r="H16" s="9">
        <v>154</v>
      </c>
      <c r="I16" s="9">
        <v>1261</v>
      </c>
    </row>
    <row r="17" spans="2:9" ht="35.1" customHeight="1" x14ac:dyDescent="0.25">
      <c r="B17" s="10" t="s">
        <v>80</v>
      </c>
      <c r="C17" s="9">
        <v>18</v>
      </c>
      <c r="D17" s="9">
        <v>11</v>
      </c>
      <c r="E17" s="9">
        <v>14</v>
      </c>
      <c r="F17" s="9">
        <v>102</v>
      </c>
      <c r="G17" s="9">
        <v>126</v>
      </c>
      <c r="H17" s="9">
        <v>327</v>
      </c>
      <c r="I17" s="9">
        <v>1375</v>
      </c>
    </row>
    <row r="18" spans="2:9" ht="35.1" customHeight="1" x14ac:dyDescent="0.25">
      <c r="B18" s="10" t="s">
        <v>81</v>
      </c>
      <c r="C18" s="9">
        <v>0</v>
      </c>
      <c r="D18" s="9">
        <v>3</v>
      </c>
      <c r="E18" s="9">
        <v>2</v>
      </c>
      <c r="F18" s="9">
        <v>60</v>
      </c>
      <c r="G18" s="9">
        <v>72</v>
      </c>
      <c r="H18" s="9">
        <v>98</v>
      </c>
      <c r="I18" s="9">
        <v>258</v>
      </c>
    </row>
    <row r="19" spans="2:9" ht="35.1" customHeight="1" x14ac:dyDescent="0.25">
      <c r="B19" s="10" t="s">
        <v>82</v>
      </c>
      <c r="C19" s="9">
        <v>0</v>
      </c>
      <c r="D19" s="9">
        <v>0</v>
      </c>
      <c r="E19" s="9">
        <v>16</v>
      </c>
      <c r="F19" s="9">
        <v>248</v>
      </c>
      <c r="G19" s="9">
        <v>372</v>
      </c>
      <c r="H19" s="9">
        <v>629</v>
      </c>
      <c r="I19" s="9">
        <v>1129</v>
      </c>
    </row>
    <row r="20" spans="2:9" ht="35.1" customHeight="1" x14ac:dyDescent="0.25">
      <c r="B20" s="10" t="s">
        <v>83</v>
      </c>
      <c r="C20" s="9">
        <v>1</v>
      </c>
      <c r="D20" s="9">
        <v>0</v>
      </c>
      <c r="E20" s="9">
        <v>2</v>
      </c>
      <c r="F20" s="9">
        <v>52</v>
      </c>
      <c r="G20" s="9">
        <v>49</v>
      </c>
      <c r="H20" s="9">
        <v>65</v>
      </c>
      <c r="I20" s="9">
        <v>240</v>
      </c>
    </row>
    <row r="21" spans="2:9" ht="35.1" customHeight="1" x14ac:dyDescent="0.25">
      <c r="B21" s="10" t="s">
        <v>84</v>
      </c>
      <c r="C21" s="9">
        <v>1</v>
      </c>
      <c r="D21" s="9">
        <v>0</v>
      </c>
      <c r="E21" s="9">
        <v>0</v>
      </c>
      <c r="F21" s="9">
        <v>15</v>
      </c>
      <c r="G21" s="9">
        <v>16</v>
      </c>
      <c r="H21" s="9">
        <v>17</v>
      </c>
      <c r="I21" s="9">
        <v>104</v>
      </c>
    </row>
    <row r="22" spans="2:9" ht="35.1" customHeight="1" x14ac:dyDescent="0.25">
      <c r="B22" s="10" t="s">
        <v>85</v>
      </c>
      <c r="C22" s="9">
        <v>0</v>
      </c>
      <c r="D22" s="9">
        <v>0</v>
      </c>
      <c r="E22" s="9">
        <v>2</v>
      </c>
      <c r="F22" s="9">
        <v>42</v>
      </c>
      <c r="G22" s="9">
        <v>41</v>
      </c>
      <c r="H22" s="9">
        <v>29</v>
      </c>
      <c r="I22" s="9">
        <v>182</v>
      </c>
    </row>
    <row r="23" spans="2:9" ht="35.1" customHeight="1" x14ac:dyDescent="0.25">
      <c r="B23" s="10" t="s">
        <v>86</v>
      </c>
      <c r="C23" s="9">
        <v>4</v>
      </c>
      <c r="D23" s="9">
        <v>3</v>
      </c>
      <c r="E23" s="9">
        <v>4556</v>
      </c>
      <c r="F23" s="9">
        <v>5167</v>
      </c>
      <c r="G23" s="9">
        <v>354</v>
      </c>
      <c r="H23" s="9">
        <v>301</v>
      </c>
      <c r="I23" s="9">
        <v>3025</v>
      </c>
    </row>
    <row r="24" spans="2:9" ht="35.1" customHeight="1" x14ac:dyDescent="0.25">
      <c r="B24" s="10" t="s">
        <v>87</v>
      </c>
      <c r="C24" s="9">
        <v>1</v>
      </c>
      <c r="D24" s="9">
        <v>2</v>
      </c>
      <c r="E24" s="9">
        <v>4</v>
      </c>
      <c r="F24" s="9">
        <v>124</v>
      </c>
      <c r="G24" s="9">
        <v>171</v>
      </c>
      <c r="H24" s="9">
        <v>311</v>
      </c>
      <c r="I24" s="9">
        <v>1709</v>
      </c>
    </row>
    <row r="25" spans="2:9" ht="35.1" customHeight="1" x14ac:dyDescent="0.25">
      <c r="B25" s="10" t="s">
        <v>88</v>
      </c>
      <c r="C25" s="9">
        <v>3</v>
      </c>
      <c r="D25" s="9">
        <v>4</v>
      </c>
      <c r="E25" s="9">
        <v>7</v>
      </c>
      <c r="F25" s="9">
        <v>129</v>
      </c>
      <c r="G25" s="9">
        <v>109</v>
      </c>
      <c r="H25" s="9">
        <v>147</v>
      </c>
      <c r="I25" s="9">
        <v>386</v>
      </c>
    </row>
    <row r="26" spans="2:9" ht="35.1" customHeight="1" x14ac:dyDescent="0.25">
      <c r="B26" s="10" t="s">
        <v>89</v>
      </c>
      <c r="C26" s="9">
        <v>1</v>
      </c>
      <c r="D26" s="9">
        <v>1</v>
      </c>
      <c r="E26" s="9">
        <v>1</v>
      </c>
      <c r="F26" s="9">
        <v>49</v>
      </c>
      <c r="G26" s="9">
        <v>29</v>
      </c>
      <c r="H26" s="9">
        <v>41</v>
      </c>
      <c r="I26" s="9">
        <v>101</v>
      </c>
    </row>
    <row r="27" spans="2:9" ht="35.1" customHeight="1" x14ac:dyDescent="0.25">
      <c r="B27" s="10" t="s">
        <v>90</v>
      </c>
      <c r="C27" s="9">
        <v>1</v>
      </c>
      <c r="D27" s="9">
        <v>1</v>
      </c>
      <c r="E27" s="9">
        <v>2</v>
      </c>
      <c r="F27" s="9">
        <v>33</v>
      </c>
      <c r="G27" s="9">
        <v>40</v>
      </c>
      <c r="H27" s="9">
        <v>49</v>
      </c>
      <c r="I27" s="9">
        <v>205</v>
      </c>
    </row>
    <row r="28" spans="2:9" ht="35.1" customHeight="1" x14ac:dyDescent="0.25">
      <c r="B28" s="10" t="s">
        <v>91</v>
      </c>
      <c r="C28" s="9">
        <v>0</v>
      </c>
      <c r="D28" s="9">
        <v>0</v>
      </c>
      <c r="E28" s="9">
        <v>0</v>
      </c>
      <c r="F28" s="9">
        <v>33</v>
      </c>
      <c r="G28" s="9">
        <v>36</v>
      </c>
      <c r="H28" s="9">
        <v>13</v>
      </c>
      <c r="I28" s="9">
        <v>99</v>
      </c>
    </row>
    <row r="29" spans="2:9" ht="35.1" customHeight="1" x14ac:dyDescent="0.25">
      <c r="B29" s="10" t="s">
        <v>92</v>
      </c>
      <c r="C29" s="9">
        <v>0</v>
      </c>
      <c r="D29" s="9">
        <v>0</v>
      </c>
      <c r="E29" s="9">
        <v>1</v>
      </c>
      <c r="F29" s="9">
        <v>52</v>
      </c>
      <c r="G29" s="9">
        <v>67</v>
      </c>
      <c r="H29" s="9">
        <v>160</v>
      </c>
      <c r="I29" s="9">
        <v>712</v>
      </c>
    </row>
    <row r="30" spans="2:9" ht="35.1" customHeight="1" x14ac:dyDescent="0.25">
      <c r="B30" s="10" t="s">
        <v>93</v>
      </c>
      <c r="C30" s="9">
        <v>0</v>
      </c>
      <c r="D30" s="9">
        <v>0</v>
      </c>
      <c r="E30" s="9">
        <v>0</v>
      </c>
      <c r="F30" s="9">
        <v>46</v>
      </c>
      <c r="G30" s="9">
        <v>139</v>
      </c>
      <c r="H30" s="9">
        <v>71</v>
      </c>
      <c r="I30" s="9">
        <v>298</v>
      </c>
    </row>
    <row r="32" spans="2:9" x14ac:dyDescent="0.25">
      <c r="B32" s="11" t="s">
        <v>63</v>
      </c>
    </row>
    <row r="33" spans="2:2" x14ac:dyDescent="0.25">
      <c r="B33" s="11" t="s">
        <v>95</v>
      </c>
    </row>
    <row r="34" spans="2:2" x14ac:dyDescent="0.25">
      <c r="B34" s="11" t="s">
        <v>96</v>
      </c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3">
    <mergeCell ref="B4:B5"/>
    <mergeCell ref="C4:I4"/>
    <mergeCell ref="K4:K5"/>
  </mergeCells>
  <pageMargins left="0.7" right="0.7" top="0.75" bottom="0.75" header="0.3" footer="0.3"/>
  <pageSetup paperSize="9" orientation="portrait" horizontalDpi="300" verticalDpi="300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I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45.7109375" customWidth="1"/>
    <col min="3" max="7" width="30.7109375" customWidth="1"/>
    <col min="9" max="9" width="15.7109375" customWidth="1"/>
  </cols>
  <sheetData>
    <row r="1" spans="2:9" ht="165" customHeight="1" x14ac:dyDescent="0.25"/>
    <row r="2" spans="2:9" ht="24.95" customHeight="1" x14ac:dyDescent="0.25">
      <c r="B2" s="7" t="s">
        <v>220</v>
      </c>
    </row>
    <row r="4" spans="2:9" ht="30" customHeight="1" x14ac:dyDescent="0.25">
      <c r="B4" s="16" t="s">
        <v>94</v>
      </c>
      <c r="C4" s="16" t="s">
        <v>221</v>
      </c>
      <c r="D4" s="16"/>
      <c r="E4" s="16"/>
      <c r="F4" s="16"/>
      <c r="G4" s="16"/>
      <c r="I4" s="17" t="str">
        <f>HYPERLINK("#'ÍNDICE'!A1", "Índice")</f>
        <v>Índice</v>
      </c>
    </row>
    <row r="5" spans="2:9" ht="30" customHeight="1" x14ac:dyDescent="0.25">
      <c r="B5" s="16"/>
      <c r="C5" s="8" t="s">
        <v>195</v>
      </c>
      <c r="D5" s="8" t="s">
        <v>196</v>
      </c>
      <c r="E5" s="8" t="s">
        <v>197</v>
      </c>
      <c r="F5" s="8" t="s">
        <v>216</v>
      </c>
      <c r="G5" s="8" t="s">
        <v>222</v>
      </c>
      <c r="I5" s="18"/>
    </row>
    <row r="6" spans="2:9" ht="35.1" customHeight="1" x14ac:dyDescent="0.25">
      <c r="B6" s="12" t="s">
        <v>67</v>
      </c>
      <c r="C6" s="13">
        <v>9056</v>
      </c>
      <c r="D6" s="13">
        <v>4963</v>
      </c>
      <c r="E6" s="13">
        <v>11912</v>
      </c>
      <c r="F6" s="13">
        <v>3670</v>
      </c>
      <c r="G6" s="13">
        <v>6949</v>
      </c>
    </row>
    <row r="7" spans="2:9" ht="35.1" customHeight="1" x14ac:dyDescent="0.25">
      <c r="B7" s="10" t="s">
        <v>70</v>
      </c>
      <c r="C7" s="9">
        <v>125</v>
      </c>
      <c r="D7" s="9">
        <v>346</v>
      </c>
      <c r="E7" s="9">
        <v>760</v>
      </c>
      <c r="F7" s="9">
        <v>461</v>
      </c>
      <c r="G7" s="9">
        <v>1014</v>
      </c>
    </row>
    <row r="8" spans="2:9" ht="35.1" customHeight="1" x14ac:dyDescent="0.25">
      <c r="B8" s="10" t="s">
        <v>71</v>
      </c>
      <c r="C8" s="9">
        <v>14</v>
      </c>
      <c r="D8" s="9">
        <v>49</v>
      </c>
      <c r="E8" s="9">
        <v>84</v>
      </c>
      <c r="F8" s="9">
        <v>111</v>
      </c>
      <c r="G8" s="9">
        <v>193</v>
      </c>
    </row>
    <row r="9" spans="2:9" ht="35.1" customHeight="1" x14ac:dyDescent="0.25">
      <c r="B9" s="10" t="s">
        <v>72</v>
      </c>
      <c r="C9" s="9">
        <v>26</v>
      </c>
      <c r="D9" s="9">
        <v>80</v>
      </c>
      <c r="E9" s="9">
        <v>194</v>
      </c>
      <c r="F9" s="9">
        <v>89</v>
      </c>
      <c r="G9" s="9">
        <v>73</v>
      </c>
    </row>
    <row r="10" spans="2:9" ht="35.1" customHeight="1" x14ac:dyDescent="0.25">
      <c r="B10" s="10" t="s">
        <v>73</v>
      </c>
      <c r="C10" s="9">
        <v>16</v>
      </c>
      <c r="D10" s="9">
        <v>91</v>
      </c>
      <c r="E10" s="9">
        <v>128</v>
      </c>
      <c r="F10" s="9">
        <v>99</v>
      </c>
      <c r="G10" s="9">
        <v>73</v>
      </c>
    </row>
    <row r="11" spans="2:9" ht="35.1" customHeight="1" x14ac:dyDescent="0.25">
      <c r="B11" s="10" t="s">
        <v>74</v>
      </c>
      <c r="C11" s="9">
        <v>20</v>
      </c>
      <c r="D11" s="9">
        <v>75</v>
      </c>
      <c r="E11" s="9">
        <v>132</v>
      </c>
      <c r="F11" s="9">
        <v>93</v>
      </c>
      <c r="G11" s="9">
        <v>98</v>
      </c>
    </row>
    <row r="12" spans="2:9" ht="35.1" customHeight="1" x14ac:dyDescent="0.25">
      <c r="B12" s="10" t="s">
        <v>75</v>
      </c>
      <c r="C12" s="9">
        <v>23</v>
      </c>
      <c r="D12" s="9">
        <v>80</v>
      </c>
      <c r="E12" s="9">
        <v>172</v>
      </c>
      <c r="F12" s="9">
        <v>275</v>
      </c>
      <c r="G12" s="9">
        <v>370</v>
      </c>
    </row>
    <row r="13" spans="2:9" ht="35.1" customHeight="1" x14ac:dyDescent="0.25">
      <c r="B13" s="10" t="s">
        <v>76</v>
      </c>
      <c r="C13" s="9">
        <v>62</v>
      </c>
      <c r="D13" s="9">
        <v>205</v>
      </c>
      <c r="E13" s="9">
        <v>404</v>
      </c>
      <c r="F13" s="9">
        <v>130</v>
      </c>
      <c r="G13" s="9">
        <v>309</v>
      </c>
    </row>
    <row r="14" spans="2:9" ht="35.1" customHeight="1" x14ac:dyDescent="0.25">
      <c r="B14" s="10" t="s">
        <v>77</v>
      </c>
      <c r="C14" s="9">
        <v>5</v>
      </c>
      <c r="D14" s="9">
        <v>12</v>
      </c>
      <c r="E14" s="9">
        <v>38</v>
      </c>
      <c r="F14" s="9">
        <v>13</v>
      </c>
      <c r="G14" s="9">
        <v>17</v>
      </c>
    </row>
    <row r="15" spans="2:9" ht="35.1" customHeight="1" x14ac:dyDescent="0.25">
      <c r="B15" s="10" t="s">
        <v>78</v>
      </c>
      <c r="C15" s="9">
        <v>215</v>
      </c>
      <c r="D15" s="9">
        <v>1204</v>
      </c>
      <c r="E15" s="9">
        <v>4336</v>
      </c>
      <c r="F15" s="9">
        <v>584</v>
      </c>
      <c r="G15" s="9">
        <v>1120</v>
      </c>
    </row>
    <row r="16" spans="2:9" ht="35.1" customHeight="1" x14ac:dyDescent="0.25">
      <c r="B16" s="10" t="s">
        <v>79</v>
      </c>
      <c r="C16" s="9">
        <v>101</v>
      </c>
      <c r="D16" s="9">
        <v>219</v>
      </c>
      <c r="E16" s="9">
        <v>735</v>
      </c>
      <c r="F16" s="9">
        <v>191</v>
      </c>
      <c r="G16" s="9">
        <v>310</v>
      </c>
    </row>
    <row r="17" spans="2:7" ht="35.1" customHeight="1" x14ac:dyDescent="0.25">
      <c r="B17" s="10" t="s">
        <v>80</v>
      </c>
      <c r="C17" s="9">
        <v>157</v>
      </c>
      <c r="D17" s="9">
        <v>280</v>
      </c>
      <c r="E17" s="9">
        <v>491</v>
      </c>
      <c r="F17" s="9">
        <v>265</v>
      </c>
      <c r="G17" s="9">
        <v>563</v>
      </c>
    </row>
    <row r="18" spans="2:7" ht="35.1" customHeight="1" x14ac:dyDescent="0.25">
      <c r="B18" s="10" t="s">
        <v>81</v>
      </c>
      <c r="C18" s="9">
        <v>60</v>
      </c>
      <c r="D18" s="9">
        <v>116</v>
      </c>
      <c r="E18" s="9">
        <v>150</v>
      </c>
      <c r="F18" s="9">
        <v>44</v>
      </c>
      <c r="G18" s="9">
        <v>109</v>
      </c>
    </row>
    <row r="19" spans="2:7" ht="35.1" customHeight="1" x14ac:dyDescent="0.25">
      <c r="B19" s="10" t="s">
        <v>82</v>
      </c>
      <c r="C19" s="9">
        <v>193</v>
      </c>
      <c r="D19" s="9">
        <v>278</v>
      </c>
      <c r="E19" s="9">
        <v>702</v>
      </c>
      <c r="F19" s="9">
        <v>303</v>
      </c>
      <c r="G19" s="9">
        <v>843</v>
      </c>
    </row>
    <row r="20" spans="2:7" ht="35.1" customHeight="1" x14ac:dyDescent="0.25">
      <c r="B20" s="10" t="s">
        <v>83</v>
      </c>
      <c r="C20" s="9">
        <v>42</v>
      </c>
      <c r="D20" s="9">
        <v>58</v>
      </c>
      <c r="E20" s="9">
        <v>120</v>
      </c>
      <c r="F20" s="9">
        <v>36</v>
      </c>
      <c r="G20" s="9">
        <v>72</v>
      </c>
    </row>
    <row r="21" spans="2:7" ht="35.1" customHeight="1" x14ac:dyDescent="0.25">
      <c r="B21" s="10" t="s">
        <v>84</v>
      </c>
      <c r="C21" s="9">
        <v>10</v>
      </c>
      <c r="D21" s="9">
        <v>24</v>
      </c>
      <c r="E21" s="9">
        <v>43</v>
      </c>
      <c r="F21" s="9">
        <v>25</v>
      </c>
      <c r="G21" s="9">
        <v>42</v>
      </c>
    </row>
    <row r="22" spans="2:7" ht="35.1" customHeight="1" x14ac:dyDescent="0.25">
      <c r="B22" s="10" t="s">
        <v>85</v>
      </c>
      <c r="C22" s="9">
        <v>37</v>
      </c>
      <c r="D22" s="9">
        <v>41</v>
      </c>
      <c r="E22" s="9">
        <v>60</v>
      </c>
      <c r="F22" s="9">
        <v>53</v>
      </c>
      <c r="G22" s="9">
        <v>83</v>
      </c>
    </row>
    <row r="23" spans="2:7" ht="35.1" customHeight="1" x14ac:dyDescent="0.25">
      <c r="B23" s="10" t="s">
        <v>86</v>
      </c>
      <c r="C23" s="9">
        <v>7558</v>
      </c>
      <c r="D23" s="9">
        <v>642</v>
      </c>
      <c r="E23" s="9">
        <v>1794</v>
      </c>
      <c r="F23" s="9">
        <v>261</v>
      </c>
      <c r="G23" s="9">
        <v>359</v>
      </c>
    </row>
    <row r="24" spans="2:7" ht="35.1" customHeight="1" x14ac:dyDescent="0.25">
      <c r="B24" s="10" t="s">
        <v>87</v>
      </c>
      <c r="C24" s="9">
        <v>124</v>
      </c>
      <c r="D24" s="9">
        <v>407</v>
      </c>
      <c r="E24" s="9">
        <v>692</v>
      </c>
      <c r="F24" s="9">
        <v>257</v>
      </c>
      <c r="G24" s="9">
        <v>676</v>
      </c>
    </row>
    <row r="25" spans="2:7" ht="35.1" customHeight="1" x14ac:dyDescent="0.25">
      <c r="B25" s="10" t="s">
        <v>88</v>
      </c>
      <c r="C25" s="9">
        <v>81</v>
      </c>
      <c r="D25" s="9">
        <v>172</v>
      </c>
      <c r="E25" s="9">
        <v>123</v>
      </c>
      <c r="F25" s="9">
        <v>115</v>
      </c>
      <c r="G25" s="9">
        <v>200</v>
      </c>
    </row>
    <row r="26" spans="2:7" ht="35.1" customHeight="1" x14ac:dyDescent="0.25">
      <c r="B26" s="10" t="s">
        <v>89</v>
      </c>
      <c r="C26" s="9">
        <v>51</v>
      </c>
      <c r="D26" s="9">
        <v>47</v>
      </c>
      <c r="E26" s="9">
        <v>47</v>
      </c>
      <c r="F26" s="9">
        <v>31</v>
      </c>
      <c r="G26" s="9">
        <v>41</v>
      </c>
    </row>
    <row r="27" spans="2:7" ht="35.1" customHeight="1" x14ac:dyDescent="0.25">
      <c r="B27" s="10" t="s">
        <v>90</v>
      </c>
      <c r="C27" s="9">
        <v>35</v>
      </c>
      <c r="D27" s="9">
        <v>83</v>
      </c>
      <c r="E27" s="9">
        <v>111</v>
      </c>
      <c r="F27" s="9">
        <v>42</v>
      </c>
      <c r="G27" s="9">
        <v>37</v>
      </c>
    </row>
    <row r="28" spans="2:7" ht="35.1" customHeight="1" x14ac:dyDescent="0.25">
      <c r="B28" s="10" t="s">
        <v>91</v>
      </c>
      <c r="C28" s="9">
        <v>13</v>
      </c>
      <c r="D28" s="9">
        <v>32</v>
      </c>
      <c r="E28" s="9">
        <v>45</v>
      </c>
      <c r="F28" s="9">
        <v>36</v>
      </c>
      <c r="G28" s="9">
        <v>47</v>
      </c>
    </row>
    <row r="29" spans="2:7" ht="35.1" customHeight="1" x14ac:dyDescent="0.25">
      <c r="B29" s="10" t="s">
        <v>92</v>
      </c>
      <c r="C29" s="9">
        <v>62</v>
      </c>
      <c r="D29" s="9">
        <v>229</v>
      </c>
      <c r="E29" s="9">
        <v>427</v>
      </c>
      <c r="F29" s="9">
        <v>86</v>
      </c>
      <c r="G29" s="9">
        <v>168</v>
      </c>
    </row>
    <row r="30" spans="2:7" ht="35.1" customHeight="1" x14ac:dyDescent="0.25">
      <c r="B30" s="10" t="s">
        <v>93</v>
      </c>
      <c r="C30" s="9">
        <v>26</v>
      </c>
      <c r="D30" s="9">
        <v>193</v>
      </c>
      <c r="E30" s="9">
        <v>124</v>
      </c>
      <c r="F30" s="9">
        <v>70</v>
      </c>
      <c r="G30" s="9">
        <v>132</v>
      </c>
    </row>
    <row r="32" spans="2:7" x14ac:dyDescent="0.25">
      <c r="B32" s="11" t="s">
        <v>63</v>
      </c>
    </row>
    <row r="33" spans="2:2" x14ac:dyDescent="0.25">
      <c r="B33" s="11" t="s">
        <v>95</v>
      </c>
    </row>
    <row r="34" spans="2:2" x14ac:dyDescent="0.25">
      <c r="B34" s="11" t="s">
        <v>96</v>
      </c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3">
    <mergeCell ref="B4:B5"/>
    <mergeCell ref="C4:G4"/>
    <mergeCell ref="I4:I5"/>
  </mergeCells>
  <pageMargins left="0.7" right="0.7" top="0.75" bottom="0.75" header="0.3" footer="0.3"/>
  <pageSetup paperSize="9" orientation="portrait" horizontalDpi="300" verticalDpi="300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F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45.7109375" customWidth="1"/>
    <col min="3" max="4" width="40.7109375" customWidth="1"/>
    <col min="6" max="6" width="15.7109375" customWidth="1"/>
  </cols>
  <sheetData>
    <row r="1" spans="2:6" ht="165" customHeight="1" x14ac:dyDescent="0.25"/>
    <row r="2" spans="2:6" ht="24.95" customHeight="1" x14ac:dyDescent="0.25">
      <c r="B2" s="7" t="s">
        <v>223</v>
      </c>
    </row>
    <row r="4" spans="2:6" ht="45" customHeight="1" x14ac:dyDescent="0.25">
      <c r="B4" s="16" t="s">
        <v>94</v>
      </c>
      <c r="C4" s="16" t="s">
        <v>224</v>
      </c>
      <c r="D4" s="16"/>
      <c r="F4" s="17" t="str">
        <f>HYPERLINK("#'ÍNDICE'!A1", "Índice")</f>
        <v>Índice</v>
      </c>
    </row>
    <row r="5" spans="2:6" ht="45" customHeight="1" x14ac:dyDescent="0.25">
      <c r="B5" s="16"/>
      <c r="C5" s="8" t="s">
        <v>225</v>
      </c>
      <c r="D5" s="8" t="s">
        <v>226</v>
      </c>
      <c r="F5" s="18"/>
    </row>
    <row r="6" spans="2:6" ht="35.1" customHeight="1" x14ac:dyDescent="0.25">
      <c r="B6" s="12" t="s">
        <v>67</v>
      </c>
      <c r="C6" s="13">
        <v>1253</v>
      </c>
      <c r="D6" s="13">
        <v>2253</v>
      </c>
    </row>
    <row r="7" spans="2:6" ht="35.1" customHeight="1" x14ac:dyDescent="0.25">
      <c r="B7" s="10" t="s">
        <v>70</v>
      </c>
      <c r="C7" s="9">
        <v>108</v>
      </c>
      <c r="D7" s="9">
        <v>708</v>
      </c>
    </row>
    <row r="8" spans="2:6" ht="35.1" customHeight="1" x14ac:dyDescent="0.25">
      <c r="B8" s="10" t="s">
        <v>71</v>
      </c>
      <c r="C8" s="9">
        <v>5</v>
      </c>
      <c r="D8" s="9">
        <v>0</v>
      </c>
    </row>
    <row r="9" spans="2:6" ht="35.1" customHeight="1" x14ac:dyDescent="0.25">
      <c r="B9" s="10" t="s">
        <v>72</v>
      </c>
      <c r="C9" s="9">
        <v>18</v>
      </c>
      <c r="D9" s="9">
        <v>10</v>
      </c>
    </row>
    <row r="10" spans="2:6" ht="35.1" customHeight="1" x14ac:dyDescent="0.25">
      <c r="B10" s="10" t="s">
        <v>73</v>
      </c>
      <c r="C10" s="9">
        <v>36</v>
      </c>
      <c r="D10" s="9">
        <v>4</v>
      </c>
    </row>
    <row r="11" spans="2:6" ht="35.1" customHeight="1" x14ac:dyDescent="0.25">
      <c r="B11" s="10" t="s">
        <v>74</v>
      </c>
      <c r="C11" s="9">
        <v>12</v>
      </c>
      <c r="D11" s="9">
        <v>8</v>
      </c>
    </row>
    <row r="12" spans="2:6" ht="35.1" customHeight="1" x14ac:dyDescent="0.25">
      <c r="B12" s="10" t="s">
        <v>75</v>
      </c>
      <c r="C12" s="9">
        <v>10</v>
      </c>
      <c r="D12" s="9">
        <v>67</v>
      </c>
    </row>
    <row r="13" spans="2:6" ht="35.1" customHeight="1" x14ac:dyDescent="0.25">
      <c r="B13" s="10" t="s">
        <v>76</v>
      </c>
      <c r="C13" s="9">
        <v>55</v>
      </c>
      <c r="D13" s="9">
        <v>8</v>
      </c>
    </row>
    <row r="14" spans="2:6" ht="35.1" customHeight="1" x14ac:dyDescent="0.25">
      <c r="B14" s="10" t="s">
        <v>77</v>
      </c>
      <c r="C14" s="9">
        <v>27</v>
      </c>
      <c r="D14" s="9">
        <v>0</v>
      </c>
    </row>
    <row r="15" spans="2:6" ht="35.1" customHeight="1" x14ac:dyDescent="0.25">
      <c r="B15" s="10" t="s">
        <v>78</v>
      </c>
      <c r="C15" s="9">
        <v>68</v>
      </c>
      <c r="D15" s="9">
        <v>92</v>
      </c>
    </row>
    <row r="16" spans="2:6" ht="35.1" customHeight="1" x14ac:dyDescent="0.25">
      <c r="B16" s="10" t="s">
        <v>79</v>
      </c>
      <c r="C16" s="9">
        <v>242</v>
      </c>
      <c r="D16" s="9">
        <v>262</v>
      </c>
    </row>
    <row r="17" spans="2:4" ht="35.1" customHeight="1" x14ac:dyDescent="0.25">
      <c r="B17" s="10" t="s">
        <v>80</v>
      </c>
      <c r="C17" s="9">
        <v>28</v>
      </c>
      <c r="D17" s="9">
        <v>167</v>
      </c>
    </row>
    <row r="18" spans="2:4" ht="35.1" customHeight="1" x14ac:dyDescent="0.25">
      <c r="B18" s="10" t="s">
        <v>81</v>
      </c>
      <c r="C18" s="9">
        <v>20</v>
      </c>
      <c r="D18" s="9">
        <v>1</v>
      </c>
    </row>
    <row r="19" spans="2:4" ht="35.1" customHeight="1" x14ac:dyDescent="0.25">
      <c r="B19" s="10" t="s">
        <v>82</v>
      </c>
      <c r="C19" s="9">
        <v>53</v>
      </c>
      <c r="D19" s="9">
        <v>7</v>
      </c>
    </row>
    <row r="20" spans="2:4" ht="35.1" customHeight="1" x14ac:dyDescent="0.25">
      <c r="B20" s="10" t="s">
        <v>83</v>
      </c>
      <c r="C20" s="9">
        <v>16</v>
      </c>
      <c r="D20" s="9">
        <v>17</v>
      </c>
    </row>
    <row r="21" spans="2:4" ht="35.1" customHeight="1" x14ac:dyDescent="0.25">
      <c r="B21" s="10" t="s">
        <v>84</v>
      </c>
      <c r="C21" s="9">
        <v>1</v>
      </c>
      <c r="D21" s="9">
        <v>1</v>
      </c>
    </row>
    <row r="22" spans="2:4" ht="35.1" customHeight="1" x14ac:dyDescent="0.25">
      <c r="B22" s="10" t="s">
        <v>85</v>
      </c>
      <c r="C22" s="9">
        <v>1</v>
      </c>
      <c r="D22" s="9">
        <v>19</v>
      </c>
    </row>
    <row r="23" spans="2:4" ht="35.1" customHeight="1" x14ac:dyDescent="0.25">
      <c r="B23" s="10" t="s">
        <v>86</v>
      </c>
      <c r="C23" s="9">
        <v>462</v>
      </c>
      <c r="D23" s="9">
        <v>612</v>
      </c>
    </row>
    <row r="24" spans="2:4" ht="35.1" customHeight="1" x14ac:dyDescent="0.25">
      <c r="B24" s="10" t="s">
        <v>87</v>
      </c>
      <c r="C24" s="9">
        <v>72</v>
      </c>
      <c r="D24" s="9">
        <v>180</v>
      </c>
    </row>
    <row r="25" spans="2:4" ht="35.1" customHeight="1" x14ac:dyDescent="0.25">
      <c r="B25" s="10" t="s">
        <v>88</v>
      </c>
      <c r="C25" s="9">
        <v>4</v>
      </c>
      <c r="D25" s="9">
        <v>16</v>
      </c>
    </row>
    <row r="26" spans="2:4" ht="35.1" customHeight="1" x14ac:dyDescent="0.25">
      <c r="B26" s="10" t="s">
        <v>89</v>
      </c>
      <c r="C26" s="9">
        <v>0</v>
      </c>
      <c r="D26" s="9">
        <v>2</v>
      </c>
    </row>
    <row r="27" spans="2:4" ht="35.1" customHeight="1" x14ac:dyDescent="0.25">
      <c r="B27" s="10" t="s">
        <v>90</v>
      </c>
      <c r="C27" s="9">
        <v>2</v>
      </c>
      <c r="D27" s="9">
        <v>1</v>
      </c>
    </row>
    <row r="28" spans="2:4" ht="35.1" customHeight="1" x14ac:dyDescent="0.25">
      <c r="B28" s="10" t="s">
        <v>91</v>
      </c>
      <c r="C28" s="9">
        <v>0</v>
      </c>
      <c r="D28" s="9">
        <v>0</v>
      </c>
    </row>
    <row r="29" spans="2:4" ht="35.1" customHeight="1" x14ac:dyDescent="0.25">
      <c r="B29" s="10" t="s">
        <v>92</v>
      </c>
      <c r="C29" s="9">
        <v>13</v>
      </c>
      <c r="D29" s="9">
        <v>71</v>
      </c>
    </row>
    <row r="30" spans="2:4" ht="35.1" customHeight="1" x14ac:dyDescent="0.25">
      <c r="B30" s="10" t="s">
        <v>93</v>
      </c>
      <c r="C30" s="9">
        <v>0</v>
      </c>
      <c r="D30" s="9">
        <v>0</v>
      </c>
    </row>
    <row r="32" spans="2:4" x14ac:dyDescent="0.25">
      <c r="B32" s="11" t="s">
        <v>63</v>
      </c>
    </row>
    <row r="33" spans="2:2" x14ac:dyDescent="0.25">
      <c r="B33" s="11" t="s">
        <v>95</v>
      </c>
    </row>
    <row r="34" spans="2:2" x14ac:dyDescent="0.25">
      <c r="B34" s="11" t="s">
        <v>96</v>
      </c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3">
    <mergeCell ref="B4:B5"/>
    <mergeCell ref="C4:D4"/>
    <mergeCell ref="F4:F5"/>
  </mergeCells>
  <pageMargins left="0.7" right="0.7" top="0.75" bottom="0.75" header="0.3" footer="0.3"/>
  <pageSetup paperSize="9" orientation="portrait" horizontalDpi="300" verticalDpi="300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J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55.7109375" customWidth="1"/>
    <col min="3" max="8" width="30.7109375" customWidth="1"/>
    <col min="10" max="10" width="15.7109375" customWidth="1"/>
  </cols>
  <sheetData>
    <row r="1" spans="2:10" ht="165" customHeight="1" x14ac:dyDescent="0.25"/>
    <row r="2" spans="2:10" ht="24.95" customHeight="1" x14ac:dyDescent="0.25">
      <c r="B2" s="7" t="s">
        <v>227</v>
      </c>
    </row>
    <row r="4" spans="2:10" ht="39.950000000000003" customHeight="1" x14ac:dyDescent="0.25">
      <c r="B4" s="16" t="s">
        <v>94</v>
      </c>
      <c r="C4" s="16" t="s">
        <v>228</v>
      </c>
      <c r="D4" s="16" t="s">
        <v>229</v>
      </c>
      <c r="E4" s="16"/>
      <c r="F4" s="16"/>
      <c r="G4" s="16"/>
      <c r="H4" s="16" t="s">
        <v>234</v>
      </c>
      <c r="J4" s="17" t="str">
        <f>HYPERLINK("#'ÍNDICE'!A1", "Índice")</f>
        <v>Índice</v>
      </c>
    </row>
    <row r="5" spans="2:10" ht="39.950000000000003" customHeight="1" x14ac:dyDescent="0.25">
      <c r="B5" s="16"/>
      <c r="C5" s="16"/>
      <c r="D5" s="8" t="s">
        <v>230</v>
      </c>
      <c r="E5" s="8" t="s">
        <v>231</v>
      </c>
      <c r="F5" s="8" t="s">
        <v>232</v>
      </c>
      <c r="G5" s="8" t="s">
        <v>233</v>
      </c>
      <c r="H5" s="16"/>
      <c r="J5" s="18"/>
    </row>
    <row r="6" spans="2:10" ht="35.1" customHeight="1" x14ac:dyDescent="0.25">
      <c r="B6" s="12" t="s">
        <v>67</v>
      </c>
      <c r="C6" s="13">
        <v>16547973</v>
      </c>
      <c r="D6" s="13">
        <v>8957299</v>
      </c>
      <c r="E6" s="13">
        <v>5758230</v>
      </c>
      <c r="F6" s="13">
        <v>3184004</v>
      </c>
      <c r="G6" s="13">
        <v>15065</v>
      </c>
      <c r="H6" s="13">
        <v>10516586</v>
      </c>
    </row>
    <row r="7" spans="2:10" ht="35.1" customHeight="1" x14ac:dyDescent="0.25">
      <c r="B7" s="10" t="s">
        <v>70</v>
      </c>
      <c r="C7" s="9">
        <v>1045415</v>
      </c>
      <c r="D7" s="9">
        <v>764547</v>
      </c>
      <c r="E7" s="9">
        <v>528084</v>
      </c>
      <c r="F7" s="9">
        <v>236420</v>
      </c>
      <c r="G7" s="9">
        <v>43</v>
      </c>
      <c r="H7" s="9">
        <v>752607</v>
      </c>
    </row>
    <row r="8" spans="2:10" ht="35.1" customHeight="1" x14ac:dyDescent="0.25">
      <c r="B8" s="10" t="s">
        <v>71</v>
      </c>
      <c r="C8" s="9">
        <v>120193</v>
      </c>
      <c r="D8" s="9">
        <v>66301</v>
      </c>
      <c r="E8" s="9">
        <v>62195</v>
      </c>
      <c r="F8" s="9">
        <v>4106</v>
      </c>
      <c r="G8" s="9">
        <v>0</v>
      </c>
      <c r="H8" s="9">
        <v>61484</v>
      </c>
    </row>
    <row r="9" spans="2:10" ht="35.1" customHeight="1" x14ac:dyDescent="0.25">
      <c r="B9" s="10" t="s">
        <v>72</v>
      </c>
      <c r="C9" s="9">
        <v>313014</v>
      </c>
      <c r="D9" s="9">
        <v>83174</v>
      </c>
      <c r="E9" s="9">
        <v>76042</v>
      </c>
      <c r="F9" s="9">
        <v>7132</v>
      </c>
      <c r="G9" s="9">
        <v>0</v>
      </c>
      <c r="H9" s="9">
        <v>254747</v>
      </c>
    </row>
    <row r="10" spans="2:10" ht="35.1" customHeight="1" x14ac:dyDescent="0.25">
      <c r="B10" s="10" t="s">
        <v>73</v>
      </c>
      <c r="C10" s="9">
        <v>185124</v>
      </c>
      <c r="D10" s="9">
        <v>60856</v>
      </c>
      <c r="E10" s="9">
        <v>50183</v>
      </c>
      <c r="F10" s="9">
        <v>10673</v>
      </c>
      <c r="G10" s="9">
        <v>0</v>
      </c>
      <c r="H10" s="9">
        <v>145713</v>
      </c>
    </row>
    <row r="11" spans="2:10" ht="35.1" customHeight="1" x14ac:dyDescent="0.25">
      <c r="B11" s="10" t="s">
        <v>74</v>
      </c>
      <c r="C11" s="9">
        <v>432127</v>
      </c>
      <c r="D11" s="9">
        <v>125831</v>
      </c>
      <c r="E11" s="9">
        <v>64002</v>
      </c>
      <c r="F11" s="9">
        <v>61829</v>
      </c>
      <c r="G11" s="9">
        <v>0</v>
      </c>
      <c r="H11" s="9">
        <v>212588</v>
      </c>
    </row>
    <row r="12" spans="2:10" ht="35.1" customHeight="1" x14ac:dyDescent="0.25">
      <c r="B12" s="10" t="s">
        <v>75</v>
      </c>
      <c r="C12" s="9">
        <v>335700</v>
      </c>
      <c r="D12" s="9">
        <v>175970</v>
      </c>
      <c r="E12" s="9">
        <v>148481</v>
      </c>
      <c r="F12" s="9">
        <v>27441</v>
      </c>
      <c r="G12" s="9">
        <v>48</v>
      </c>
      <c r="H12" s="9">
        <v>168280</v>
      </c>
    </row>
    <row r="13" spans="2:10" ht="35.1" customHeight="1" x14ac:dyDescent="0.25">
      <c r="B13" s="10" t="s">
        <v>76</v>
      </c>
      <c r="C13" s="9">
        <v>333525</v>
      </c>
      <c r="D13" s="9">
        <v>186253</v>
      </c>
      <c r="E13" s="9">
        <v>153694</v>
      </c>
      <c r="F13" s="9">
        <v>32256</v>
      </c>
      <c r="G13" s="9">
        <v>303</v>
      </c>
      <c r="H13" s="9">
        <v>203659</v>
      </c>
    </row>
    <row r="14" spans="2:10" ht="35.1" customHeight="1" x14ac:dyDescent="0.25">
      <c r="B14" s="10" t="s">
        <v>77</v>
      </c>
      <c r="C14" s="9">
        <v>118512</v>
      </c>
      <c r="D14" s="9">
        <v>25945</v>
      </c>
      <c r="E14" s="9">
        <v>10540</v>
      </c>
      <c r="F14" s="9">
        <v>15405</v>
      </c>
      <c r="G14" s="9">
        <v>0</v>
      </c>
      <c r="H14" s="9">
        <v>98838</v>
      </c>
    </row>
    <row r="15" spans="2:10" ht="35.1" customHeight="1" x14ac:dyDescent="0.25">
      <c r="B15" s="10" t="s">
        <v>78</v>
      </c>
      <c r="C15" s="9">
        <v>3406376</v>
      </c>
      <c r="D15" s="9">
        <v>1942169</v>
      </c>
      <c r="E15" s="9">
        <v>1143074</v>
      </c>
      <c r="F15" s="9">
        <v>797720</v>
      </c>
      <c r="G15" s="9">
        <v>1375</v>
      </c>
      <c r="H15" s="9">
        <v>2349436</v>
      </c>
    </row>
    <row r="16" spans="2:10" ht="35.1" customHeight="1" x14ac:dyDescent="0.25">
      <c r="B16" s="10" t="s">
        <v>79</v>
      </c>
      <c r="C16" s="9">
        <v>632317</v>
      </c>
      <c r="D16" s="9">
        <v>255935</v>
      </c>
      <c r="E16" s="9">
        <v>210040</v>
      </c>
      <c r="F16" s="9">
        <v>45895</v>
      </c>
      <c r="G16" s="9">
        <v>0</v>
      </c>
      <c r="H16" s="9">
        <v>465521</v>
      </c>
    </row>
    <row r="17" spans="2:8" ht="35.1" customHeight="1" x14ac:dyDescent="0.25">
      <c r="B17" s="10" t="s">
        <v>80</v>
      </c>
      <c r="C17" s="9">
        <v>605708</v>
      </c>
      <c r="D17" s="9">
        <v>347979</v>
      </c>
      <c r="E17" s="9">
        <v>279925</v>
      </c>
      <c r="F17" s="9">
        <v>63064</v>
      </c>
      <c r="G17" s="9">
        <v>4990</v>
      </c>
      <c r="H17" s="9">
        <v>436294</v>
      </c>
    </row>
    <row r="18" spans="2:8" ht="35.1" customHeight="1" x14ac:dyDescent="0.25">
      <c r="B18" s="10" t="s">
        <v>81</v>
      </c>
      <c r="C18" s="9">
        <v>242384</v>
      </c>
      <c r="D18" s="9">
        <v>79330</v>
      </c>
      <c r="E18" s="9">
        <v>54934</v>
      </c>
      <c r="F18" s="9">
        <v>24396</v>
      </c>
      <c r="G18" s="9">
        <v>0</v>
      </c>
      <c r="H18" s="9">
        <v>131309</v>
      </c>
    </row>
    <row r="19" spans="2:8" ht="35.1" customHeight="1" x14ac:dyDescent="0.25">
      <c r="B19" s="10" t="s">
        <v>82</v>
      </c>
      <c r="C19" s="9">
        <v>1004182</v>
      </c>
      <c r="D19" s="9">
        <v>421858</v>
      </c>
      <c r="E19" s="9">
        <v>315459</v>
      </c>
      <c r="F19" s="9">
        <v>106399</v>
      </c>
      <c r="G19" s="9">
        <v>0</v>
      </c>
      <c r="H19" s="9">
        <v>668941</v>
      </c>
    </row>
    <row r="20" spans="2:8" ht="35.1" customHeight="1" x14ac:dyDescent="0.25">
      <c r="B20" s="10" t="s">
        <v>83</v>
      </c>
      <c r="C20" s="9">
        <v>231513</v>
      </c>
      <c r="D20" s="9">
        <v>65097</v>
      </c>
      <c r="E20" s="9">
        <v>46815</v>
      </c>
      <c r="F20" s="9">
        <v>17997</v>
      </c>
      <c r="G20" s="9">
        <v>285</v>
      </c>
      <c r="H20" s="9">
        <v>181703</v>
      </c>
    </row>
    <row r="21" spans="2:8" ht="35.1" customHeight="1" x14ac:dyDescent="0.25">
      <c r="B21" s="10" t="s">
        <v>84</v>
      </c>
      <c r="C21" s="9">
        <v>106318</v>
      </c>
      <c r="D21" s="9">
        <v>30719</v>
      </c>
      <c r="E21" s="9">
        <v>20343</v>
      </c>
      <c r="F21" s="9">
        <v>10376</v>
      </c>
      <c r="G21" s="9">
        <v>0</v>
      </c>
      <c r="H21" s="9">
        <v>55772</v>
      </c>
    </row>
    <row r="22" spans="2:8" ht="35.1" customHeight="1" x14ac:dyDescent="0.25">
      <c r="B22" s="10" t="s">
        <v>85</v>
      </c>
      <c r="C22" s="9">
        <v>186151</v>
      </c>
      <c r="D22" s="9">
        <v>53949</v>
      </c>
      <c r="E22" s="9">
        <v>43761</v>
      </c>
      <c r="F22" s="9">
        <v>10188</v>
      </c>
      <c r="G22" s="9">
        <v>0</v>
      </c>
      <c r="H22" s="9">
        <v>102904</v>
      </c>
    </row>
    <row r="23" spans="2:8" ht="35.1" customHeight="1" x14ac:dyDescent="0.25">
      <c r="B23" s="10" t="s">
        <v>86</v>
      </c>
      <c r="C23" s="9">
        <v>2962254</v>
      </c>
      <c r="D23" s="9">
        <v>2838619</v>
      </c>
      <c r="E23" s="9">
        <v>1760139</v>
      </c>
      <c r="F23" s="9">
        <v>1078480</v>
      </c>
      <c r="G23" s="9">
        <v>0</v>
      </c>
      <c r="H23" s="9">
        <v>1891559</v>
      </c>
    </row>
    <row r="24" spans="2:8" ht="35.1" customHeight="1" x14ac:dyDescent="0.25">
      <c r="B24" s="10" t="s">
        <v>87</v>
      </c>
      <c r="C24" s="9">
        <v>2273255</v>
      </c>
      <c r="D24" s="9">
        <v>469846</v>
      </c>
      <c r="E24" s="9">
        <v>340363</v>
      </c>
      <c r="F24" s="9">
        <v>128845</v>
      </c>
      <c r="G24" s="9">
        <v>638</v>
      </c>
      <c r="H24" s="9">
        <v>1327914</v>
      </c>
    </row>
    <row r="25" spans="2:8" ht="35.1" customHeight="1" x14ac:dyDescent="0.25">
      <c r="B25" s="10" t="s">
        <v>88</v>
      </c>
      <c r="C25" s="9">
        <v>377075</v>
      </c>
      <c r="D25" s="9">
        <v>149243</v>
      </c>
      <c r="E25" s="9">
        <v>100169</v>
      </c>
      <c r="F25" s="9">
        <v>45067</v>
      </c>
      <c r="G25" s="9">
        <v>4007</v>
      </c>
      <c r="H25" s="9">
        <v>285469</v>
      </c>
    </row>
    <row r="26" spans="2:8" ht="35.1" customHeight="1" x14ac:dyDescent="0.25">
      <c r="B26" s="10" t="s">
        <v>89</v>
      </c>
      <c r="C26" s="9">
        <v>87905</v>
      </c>
      <c r="D26" s="9">
        <v>28234</v>
      </c>
      <c r="E26" s="9">
        <v>24253</v>
      </c>
      <c r="F26" s="9">
        <v>3981</v>
      </c>
      <c r="G26" s="9">
        <v>0</v>
      </c>
      <c r="H26" s="9">
        <v>45832</v>
      </c>
    </row>
    <row r="27" spans="2:8" ht="35.1" customHeight="1" x14ac:dyDescent="0.25">
      <c r="B27" s="10" t="s">
        <v>90</v>
      </c>
      <c r="C27" s="9">
        <v>219264</v>
      </c>
      <c r="D27" s="9">
        <v>85681</v>
      </c>
      <c r="E27" s="9">
        <v>44126</v>
      </c>
      <c r="F27" s="9">
        <v>41378</v>
      </c>
      <c r="G27" s="9">
        <v>177</v>
      </c>
      <c r="H27" s="9">
        <v>164927</v>
      </c>
    </row>
    <row r="28" spans="2:8" ht="35.1" customHeight="1" x14ac:dyDescent="0.25">
      <c r="B28" s="10" t="s">
        <v>91</v>
      </c>
      <c r="C28" s="9">
        <v>202441</v>
      </c>
      <c r="D28" s="9">
        <v>42878</v>
      </c>
      <c r="E28" s="9">
        <v>25401</v>
      </c>
      <c r="F28" s="9">
        <v>17477</v>
      </c>
      <c r="G28" s="9">
        <v>0</v>
      </c>
      <c r="H28" s="9">
        <v>107313</v>
      </c>
    </row>
    <row r="29" spans="2:8" ht="35.1" customHeight="1" x14ac:dyDescent="0.25">
      <c r="B29" s="10" t="s">
        <v>92</v>
      </c>
      <c r="C29" s="9">
        <v>581761</v>
      </c>
      <c r="D29" s="9">
        <v>208307</v>
      </c>
      <c r="E29" s="9">
        <v>135432</v>
      </c>
      <c r="F29" s="9">
        <v>72351</v>
      </c>
      <c r="G29" s="9">
        <v>524</v>
      </c>
      <c r="H29" s="9">
        <v>253998</v>
      </c>
    </row>
    <row r="30" spans="2:8" ht="35.1" customHeight="1" x14ac:dyDescent="0.25">
      <c r="B30" s="10" t="s">
        <v>93</v>
      </c>
      <c r="C30" s="9">
        <v>545459</v>
      </c>
      <c r="D30" s="9">
        <v>448578</v>
      </c>
      <c r="E30" s="9">
        <v>120775</v>
      </c>
      <c r="F30" s="9">
        <v>325128</v>
      </c>
      <c r="G30" s="9">
        <v>2675</v>
      </c>
      <c r="H30" s="9">
        <v>149778</v>
      </c>
    </row>
    <row r="32" spans="2:8" x14ac:dyDescent="0.25">
      <c r="B32" s="11" t="s">
        <v>63</v>
      </c>
    </row>
    <row r="33" spans="2:2" x14ac:dyDescent="0.25">
      <c r="B33" s="11" t="s">
        <v>95</v>
      </c>
    </row>
    <row r="34" spans="2:2" x14ac:dyDescent="0.25">
      <c r="B34" s="11" t="s">
        <v>235</v>
      </c>
    </row>
    <row r="35" spans="2:2" x14ac:dyDescent="0.25">
      <c r="B35" s="11" t="s">
        <v>96</v>
      </c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5">
    <mergeCell ref="B4:B5"/>
    <mergeCell ref="C4:C5"/>
    <mergeCell ref="D4:G4"/>
    <mergeCell ref="H4:H5"/>
    <mergeCell ref="J4:J5"/>
  </mergeCells>
  <pageMargins left="0.7" right="0.7" top="0.75" bottom="0.75" header="0.3" footer="0.3"/>
  <pageSetup paperSize="9" orientation="portrait" horizontalDpi="300" verticalDpi="300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J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80.7109375" customWidth="1"/>
    <col min="3" max="8" width="30.7109375" customWidth="1"/>
    <col min="10" max="10" width="15.7109375" customWidth="1"/>
  </cols>
  <sheetData>
    <row r="1" spans="2:10" ht="165" customHeight="1" x14ac:dyDescent="0.25"/>
    <row r="2" spans="2:10" ht="24.95" customHeight="1" x14ac:dyDescent="0.25">
      <c r="B2" s="7" t="s">
        <v>236</v>
      </c>
    </row>
    <row r="4" spans="2:10" ht="45" customHeight="1" x14ac:dyDescent="0.25">
      <c r="B4" s="16" t="s">
        <v>94</v>
      </c>
      <c r="C4" s="16" t="s">
        <v>228</v>
      </c>
      <c r="D4" s="16" t="s">
        <v>229</v>
      </c>
      <c r="E4" s="16"/>
      <c r="F4" s="16"/>
      <c r="G4" s="16"/>
      <c r="H4" s="16" t="s">
        <v>234</v>
      </c>
      <c r="J4" s="17" t="str">
        <f>HYPERLINK("#'ÍNDICE'!A1", "Índice")</f>
        <v>Índice</v>
      </c>
    </row>
    <row r="5" spans="2:10" ht="45" customHeight="1" x14ac:dyDescent="0.25">
      <c r="B5" s="16"/>
      <c r="C5" s="16"/>
      <c r="D5" s="8" t="s">
        <v>230</v>
      </c>
      <c r="E5" s="8" t="s">
        <v>231</v>
      </c>
      <c r="F5" s="8" t="s">
        <v>232</v>
      </c>
      <c r="G5" s="8" t="s">
        <v>233</v>
      </c>
      <c r="H5" s="16"/>
      <c r="J5" s="18"/>
    </row>
    <row r="6" spans="2:10" ht="35.1" customHeight="1" x14ac:dyDescent="0.25">
      <c r="B6" s="12" t="s">
        <v>67</v>
      </c>
      <c r="C6" s="13">
        <v>16547973</v>
      </c>
      <c r="D6" s="13">
        <v>8957299</v>
      </c>
      <c r="E6" s="13">
        <v>5758230</v>
      </c>
      <c r="F6" s="13">
        <v>3184004</v>
      </c>
      <c r="G6" s="13">
        <v>15065</v>
      </c>
      <c r="H6" s="13">
        <v>10516586</v>
      </c>
    </row>
    <row r="7" spans="2:10" ht="35.1" customHeight="1" x14ac:dyDescent="0.25">
      <c r="B7" s="10" t="s">
        <v>109</v>
      </c>
      <c r="C7" s="9">
        <v>8858941</v>
      </c>
      <c r="D7" s="9">
        <v>3393368</v>
      </c>
      <c r="E7" s="9">
        <v>3393368</v>
      </c>
      <c r="F7" s="9">
        <v>0</v>
      </c>
      <c r="G7" s="9">
        <v>0</v>
      </c>
      <c r="H7" s="9">
        <v>6124691</v>
      </c>
    </row>
    <row r="8" spans="2:10" ht="35.1" customHeight="1" x14ac:dyDescent="0.25">
      <c r="B8" s="10" t="s">
        <v>110</v>
      </c>
      <c r="C8" s="9">
        <v>722751</v>
      </c>
      <c r="D8" s="9">
        <v>462266</v>
      </c>
      <c r="E8" s="9">
        <v>462266</v>
      </c>
      <c r="F8" s="9">
        <v>0</v>
      </c>
      <c r="G8" s="9">
        <v>0</v>
      </c>
      <c r="H8" s="9">
        <v>425676</v>
      </c>
    </row>
    <row r="9" spans="2:10" ht="35.1" customHeight="1" x14ac:dyDescent="0.25">
      <c r="B9" s="10" t="s">
        <v>111</v>
      </c>
      <c r="C9" s="9">
        <v>853383</v>
      </c>
      <c r="D9" s="9">
        <v>1475972</v>
      </c>
      <c r="E9" s="9">
        <v>1473934</v>
      </c>
      <c r="F9" s="9">
        <v>2038</v>
      </c>
      <c r="G9" s="9">
        <v>0</v>
      </c>
      <c r="H9" s="9">
        <v>448107</v>
      </c>
    </row>
    <row r="10" spans="2:10" ht="35.1" customHeight="1" x14ac:dyDescent="0.25">
      <c r="B10" s="10" t="s">
        <v>112</v>
      </c>
      <c r="C10" s="9">
        <v>3183481</v>
      </c>
      <c r="D10" s="9">
        <v>1889742</v>
      </c>
      <c r="E10" s="9">
        <v>0</v>
      </c>
      <c r="F10" s="9">
        <v>1889742</v>
      </c>
      <c r="G10" s="9">
        <v>0</v>
      </c>
      <c r="H10" s="9">
        <v>1796896</v>
      </c>
    </row>
    <row r="11" spans="2:10" ht="35.1" customHeight="1" x14ac:dyDescent="0.25">
      <c r="B11" s="10" t="s">
        <v>113</v>
      </c>
      <c r="C11" s="9">
        <v>1113975</v>
      </c>
      <c r="D11" s="9">
        <v>421868</v>
      </c>
      <c r="E11" s="9">
        <v>0</v>
      </c>
      <c r="F11" s="9">
        <v>421868</v>
      </c>
      <c r="G11" s="9">
        <v>0</v>
      </c>
      <c r="H11" s="9">
        <v>576476</v>
      </c>
    </row>
    <row r="12" spans="2:10" ht="35.1" customHeight="1" x14ac:dyDescent="0.25">
      <c r="B12" s="10" t="s">
        <v>114</v>
      </c>
      <c r="C12" s="9">
        <v>51522</v>
      </c>
      <c r="D12" s="9">
        <v>403679</v>
      </c>
      <c r="E12" s="9">
        <v>0</v>
      </c>
      <c r="F12" s="9">
        <v>403679</v>
      </c>
      <c r="G12" s="9">
        <v>0</v>
      </c>
      <c r="H12" s="9">
        <v>29914</v>
      </c>
    </row>
    <row r="13" spans="2:10" ht="35.1" customHeight="1" x14ac:dyDescent="0.25">
      <c r="B13" s="10" t="s">
        <v>115</v>
      </c>
      <c r="C13" s="9">
        <v>223090</v>
      </c>
      <c r="D13" s="9">
        <v>130991</v>
      </c>
      <c r="E13" s="9">
        <v>0</v>
      </c>
      <c r="F13" s="9">
        <v>130991</v>
      </c>
      <c r="G13" s="9">
        <v>0</v>
      </c>
      <c r="H13" s="9">
        <v>160114</v>
      </c>
    </row>
    <row r="14" spans="2:10" ht="35.1" customHeight="1" x14ac:dyDescent="0.25">
      <c r="B14" s="10" t="s">
        <v>116</v>
      </c>
      <c r="C14" s="9">
        <v>82493</v>
      </c>
      <c r="D14" s="9">
        <v>11246</v>
      </c>
      <c r="E14" s="9">
        <v>0</v>
      </c>
      <c r="F14" s="9">
        <v>11246</v>
      </c>
      <c r="G14" s="9">
        <v>0</v>
      </c>
      <c r="H14" s="9">
        <v>47930</v>
      </c>
    </row>
    <row r="15" spans="2:10" ht="35.1" customHeight="1" x14ac:dyDescent="0.25">
      <c r="B15" s="10" t="s">
        <v>117</v>
      </c>
      <c r="C15" s="9">
        <v>19321</v>
      </c>
      <c r="D15" s="9">
        <v>7662</v>
      </c>
      <c r="E15" s="9">
        <v>0</v>
      </c>
      <c r="F15" s="9">
        <v>7662</v>
      </c>
      <c r="G15" s="9">
        <v>0</v>
      </c>
      <c r="H15" s="9">
        <v>11958</v>
      </c>
    </row>
    <row r="16" spans="2:10" ht="35.1" customHeight="1" x14ac:dyDescent="0.25">
      <c r="B16" s="10" t="s">
        <v>118</v>
      </c>
      <c r="C16" s="9">
        <v>197416</v>
      </c>
      <c r="D16" s="9">
        <v>33374</v>
      </c>
      <c r="E16" s="9">
        <v>0</v>
      </c>
      <c r="F16" s="9">
        <v>33374</v>
      </c>
      <c r="G16" s="9">
        <v>0</v>
      </c>
      <c r="H16" s="9">
        <v>129105</v>
      </c>
    </row>
    <row r="17" spans="2:8" ht="35.1" customHeight="1" x14ac:dyDescent="0.25">
      <c r="B17" s="10" t="s">
        <v>119</v>
      </c>
      <c r="C17" s="9">
        <v>74268</v>
      </c>
      <c r="D17" s="9">
        <v>37271</v>
      </c>
      <c r="E17" s="9">
        <v>0</v>
      </c>
      <c r="F17" s="9">
        <v>37271</v>
      </c>
      <c r="G17" s="9">
        <v>0</v>
      </c>
      <c r="H17" s="9">
        <v>37911</v>
      </c>
    </row>
    <row r="18" spans="2:8" ht="35.1" customHeight="1" x14ac:dyDescent="0.25">
      <c r="B18" s="10" t="s">
        <v>120</v>
      </c>
      <c r="C18" s="9">
        <v>13863</v>
      </c>
      <c r="D18" s="9">
        <v>7455</v>
      </c>
      <c r="E18" s="9">
        <v>0</v>
      </c>
      <c r="F18" s="9">
        <v>7455</v>
      </c>
      <c r="G18" s="9">
        <v>0</v>
      </c>
      <c r="H18" s="9">
        <v>6349</v>
      </c>
    </row>
    <row r="19" spans="2:8" ht="35.1" customHeight="1" x14ac:dyDescent="0.25">
      <c r="B19" s="10" t="s">
        <v>121</v>
      </c>
      <c r="C19" s="9">
        <v>41035</v>
      </c>
      <c r="D19" s="9">
        <v>4318</v>
      </c>
      <c r="E19" s="9">
        <v>0</v>
      </c>
      <c r="F19" s="9">
        <v>4318</v>
      </c>
      <c r="G19" s="9">
        <v>0</v>
      </c>
      <c r="H19" s="9">
        <v>36717</v>
      </c>
    </row>
    <row r="20" spans="2:8" ht="35.1" customHeight="1" x14ac:dyDescent="0.25">
      <c r="B20" s="10" t="s">
        <v>122</v>
      </c>
      <c r="C20" s="9">
        <v>503407</v>
      </c>
      <c r="D20" s="9">
        <v>537715</v>
      </c>
      <c r="E20" s="9">
        <v>428662</v>
      </c>
      <c r="F20" s="9">
        <v>108513</v>
      </c>
      <c r="G20" s="9">
        <v>540</v>
      </c>
      <c r="H20" s="9">
        <v>315019</v>
      </c>
    </row>
    <row r="21" spans="2:8" ht="35.1" customHeight="1" x14ac:dyDescent="0.25">
      <c r="B21" s="10" t="s">
        <v>123</v>
      </c>
      <c r="C21" s="9">
        <v>609027</v>
      </c>
      <c r="D21" s="9">
        <v>140372</v>
      </c>
      <c r="E21" s="9">
        <v>0</v>
      </c>
      <c r="F21" s="9">
        <v>125847</v>
      </c>
      <c r="G21" s="9">
        <v>14525</v>
      </c>
      <c r="H21" s="9">
        <v>369723</v>
      </c>
    </row>
    <row r="23" spans="2:8" x14ac:dyDescent="0.25">
      <c r="B23" s="11" t="s">
        <v>63</v>
      </c>
    </row>
    <row r="24" spans="2:8" x14ac:dyDescent="0.25">
      <c r="B24" s="11" t="s">
        <v>95</v>
      </c>
    </row>
    <row r="25" spans="2:8" x14ac:dyDescent="0.25">
      <c r="B25" s="11" t="s">
        <v>235</v>
      </c>
    </row>
    <row r="26" spans="2:8" x14ac:dyDescent="0.25">
      <c r="B26" s="11" t="s">
        <v>96</v>
      </c>
    </row>
    <row r="27" spans="2:8" x14ac:dyDescent="0.25">
      <c r="B27" s="11"/>
    </row>
    <row r="28" spans="2:8" x14ac:dyDescent="0.25">
      <c r="B28" s="11"/>
    </row>
    <row r="29" spans="2:8" x14ac:dyDescent="0.25">
      <c r="B29" s="11"/>
    </row>
    <row r="30" spans="2:8" x14ac:dyDescent="0.25">
      <c r="B30" s="11"/>
    </row>
    <row r="31" spans="2:8" x14ac:dyDescent="0.25">
      <c r="B31" s="11"/>
    </row>
    <row r="32" spans="2:8" x14ac:dyDescent="0.25">
      <c r="B32" s="11"/>
    </row>
    <row r="33" spans="2:2" x14ac:dyDescent="0.25">
      <c r="B33" s="11"/>
    </row>
    <row r="34" spans="2:2" x14ac:dyDescent="0.25">
      <c r="B34" s="11"/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5">
    <mergeCell ref="B4:B5"/>
    <mergeCell ref="C4:C5"/>
    <mergeCell ref="D4:G4"/>
    <mergeCell ref="H4:H5"/>
    <mergeCell ref="J4:J5"/>
  </mergeCells>
  <pageMargins left="0.7" right="0.7" top="0.75" bottom="0.75" header="0.3" footer="0.3"/>
  <pageSetup paperSize="9" orientation="portrait" horizontalDpi="300" verticalDpi="300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6" width="35.7109375" customWidth="1"/>
    <col min="8" max="8" width="15.7109375" customWidth="1"/>
  </cols>
  <sheetData>
    <row r="1" spans="2:8" ht="165" customHeight="1" x14ac:dyDescent="0.25"/>
    <row r="2" spans="2:8" ht="24.95" customHeight="1" x14ac:dyDescent="0.25">
      <c r="B2" s="7" t="s">
        <v>237</v>
      </c>
    </row>
    <row r="4" spans="2:8" ht="30" customHeight="1" x14ac:dyDescent="0.25">
      <c r="B4" s="16" t="s">
        <v>94</v>
      </c>
      <c r="C4" s="16" t="s">
        <v>238</v>
      </c>
      <c r="D4" s="16" t="s">
        <v>103</v>
      </c>
      <c r="E4" s="16"/>
      <c r="F4" s="16"/>
      <c r="H4" s="17" t="str">
        <f>HYPERLINK("#'ÍNDICE'!A1", "Índice")</f>
        <v>Índice</v>
      </c>
    </row>
    <row r="5" spans="2:8" ht="35.1" customHeight="1" x14ac:dyDescent="0.25">
      <c r="B5" s="16"/>
      <c r="C5" s="16"/>
      <c r="D5" s="8" t="s">
        <v>104</v>
      </c>
      <c r="E5" s="8" t="s">
        <v>105</v>
      </c>
      <c r="F5" s="8" t="s">
        <v>106</v>
      </c>
      <c r="H5" s="18"/>
    </row>
    <row r="6" spans="2:8" ht="35.1" customHeight="1" x14ac:dyDescent="0.25">
      <c r="B6" s="12" t="s">
        <v>67</v>
      </c>
      <c r="C6" s="13">
        <v>3643536818</v>
      </c>
      <c r="D6" s="13">
        <v>2819062533</v>
      </c>
      <c r="E6" s="13">
        <v>484023846</v>
      </c>
      <c r="F6" s="13">
        <v>340450439</v>
      </c>
    </row>
    <row r="7" spans="2:8" ht="35.1" customHeight="1" x14ac:dyDescent="0.25">
      <c r="B7" s="10" t="s">
        <v>70</v>
      </c>
      <c r="C7" s="9">
        <v>314147165</v>
      </c>
      <c r="D7" s="9">
        <v>276586713</v>
      </c>
      <c r="E7" s="9">
        <v>28091106</v>
      </c>
      <c r="F7" s="9">
        <v>9469346</v>
      </c>
    </row>
    <row r="8" spans="2:8" ht="35.1" customHeight="1" x14ac:dyDescent="0.25">
      <c r="B8" s="10" t="s">
        <v>71</v>
      </c>
      <c r="C8" s="9">
        <v>17082136</v>
      </c>
      <c r="D8" s="9">
        <v>16634541</v>
      </c>
      <c r="E8" s="9">
        <v>375395</v>
      </c>
      <c r="F8" s="9">
        <v>72200</v>
      </c>
    </row>
    <row r="9" spans="2:8" ht="35.1" customHeight="1" x14ac:dyDescent="0.25">
      <c r="B9" s="10" t="s">
        <v>72</v>
      </c>
      <c r="C9" s="9">
        <v>32783264</v>
      </c>
      <c r="D9" s="9">
        <v>30377427</v>
      </c>
      <c r="E9" s="9">
        <v>2199281</v>
      </c>
      <c r="F9" s="9">
        <v>206556</v>
      </c>
    </row>
    <row r="10" spans="2:8" ht="35.1" customHeight="1" x14ac:dyDescent="0.25">
      <c r="B10" s="10" t="s">
        <v>73</v>
      </c>
      <c r="C10" s="9">
        <v>16626672</v>
      </c>
      <c r="D10" s="9">
        <v>14359512</v>
      </c>
      <c r="E10" s="9">
        <v>2002608</v>
      </c>
      <c r="F10" s="9">
        <v>264552</v>
      </c>
    </row>
    <row r="11" spans="2:8" ht="35.1" customHeight="1" x14ac:dyDescent="0.25">
      <c r="B11" s="10" t="s">
        <v>74</v>
      </c>
      <c r="C11" s="9">
        <v>36507284</v>
      </c>
      <c r="D11" s="9">
        <v>35034845</v>
      </c>
      <c r="E11" s="9">
        <v>1202274</v>
      </c>
      <c r="F11" s="9">
        <v>270165</v>
      </c>
    </row>
    <row r="12" spans="2:8" ht="35.1" customHeight="1" x14ac:dyDescent="0.25">
      <c r="B12" s="10" t="s">
        <v>75</v>
      </c>
      <c r="C12" s="9">
        <v>55844186</v>
      </c>
      <c r="D12" s="9">
        <v>54372964</v>
      </c>
      <c r="E12" s="9">
        <v>1456222</v>
      </c>
      <c r="F12" s="9">
        <v>15000</v>
      </c>
    </row>
    <row r="13" spans="2:8" ht="35.1" customHeight="1" x14ac:dyDescent="0.25">
      <c r="B13" s="10" t="s">
        <v>76</v>
      </c>
      <c r="C13" s="9">
        <v>67874811</v>
      </c>
      <c r="D13" s="9">
        <v>60908826</v>
      </c>
      <c r="E13" s="9">
        <v>5495735</v>
      </c>
      <c r="F13" s="9">
        <v>1470250</v>
      </c>
    </row>
    <row r="14" spans="2:8" ht="35.1" customHeight="1" x14ac:dyDescent="0.25">
      <c r="B14" s="10" t="s">
        <v>77</v>
      </c>
      <c r="C14" s="9">
        <v>7395697</v>
      </c>
      <c r="D14" s="9">
        <v>7238599</v>
      </c>
      <c r="E14" s="9">
        <v>157098</v>
      </c>
      <c r="F14" s="9"/>
    </row>
    <row r="15" spans="2:8" ht="35.1" customHeight="1" x14ac:dyDescent="0.25">
      <c r="B15" s="10" t="s">
        <v>78</v>
      </c>
      <c r="C15" s="9">
        <v>853336517</v>
      </c>
      <c r="D15" s="9">
        <v>831564447</v>
      </c>
      <c r="E15" s="9">
        <v>9850313</v>
      </c>
      <c r="F15" s="9">
        <v>11921757</v>
      </c>
    </row>
    <row r="16" spans="2:8" ht="35.1" customHeight="1" x14ac:dyDescent="0.25">
      <c r="B16" s="10" t="s">
        <v>79</v>
      </c>
      <c r="C16" s="9">
        <v>94826318</v>
      </c>
      <c r="D16" s="9">
        <v>87240248</v>
      </c>
      <c r="E16" s="9">
        <v>7442079</v>
      </c>
      <c r="F16" s="9">
        <v>143991</v>
      </c>
    </row>
    <row r="17" spans="2:6" ht="35.1" customHeight="1" x14ac:dyDescent="0.25">
      <c r="B17" s="10" t="s">
        <v>80</v>
      </c>
      <c r="C17" s="9">
        <v>127766449</v>
      </c>
      <c r="D17" s="9">
        <v>102003637</v>
      </c>
      <c r="E17" s="9">
        <v>20776364</v>
      </c>
      <c r="F17" s="9">
        <v>4986448</v>
      </c>
    </row>
    <row r="18" spans="2:6" ht="35.1" customHeight="1" x14ac:dyDescent="0.25">
      <c r="B18" s="10" t="s">
        <v>81</v>
      </c>
      <c r="C18" s="9">
        <v>20883271</v>
      </c>
      <c r="D18" s="9">
        <v>19582328</v>
      </c>
      <c r="E18" s="9">
        <v>1011137</v>
      </c>
      <c r="F18" s="9">
        <v>289806</v>
      </c>
    </row>
    <row r="19" spans="2:6" ht="35.1" customHeight="1" x14ac:dyDescent="0.25">
      <c r="B19" s="10" t="s">
        <v>82</v>
      </c>
      <c r="C19" s="9">
        <v>191085887</v>
      </c>
      <c r="D19" s="9">
        <v>179791716</v>
      </c>
      <c r="E19" s="9">
        <v>8714434</v>
      </c>
      <c r="F19" s="9">
        <v>2579737</v>
      </c>
    </row>
    <row r="20" spans="2:6" ht="35.1" customHeight="1" x14ac:dyDescent="0.25">
      <c r="B20" s="10" t="s">
        <v>83</v>
      </c>
      <c r="C20" s="9">
        <v>23162489</v>
      </c>
      <c r="D20" s="9">
        <v>19382284</v>
      </c>
      <c r="E20" s="9">
        <v>2369974</v>
      </c>
      <c r="F20" s="9">
        <v>1410231</v>
      </c>
    </row>
    <row r="21" spans="2:6" ht="35.1" customHeight="1" x14ac:dyDescent="0.25">
      <c r="B21" s="10" t="s">
        <v>84</v>
      </c>
      <c r="C21" s="9">
        <v>8794903</v>
      </c>
      <c r="D21" s="9">
        <v>8144718</v>
      </c>
      <c r="E21" s="9">
        <v>580709</v>
      </c>
      <c r="F21" s="9">
        <v>69476</v>
      </c>
    </row>
    <row r="22" spans="2:6" ht="35.1" customHeight="1" x14ac:dyDescent="0.25">
      <c r="B22" s="10" t="s">
        <v>85</v>
      </c>
      <c r="C22" s="9">
        <v>13851462</v>
      </c>
      <c r="D22" s="9">
        <v>11909369</v>
      </c>
      <c r="E22" s="9">
        <v>1942093</v>
      </c>
      <c r="F22" s="9"/>
    </row>
    <row r="23" spans="2:6" ht="35.1" customHeight="1" x14ac:dyDescent="0.25">
      <c r="B23" s="10" t="s">
        <v>86</v>
      </c>
      <c r="C23" s="9">
        <v>1376202054</v>
      </c>
      <c r="D23" s="9">
        <v>706012084</v>
      </c>
      <c r="E23" s="9">
        <v>365982487</v>
      </c>
      <c r="F23" s="9">
        <v>304207483</v>
      </c>
    </row>
    <row r="24" spans="2:6" ht="35.1" customHeight="1" x14ac:dyDescent="0.25">
      <c r="B24" s="10" t="s">
        <v>87</v>
      </c>
      <c r="C24" s="9">
        <v>157968613</v>
      </c>
      <c r="D24" s="9">
        <v>147655394</v>
      </c>
      <c r="E24" s="9">
        <v>9154187</v>
      </c>
      <c r="F24" s="9">
        <v>1159032</v>
      </c>
    </row>
    <row r="25" spans="2:6" ht="35.1" customHeight="1" x14ac:dyDescent="0.25">
      <c r="B25" s="10" t="s">
        <v>88</v>
      </c>
      <c r="C25" s="9">
        <v>47440672</v>
      </c>
      <c r="D25" s="9">
        <v>39232845</v>
      </c>
      <c r="E25" s="9">
        <v>6987858</v>
      </c>
      <c r="F25" s="9">
        <v>1219969</v>
      </c>
    </row>
    <row r="26" spans="2:6" ht="35.1" customHeight="1" x14ac:dyDescent="0.25">
      <c r="B26" s="10" t="s">
        <v>89</v>
      </c>
      <c r="C26" s="9">
        <v>11668294</v>
      </c>
      <c r="D26" s="9">
        <v>9667727</v>
      </c>
      <c r="E26" s="9">
        <v>1910567</v>
      </c>
      <c r="F26" s="9">
        <v>90000</v>
      </c>
    </row>
    <row r="27" spans="2:6" ht="35.1" customHeight="1" x14ac:dyDescent="0.25">
      <c r="B27" s="10" t="s">
        <v>90</v>
      </c>
      <c r="C27" s="9">
        <v>29315762</v>
      </c>
      <c r="D27" s="9">
        <v>27222287</v>
      </c>
      <c r="E27" s="9">
        <v>2060475</v>
      </c>
      <c r="F27" s="9">
        <v>33000</v>
      </c>
    </row>
    <row r="28" spans="2:6" ht="35.1" customHeight="1" x14ac:dyDescent="0.25">
      <c r="B28" s="10" t="s">
        <v>91</v>
      </c>
      <c r="C28" s="9">
        <v>16108056</v>
      </c>
      <c r="D28" s="9">
        <v>15720242</v>
      </c>
      <c r="E28" s="9">
        <v>347814</v>
      </c>
      <c r="F28" s="9">
        <v>40000</v>
      </c>
    </row>
    <row r="29" spans="2:6" ht="35.1" customHeight="1" x14ac:dyDescent="0.25">
      <c r="B29" s="10" t="s">
        <v>92</v>
      </c>
      <c r="C29" s="9">
        <v>77739756</v>
      </c>
      <c r="D29" s="9">
        <v>74192607</v>
      </c>
      <c r="E29" s="9">
        <v>3340309</v>
      </c>
      <c r="F29" s="9">
        <v>206840</v>
      </c>
    </row>
    <row r="30" spans="2:6" ht="35.1" customHeight="1" x14ac:dyDescent="0.25">
      <c r="B30" s="10" t="s">
        <v>93</v>
      </c>
      <c r="C30" s="9">
        <v>45125100</v>
      </c>
      <c r="D30" s="9">
        <v>44227173</v>
      </c>
      <c r="E30" s="9">
        <v>573327</v>
      </c>
      <c r="F30" s="9">
        <v>324600</v>
      </c>
    </row>
    <row r="32" spans="2:6" x14ac:dyDescent="0.25">
      <c r="B32" s="11" t="s">
        <v>63</v>
      </c>
    </row>
    <row r="33" spans="2:2" x14ac:dyDescent="0.25">
      <c r="B33" s="11" t="s">
        <v>95</v>
      </c>
    </row>
    <row r="34" spans="2:2" x14ac:dyDescent="0.25">
      <c r="B34" s="11" t="s">
        <v>96</v>
      </c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4">
    <mergeCell ref="B4:B5"/>
    <mergeCell ref="C4:C5"/>
    <mergeCell ref="D4:F4"/>
    <mergeCell ref="H4:H5"/>
  </mergeCells>
  <pageMargins left="0.7" right="0.7" top="0.75" bottom="0.75" header="0.3" footer="0.3"/>
  <pageSetup paperSize="9" orientation="portrait" horizontalDpi="300" verticalDpi="300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80.7109375" customWidth="1"/>
    <col min="3" max="6" width="30.7109375" customWidth="1"/>
    <col min="8" max="8" width="15.7109375" customWidth="1"/>
  </cols>
  <sheetData>
    <row r="1" spans="2:8" ht="165" customHeight="1" x14ac:dyDescent="0.25"/>
    <row r="2" spans="2:8" ht="24.95" customHeight="1" x14ac:dyDescent="0.25">
      <c r="B2" s="7" t="s">
        <v>239</v>
      </c>
    </row>
    <row r="4" spans="2:8" ht="30" customHeight="1" x14ac:dyDescent="0.25">
      <c r="B4" s="16" t="s">
        <v>125</v>
      </c>
      <c r="C4" s="16" t="s">
        <v>238</v>
      </c>
      <c r="D4" s="16" t="s">
        <v>103</v>
      </c>
      <c r="E4" s="16"/>
      <c r="F4" s="16"/>
      <c r="H4" s="17" t="str">
        <f>HYPERLINK("#'ÍNDICE'!A1", "Índice")</f>
        <v>Índice</v>
      </c>
    </row>
    <row r="5" spans="2:8" ht="35.1" customHeight="1" x14ac:dyDescent="0.25">
      <c r="B5" s="16"/>
      <c r="C5" s="16"/>
      <c r="D5" s="8" t="s">
        <v>104</v>
      </c>
      <c r="E5" s="8" t="s">
        <v>105</v>
      </c>
      <c r="F5" s="8" t="s">
        <v>106</v>
      </c>
      <c r="H5" s="18"/>
    </row>
    <row r="6" spans="2:8" ht="35.1" customHeight="1" x14ac:dyDescent="0.25">
      <c r="B6" s="12" t="s">
        <v>67</v>
      </c>
      <c r="C6" s="13">
        <v>3643536818</v>
      </c>
      <c r="D6" s="13">
        <v>2819062533</v>
      </c>
      <c r="E6" s="13">
        <v>484023846</v>
      </c>
      <c r="F6" s="13">
        <v>340450439</v>
      </c>
    </row>
    <row r="7" spans="2:8" ht="35.1" customHeight="1" x14ac:dyDescent="0.25">
      <c r="B7" s="10" t="s">
        <v>109</v>
      </c>
      <c r="C7" s="9">
        <v>1391981983</v>
      </c>
      <c r="D7" s="9">
        <v>1257512348</v>
      </c>
      <c r="E7" s="9">
        <v>131613570</v>
      </c>
      <c r="F7" s="9">
        <v>2856065</v>
      </c>
    </row>
    <row r="8" spans="2:8" ht="35.1" customHeight="1" x14ac:dyDescent="0.25">
      <c r="B8" s="10" t="s">
        <v>110</v>
      </c>
      <c r="C8" s="9">
        <v>156996591</v>
      </c>
      <c r="D8" s="9">
        <v>130930549</v>
      </c>
      <c r="E8" s="9">
        <v>20717865</v>
      </c>
      <c r="F8" s="9">
        <v>5348177</v>
      </c>
    </row>
    <row r="9" spans="2:8" ht="35.1" customHeight="1" x14ac:dyDescent="0.25">
      <c r="B9" s="10" t="s">
        <v>111</v>
      </c>
      <c r="C9" s="9">
        <v>731118516</v>
      </c>
      <c r="D9" s="9">
        <v>444932225</v>
      </c>
      <c r="E9" s="9">
        <v>71447687</v>
      </c>
      <c r="F9" s="9">
        <v>214738604</v>
      </c>
    </row>
    <row r="10" spans="2:8" ht="35.1" customHeight="1" x14ac:dyDescent="0.25">
      <c r="B10" s="10" t="s">
        <v>112</v>
      </c>
      <c r="C10" s="9">
        <v>742502804</v>
      </c>
      <c r="D10" s="9">
        <v>585789773</v>
      </c>
      <c r="E10" s="9">
        <v>117147437</v>
      </c>
      <c r="F10" s="9">
        <v>39565594</v>
      </c>
    </row>
    <row r="11" spans="2:8" ht="35.1" customHeight="1" x14ac:dyDescent="0.25">
      <c r="B11" s="10" t="s">
        <v>113</v>
      </c>
      <c r="C11" s="9">
        <v>127410467</v>
      </c>
      <c r="D11" s="9">
        <v>116010621</v>
      </c>
      <c r="E11" s="9">
        <v>7608818</v>
      </c>
      <c r="F11" s="9">
        <v>3791028</v>
      </c>
    </row>
    <row r="12" spans="2:8" ht="35.1" customHeight="1" x14ac:dyDescent="0.25">
      <c r="B12" s="10" t="s">
        <v>114</v>
      </c>
      <c r="C12" s="9">
        <v>79942093</v>
      </c>
      <c r="D12" s="9">
        <v>5325481</v>
      </c>
      <c r="E12" s="9">
        <v>74259612</v>
      </c>
      <c r="F12" s="9">
        <v>357000</v>
      </c>
    </row>
    <row r="13" spans="2:8" ht="35.1" customHeight="1" x14ac:dyDescent="0.25">
      <c r="B13" s="10" t="s">
        <v>115</v>
      </c>
      <c r="C13" s="9">
        <v>61346275</v>
      </c>
      <c r="D13" s="9">
        <v>39302037</v>
      </c>
      <c r="E13" s="9">
        <v>16608951</v>
      </c>
      <c r="F13" s="9">
        <v>5435287</v>
      </c>
    </row>
    <row r="14" spans="2:8" ht="35.1" customHeight="1" x14ac:dyDescent="0.25">
      <c r="B14" s="10" t="s">
        <v>116</v>
      </c>
      <c r="C14" s="9">
        <v>6388450</v>
      </c>
      <c r="D14" s="9">
        <v>5681401</v>
      </c>
      <c r="E14" s="9">
        <v>125000</v>
      </c>
      <c r="F14" s="9">
        <v>582049</v>
      </c>
    </row>
    <row r="15" spans="2:8" ht="35.1" customHeight="1" x14ac:dyDescent="0.25">
      <c r="B15" s="10" t="s">
        <v>117</v>
      </c>
      <c r="C15" s="9">
        <v>2479203</v>
      </c>
      <c r="D15" s="9">
        <v>2479203</v>
      </c>
      <c r="E15" s="9">
        <v>0</v>
      </c>
      <c r="F15" s="9">
        <v>0</v>
      </c>
    </row>
    <row r="16" spans="2:8" ht="35.1" customHeight="1" x14ac:dyDescent="0.25">
      <c r="B16" s="10" t="s">
        <v>118</v>
      </c>
      <c r="C16" s="9">
        <v>12753765</v>
      </c>
      <c r="D16" s="9">
        <v>11200755</v>
      </c>
      <c r="E16" s="9">
        <v>1553010</v>
      </c>
      <c r="F16" s="9">
        <v>0</v>
      </c>
    </row>
    <row r="17" spans="2:6" ht="35.1" customHeight="1" x14ac:dyDescent="0.25">
      <c r="B17" s="10" t="s">
        <v>119</v>
      </c>
      <c r="C17" s="9">
        <v>18950048</v>
      </c>
      <c r="D17" s="9">
        <v>16093051</v>
      </c>
      <c r="E17" s="9">
        <v>2216237</v>
      </c>
      <c r="F17" s="9">
        <v>640760</v>
      </c>
    </row>
    <row r="18" spans="2:6" ht="35.1" customHeight="1" x14ac:dyDescent="0.25">
      <c r="B18" s="10" t="s">
        <v>120</v>
      </c>
      <c r="C18" s="9">
        <v>3110777</v>
      </c>
      <c r="D18" s="9">
        <v>3080753</v>
      </c>
      <c r="E18" s="9">
        <v>0</v>
      </c>
      <c r="F18" s="9">
        <v>30024</v>
      </c>
    </row>
    <row r="19" spans="2:6" ht="35.1" customHeight="1" x14ac:dyDescent="0.25">
      <c r="B19" s="10" t="s">
        <v>121</v>
      </c>
      <c r="C19" s="9">
        <v>751870</v>
      </c>
      <c r="D19" s="9">
        <v>751870</v>
      </c>
      <c r="E19" s="9">
        <v>0</v>
      </c>
      <c r="F19" s="9">
        <v>0</v>
      </c>
    </row>
    <row r="20" spans="2:6" ht="35.1" customHeight="1" x14ac:dyDescent="0.25">
      <c r="B20" s="10" t="s">
        <v>122</v>
      </c>
      <c r="C20" s="9">
        <v>249162906</v>
      </c>
      <c r="D20" s="9">
        <v>147881542</v>
      </c>
      <c r="E20" s="9">
        <v>35935320</v>
      </c>
      <c r="F20" s="9">
        <v>65346044</v>
      </c>
    </row>
    <row r="21" spans="2:6" ht="35.1" customHeight="1" x14ac:dyDescent="0.25">
      <c r="B21" s="10" t="s">
        <v>123</v>
      </c>
      <c r="C21" s="9">
        <v>58641070</v>
      </c>
      <c r="D21" s="9">
        <v>52090924</v>
      </c>
      <c r="E21" s="9">
        <v>4790339</v>
      </c>
      <c r="F21" s="9">
        <v>1759807</v>
      </c>
    </row>
    <row r="23" spans="2:6" x14ac:dyDescent="0.25">
      <c r="B23" s="11" t="s">
        <v>63</v>
      </c>
    </row>
    <row r="24" spans="2:6" x14ac:dyDescent="0.25">
      <c r="B24" s="11" t="s">
        <v>95</v>
      </c>
    </row>
    <row r="25" spans="2:6" x14ac:dyDescent="0.25">
      <c r="B25" s="11" t="s">
        <v>96</v>
      </c>
    </row>
    <row r="26" spans="2:6" x14ac:dyDescent="0.25">
      <c r="B26" s="11"/>
    </row>
    <row r="27" spans="2:6" x14ac:dyDescent="0.25">
      <c r="B27" s="11"/>
    </row>
    <row r="28" spans="2:6" x14ac:dyDescent="0.25">
      <c r="B28" s="11"/>
    </row>
    <row r="29" spans="2:6" x14ac:dyDescent="0.25">
      <c r="B29" s="11"/>
    </row>
    <row r="30" spans="2:6" x14ac:dyDescent="0.25">
      <c r="B30" s="11"/>
    </row>
    <row r="31" spans="2:6" x14ac:dyDescent="0.25">
      <c r="B31" s="11"/>
    </row>
    <row r="32" spans="2:6" x14ac:dyDescent="0.25">
      <c r="B32" s="11"/>
    </row>
    <row r="33" spans="2:2" x14ac:dyDescent="0.25">
      <c r="B33" s="11"/>
    </row>
    <row r="34" spans="2:2" x14ac:dyDescent="0.25">
      <c r="B34" s="11"/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4">
    <mergeCell ref="B4:B5"/>
    <mergeCell ref="C4:C5"/>
    <mergeCell ref="D4:F4"/>
    <mergeCell ref="H4:H5"/>
  </mergeCells>
  <pageMargins left="0.7" right="0.7" top="0.75" bottom="0.75" header="0.3" footer="0.3"/>
  <pageSetup paperSize="9" orientation="portrait" horizontalDpi="300" verticalDpi="300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60.7109375" customWidth="1"/>
    <col min="3" max="6" width="30.7109375" customWidth="1"/>
    <col min="8" max="8" width="15.7109375" customWidth="1"/>
  </cols>
  <sheetData>
    <row r="1" spans="2:8" ht="165" customHeight="1" x14ac:dyDescent="0.25"/>
    <row r="2" spans="2:8" ht="24.95" customHeight="1" x14ac:dyDescent="0.25">
      <c r="B2" s="7" t="s">
        <v>240</v>
      </c>
    </row>
    <row r="4" spans="2:8" ht="45" customHeight="1" x14ac:dyDescent="0.25">
      <c r="B4" s="16" t="s">
        <v>94</v>
      </c>
      <c r="C4" s="16" t="s">
        <v>238</v>
      </c>
      <c r="D4" s="16" t="s">
        <v>200</v>
      </c>
      <c r="E4" s="16"/>
      <c r="F4" s="16"/>
      <c r="H4" s="17" t="str">
        <f>HYPERLINK("#'ÍNDICE'!A1", "Índice")</f>
        <v>Índice</v>
      </c>
    </row>
    <row r="5" spans="2:8" ht="45" customHeight="1" x14ac:dyDescent="0.25">
      <c r="B5" s="16"/>
      <c r="C5" s="16"/>
      <c r="D5" s="8" t="s">
        <v>241</v>
      </c>
      <c r="E5" s="8" t="s">
        <v>242</v>
      </c>
      <c r="F5" s="8" t="s">
        <v>243</v>
      </c>
      <c r="H5" s="18"/>
    </row>
    <row r="6" spans="2:8" ht="35.1" customHeight="1" x14ac:dyDescent="0.25">
      <c r="B6" s="12" t="s">
        <v>67</v>
      </c>
      <c r="C6" s="13">
        <v>3643536818</v>
      </c>
      <c r="D6" s="13">
        <v>1822653426</v>
      </c>
      <c r="E6" s="13">
        <v>821035957</v>
      </c>
      <c r="F6" s="13">
        <v>999847435</v>
      </c>
    </row>
    <row r="7" spans="2:8" ht="35.1" customHeight="1" x14ac:dyDescent="0.25">
      <c r="B7" s="10" t="s">
        <v>70</v>
      </c>
      <c r="C7" s="9">
        <v>314147165</v>
      </c>
      <c r="D7" s="9">
        <v>178883168</v>
      </c>
      <c r="E7" s="9">
        <v>14603747</v>
      </c>
      <c r="F7" s="9">
        <v>120660250</v>
      </c>
    </row>
    <row r="8" spans="2:8" ht="35.1" customHeight="1" x14ac:dyDescent="0.25">
      <c r="B8" s="10" t="s">
        <v>71</v>
      </c>
      <c r="C8" s="9">
        <v>17082136</v>
      </c>
      <c r="D8" s="9">
        <v>9140652</v>
      </c>
      <c r="E8" s="9">
        <v>1172699</v>
      </c>
      <c r="F8" s="9">
        <v>6768785</v>
      </c>
    </row>
    <row r="9" spans="2:8" ht="35.1" customHeight="1" x14ac:dyDescent="0.25">
      <c r="B9" s="10" t="s">
        <v>72</v>
      </c>
      <c r="C9" s="9">
        <v>32783264</v>
      </c>
      <c r="D9" s="9">
        <v>21344454</v>
      </c>
      <c r="E9" s="9">
        <v>2637388</v>
      </c>
      <c r="F9" s="9">
        <v>8801422</v>
      </c>
    </row>
    <row r="10" spans="2:8" ht="35.1" customHeight="1" x14ac:dyDescent="0.25">
      <c r="B10" s="10" t="s">
        <v>73</v>
      </c>
      <c r="C10" s="9">
        <v>16626672</v>
      </c>
      <c r="D10" s="9">
        <v>8696338</v>
      </c>
      <c r="E10" s="9">
        <v>2142973</v>
      </c>
      <c r="F10" s="9">
        <v>5787361</v>
      </c>
    </row>
    <row r="11" spans="2:8" ht="35.1" customHeight="1" x14ac:dyDescent="0.25">
      <c r="B11" s="10" t="s">
        <v>74</v>
      </c>
      <c r="C11" s="9">
        <v>36507284</v>
      </c>
      <c r="D11" s="9">
        <v>14272032</v>
      </c>
      <c r="E11" s="9">
        <v>2879144</v>
      </c>
      <c r="F11" s="9">
        <v>19356108</v>
      </c>
    </row>
    <row r="12" spans="2:8" ht="35.1" customHeight="1" x14ac:dyDescent="0.25">
      <c r="B12" s="10" t="s">
        <v>75</v>
      </c>
      <c r="C12" s="9">
        <v>55844186</v>
      </c>
      <c r="D12" s="9">
        <v>26909216</v>
      </c>
      <c r="E12" s="9">
        <v>2657689</v>
      </c>
      <c r="F12" s="9">
        <v>26277281</v>
      </c>
    </row>
    <row r="13" spans="2:8" ht="35.1" customHeight="1" x14ac:dyDescent="0.25">
      <c r="B13" s="10" t="s">
        <v>76</v>
      </c>
      <c r="C13" s="9">
        <v>67874811</v>
      </c>
      <c r="D13" s="9">
        <v>37224757</v>
      </c>
      <c r="E13" s="9">
        <v>5353986</v>
      </c>
      <c r="F13" s="9">
        <v>25296068</v>
      </c>
    </row>
    <row r="14" spans="2:8" ht="35.1" customHeight="1" x14ac:dyDescent="0.25">
      <c r="B14" s="10" t="s">
        <v>77</v>
      </c>
      <c r="C14" s="9">
        <v>7395697</v>
      </c>
      <c r="D14" s="9">
        <v>5731789</v>
      </c>
      <c r="E14" s="9">
        <v>1054775</v>
      </c>
      <c r="F14" s="9">
        <v>609133</v>
      </c>
    </row>
    <row r="15" spans="2:8" ht="35.1" customHeight="1" x14ac:dyDescent="0.25">
      <c r="B15" s="10" t="s">
        <v>78</v>
      </c>
      <c r="C15" s="9">
        <v>853336517</v>
      </c>
      <c r="D15" s="9">
        <v>688715842</v>
      </c>
      <c r="E15" s="9">
        <v>113419730</v>
      </c>
      <c r="F15" s="9">
        <v>51200945</v>
      </c>
    </row>
    <row r="16" spans="2:8" ht="35.1" customHeight="1" x14ac:dyDescent="0.25">
      <c r="B16" s="10" t="s">
        <v>79</v>
      </c>
      <c r="C16" s="9">
        <v>94826318</v>
      </c>
      <c r="D16" s="9">
        <v>58203243</v>
      </c>
      <c r="E16" s="9">
        <v>14210409</v>
      </c>
      <c r="F16" s="9">
        <v>22412666</v>
      </c>
    </row>
    <row r="17" spans="2:6" ht="35.1" customHeight="1" x14ac:dyDescent="0.25">
      <c r="B17" s="10" t="s">
        <v>80</v>
      </c>
      <c r="C17" s="9">
        <v>127766449</v>
      </c>
      <c r="D17" s="9">
        <v>56023255</v>
      </c>
      <c r="E17" s="9">
        <v>10881254</v>
      </c>
      <c r="F17" s="9">
        <v>60861940</v>
      </c>
    </row>
    <row r="18" spans="2:6" ht="35.1" customHeight="1" x14ac:dyDescent="0.25">
      <c r="B18" s="10" t="s">
        <v>81</v>
      </c>
      <c r="C18" s="9">
        <v>20883271</v>
      </c>
      <c r="D18" s="9">
        <v>15297888</v>
      </c>
      <c r="E18" s="9">
        <v>4613687</v>
      </c>
      <c r="F18" s="9">
        <v>971696</v>
      </c>
    </row>
    <row r="19" spans="2:6" ht="35.1" customHeight="1" x14ac:dyDescent="0.25">
      <c r="B19" s="10" t="s">
        <v>82</v>
      </c>
      <c r="C19" s="9">
        <v>191085887</v>
      </c>
      <c r="D19" s="9">
        <v>167280936</v>
      </c>
      <c r="E19" s="9">
        <v>8304509</v>
      </c>
      <c r="F19" s="9">
        <v>15500442</v>
      </c>
    </row>
    <row r="20" spans="2:6" ht="35.1" customHeight="1" x14ac:dyDescent="0.25">
      <c r="B20" s="10" t="s">
        <v>83</v>
      </c>
      <c r="C20" s="9">
        <v>23162489</v>
      </c>
      <c r="D20" s="9">
        <v>14759438</v>
      </c>
      <c r="E20" s="9">
        <v>1852535</v>
      </c>
      <c r="F20" s="9">
        <v>6550516</v>
      </c>
    </row>
    <row r="21" spans="2:6" ht="35.1" customHeight="1" x14ac:dyDescent="0.25">
      <c r="B21" s="10" t="s">
        <v>84</v>
      </c>
      <c r="C21" s="9">
        <v>8794903</v>
      </c>
      <c r="D21" s="9">
        <v>5914336</v>
      </c>
      <c r="E21" s="9">
        <v>703610</v>
      </c>
      <c r="F21" s="9">
        <v>2176957</v>
      </c>
    </row>
    <row r="22" spans="2:6" ht="35.1" customHeight="1" x14ac:dyDescent="0.25">
      <c r="B22" s="10" t="s">
        <v>85</v>
      </c>
      <c r="C22" s="9">
        <v>13851462</v>
      </c>
      <c r="D22" s="9">
        <v>7231950</v>
      </c>
      <c r="E22" s="9">
        <v>1583196</v>
      </c>
      <c r="F22" s="9">
        <v>5036316</v>
      </c>
    </row>
    <row r="23" spans="2:6" ht="35.1" customHeight="1" x14ac:dyDescent="0.25">
      <c r="B23" s="10" t="s">
        <v>86</v>
      </c>
      <c r="C23" s="9">
        <v>1376202054</v>
      </c>
      <c r="D23" s="9">
        <v>247987127</v>
      </c>
      <c r="E23" s="9">
        <v>598101453</v>
      </c>
      <c r="F23" s="9">
        <v>530113474</v>
      </c>
    </row>
    <row r="24" spans="2:6" ht="35.1" customHeight="1" x14ac:dyDescent="0.25">
      <c r="B24" s="10" t="s">
        <v>87</v>
      </c>
      <c r="C24" s="9">
        <v>157968613</v>
      </c>
      <c r="D24" s="9">
        <v>90713576</v>
      </c>
      <c r="E24" s="9">
        <v>13859996</v>
      </c>
      <c r="F24" s="9">
        <v>53395041</v>
      </c>
    </row>
    <row r="25" spans="2:6" ht="35.1" customHeight="1" x14ac:dyDescent="0.25">
      <c r="B25" s="10" t="s">
        <v>88</v>
      </c>
      <c r="C25" s="9">
        <v>47440672</v>
      </c>
      <c r="D25" s="9">
        <v>30619614</v>
      </c>
      <c r="E25" s="9">
        <v>1909150</v>
      </c>
      <c r="F25" s="9">
        <v>14911908</v>
      </c>
    </row>
    <row r="26" spans="2:6" ht="35.1" customHeight="1" x14ac:dyDescent="0.25">
      <c r="B26" s="10" t="s">
        <v>89</v>
      </c>
      <c r="C26" s="9">
        <v>11668294</v>
      </c>
      <c r="D26" s="9">
        <v>8596471</v>
      </c>
      <c r="E26" s="9">
        <v>599952</v>
      </c>
      <c r="F26" s="9">
        <v>2471871</v>
      </c>
    </row>
    <row r="27" spans="2:6" ht="35.1" customHeight="1" x14ac:dyDescent="0.25">
      <c r="B27" s="10" t="s">
        <v>90</v>
      </c>
      <c r="C27" s="9">
        <v>29315762</v>
      </c>
      <c r="D27" s="9">
        <v>22970995</v>
      </c>
      <c r="E27" s="9">
        <v>1594438</v>
      </c>
      <c r="F27" s="9">
        <v>4750329</v>
      </c>
    </row>
    <row r="28" spans="2:6" ht="35.1" customHeight="1" x14ac:dyDescent="0.25">
      <c r="B28" s="10" t="s">
        <v>91</v>
      </c>
      <c r="C28" s="9">
        <v>16108056</v>
      </c>
      <c r="D28" s="9">
        <v>10693044</v>
      </c>
      <c r="E28" s="9">
        <v>1149126</v>
      </c>
      <c r="F28" s="9">
        <v>4265886</v>
      </c>
    </row>
    <row r="29" spans="2:6" ht="35.1" customHeight="1" x14ac:dyDescent="0.25">
      <c r="B29" s="10" t="s">
        <v>92</v>
      </c>
      <c r="C29" s="9">
        <v>77739756</v>
      </c>
      <c r="D29" s="9">
        <v>56365229</v>
      </c>
      <c r="E29" s="9">
        <v>13581082</v>
      </c>
      <c r="F29" s="9">
        <v>7793445</v>
      </c>
    </row>
    <row r="30" spans="2:6" ht="35.1" customHeight="1" x14ac:dyDescent="0.25">
      <c r="B30" s="10" t="s">
        <v>93</v>
      </c>
      <c r="C30" s="9">
        <v>45125100</v>
      </c>
      <c r="D30" s="9">
        <v>39078076</v>
      </c>
      <c r="E30" s="9">
        <v>2169429</v>
      </c>
      <c r="F30" s="9">
        <v>3877595</v>
      </c>
    </row>
    <row r="32" spans="2:6" x14ac:dyDescent="0.25">
      <c r="B32" s="11" t="s">
        <v>63</v>
      </c>
    </row>
    <row r="33" spans="2:2" x14ac:dyDescent="0.25">
      <c r="B33" s="11" t="s">
        <v>95</v>
      </c>
    </row>
    <row r="34" spans="2:2" x14ac:dyDescent="0.25">
      <c r="B34" s="11" t="s">
        <v>96</v>
      </c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4">
    <mergeCell ref="B4:B5"/>
    <mergeCell ref="C4:C5"/>
    <mergeCell ref="D4:F4"/>
    <mergeCell ref="H4:H5"/>
  </mergeCells>
  <pageMargins left="0.7" right="0.7" top="0.75" bottom="0.75" header="0.3" footer="0.3"/>
  <pageSetup paperSize="9" orientation="portrait" horizontalDpi="300" verticalDpi="300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80.7109375" customWidth="1"/>
    <col min="3" max="6" width="30.7109375" customWidth="1"/>
    <col min="8" max="8" width="15.7109375" customWidth="1"/>
  </cols>
  <sheetData>
    <row r="1" spans="2:8" ht="165" customHeight="1" x14ac:dyDescent="0.25"/>
    <row r="2" spans="2:8" ht="24.95" customHeight="1" x14ac:dyDescent="0.25">
      <c r="B2" s="7" t="s">
        <v>244</v>
      </c>
    </row>
    <row r="4" spans="2:8" ht="30" customHeight="1" x14ac:dyDescent="0.25">
      <c r="B4" s="16" t="s">
        <v>125</v>
      </c>
      <c r="C4" s="16" t="s">
        <v>238</v>
      </c>
      <c r="D4" s="16" t="s">
        <v>200</v>
      </c>
      <c r="E4" s="16"/>
      <c r="F4" s="16"/>
      <c r="H4" s="17" t="str">
        <f>HYPERLINK("#'ÍNDICE'!A1", "Índice")</f>
        <v>Índice</v>
      </c>
    </row>
    <row r="5" spans="2:8" ht="35.1" customHeight="1" x14ac:dyDescent="0.25">
      <c r="B5" s="16"/>
      <c r="C5" s="16"/>
      <c r="D5" s="8" t="s">
        <v>241</v>
      </c>
      <c r="E5" s="8" t="s">
        <v>242</v>
      </c>
      <c r="F5" s="8" t="s">
        <v>245</v>
      </c>
      <c r="H5" s="18"/>
    </row>
    <row r="6" spans="2:8" ht="35.1" customHeight="1" x14ac:dyDescent="0.25">
      <c r="B6" s="12" t="s">
        <v>67</v>
      </c>
      <c r="C6" s="13">
        <v>3643536818</v>
      </c>
      <c r="D6" s="13">
        <v>1822653426</v>
      </c>
      <c r="E6" s="13">
        <v>821035957</v>
      </c>
      <c r="F6" s="13">
        <v>999847435</v>
      </c>
    </row>
    <row r="7" spans="2:8" ht="35.1" customHeight="1" x14ac:dyDescent="0.25">
      <c r="B7" s="10" t="s">
        <v>109</v>
      </c>
      <c r="C7" s="9">
        <v>1391981983</v>
      </c>
      <c r="D7" s="9">
        <v>782788977</v>
      </c>
      <c r="E7" s="9">
        <v>347742956</v>
      </c>
      <c r="F7" s="9">
        <v>261450050</v>
      </c>
    </row>
    <row r="8" spans="2:8" ht="35.1" customHeight="1" x14ac:dyDescent="0.25">
      <c r="B8" s="10" t="s">
        <v>110</v>
      </c>
      <c r="C8" s="9">
        <v>156996591</v>
      </c>
      <c r="D8" s="9">
        <v>97965932</v>
      </c>
      <c r="E8" s="9">
        <v>15442412</v>
      </c>
      <c r="F8" s="9">
        <v>43588247</v>
      </c>
    </row>
    <row r="9" spans="2:8" ht="35.1" customHeight="1" x14ac:dyDescent="0.25">
      <c r="B9" s="10" t="s">
        <v>111</v>
      </c>
      <c r="C9" s="9">
        <v>731118516</v>
      </c>
      <c r="D9" s="9">
        <v>296308639</v>
      </c>
      <c r="E9" s="9">
        <v>118654992</v>
      </c>
      <c r="F9" s="9">
        <v>316154885</v>
      </c>
    </row>
    <row r="10" spans="2:8" ht="35.1" customHeight="1" x14ac:dyDescent="0.25">
      <c r="B10" s="10" t="s">
        <v>112</v>
      </c>
      <c r="C10" s="9">
        <v>742502804</v>
      </c>
      <c r="D10" s="9">
        <v>344875402</v>
      </c>
      <c r="E10" s="9">
        <v>191537261</v>
      </c>
      <c r="F10" s="9">
        <v>206090141</v>
      </c>
    </row>
    <row r="11" spans="2:8" ht="35.1" customHeight="1" x14ac:dyDescent="0.25">
      <c r="B11" s="10" t="s">
        <v>113</v>
      </c>
      <c r="C11" s="9">
        <v>127410467</v>
      </c>
      <c r="D11" s="9">
        <v>78531035</v>
      </c>
      <c r="E11" s="9">
        <v>19488552</v>
      </c>
      <c r="F11" s="9">
        <v>29390880</v>
      </c>
    </row>
    <row r="12" spans="2:8" ht="35.1" customHeight="1" x14ac:dyDescent="0.25">
      <c r="B12" s="10" t="s">
        <v>114</v>
      </c>
      <c r="C12" s="9">
        <v>79942093</v>
      </c>
      <c r="D12" s="9">
        <v>76490434</v>
      </c>
      <c r="E12" s="9">
        <v>1065300</v>
      </c>
      <c r="F12" s="9">
        <v>2386359</v>
      </c>
    </row>
    <row r="13" spans="2:8" ht="35.1" customHeight="1" x14ac:dyDescent="0.25">
      <c r="B13" s="10" t="s">
        <v>115</v>
      </c>
      <c r="C13" s="9">
        <v>61346275</v>
      </c>
      <c r="D13" s="9">
        <v>36900305</v>
      </c>
      <c r="E13" s="9">
        <v>18882592</v>
      </c>
      <c r="F13" s="9">
        <v>5563378</v>
      </c>
    </row>
    <row r="14" spans="2:8" ht="35.1" customHeight="1" x14ac:dyDescent="0.25">
      <c r="B14" s="10" t="s">
        <v>116</v>
      </c>
      <c r="C14" s="9">
        <v>6388450</v>
      </c>
      <c r="D14" s="9">
        <v>2908450</v>
      </c>
      <c r="E14" s="9">
        <v>3480000</v>
      </c>
      <c r="F14" s="9">
        <v>0</v>
      </c>
    </row>
    <row r="15" spans="2:8" ht="35.1" customHeight="1" x14ac:dyDescent="0.25">
      <c r="B15" s="10" t="s">
        <v>117</v>
      </c>
      <c r="C15" s="9">
        <v>2479203</v>
      </c>
      <c r="D15" s="9">
        <v>2013862</v>
      </c>
      <c r="E15" s="9">
        <v>158341</v>
      </c>
      <c r="F15" s="9">
        <v>307000</v>
      </c>
    </row>
    <row r="16" spans="2:8" ht="35.1" customHeight="1" x14ac:dyDescent="0.25">
      <c r="B16" s="10" t="s">
        <v>118</v>
      </c>
      <c r="C16" s="9">
        <v>12753765</v>
      </c>
      <c r="D16" s="9">
        <v>6039244</v>
      </c>
      <c r="E16" s="9">
        <v>5093370</v>
      </c>
      <c r="F16" s="9">
        <v>1621151</v>
      </c>
    </row>
    <row r="17" spans="2:6" ht="35.1" customHeight="1" x14ac:dyDescent="0.25">
      <c r="B17" s="10" t="s">
        <v>119</v>
      </c>
      <c r="C17" s="9">
        <v>18950048</v>
      </c>
      <c r="D17" s="9">
        <v>13274163</v>
      </c>
      <c r="E17" s="9">
        <v>256035</v>
      </c>
      <c r="F17" s="9">
        <v>5419850</v>
      </c>
    </row>
    <row r="18" spans="2:6" ht="35.1" customHeight="1" x14ac:dyDescent="0.25">
      <c r="B18" s="10" t="s">
        <v>120</v>
      </c>
      <c r="C18" s="9">
        <v>3110777</v>
      </c>
      <c r="D18" s="9">
        <v>3110777</v>
      </c>
      <c r="E18" s="9">
        <v>0</v>
      </c>
      <c r="F18" s="9">
        <v>0</v>
      </c>
    </row>
    <row r="19" spans="2:6" ht="35.1" customHeight="1" x14ac:dyDescent="0.25">
      <c r="B19" s="10" t="s">
        <v>121</v>
      </c>
      <c r="C19" s="9">
        <v>751870</v>
      </c>
      <c r="D19" s="9">
        <v>487570</v>
      </c>
      <c r="E19" s="9">
        <v>264300</v>
      </c>
      <c r="F19" s="9">
        <v>0</v>
      </c>
    </row>
    <row r="20" spans="2:6" ht="35.1" customHeight="1" x14ac:dyDescent="0.25">
      <c r="B20" s="10" t="s">
        <v>122</v>
      </c>
      <c r="C20" s="9">
        <v>249162906</v>
      </c>
      <c r="D20" s="9">
        <v>50169460</v>
      </c>
      <c r="E20" s="9">
        <v>81428131</v>
      </c>
      <c r="F20" s="9">
        <v>117565315</v>
      </c>
    </row>
    <row r="21" spans="2:6" ht="35.1" customHeight="1" x14ac:dyDescent="0.25">
      <c r="B21" s="10" t="s">
        <v>123</v>
      </c>
      <c r="C21" s="9">
        <v>58641070</v>
      </c>
      <c r="D21" s="9">
        <v>30789176</v>
      </c>
      <c r="E21" s="9">
        <v>17541715</v>
      </c>
      <c r="F21" s="9">
        <v>10310179</v>
      </c>
    </row>
    <row r="23" spans="2:6" x14ac:dyDescent="0.25">
      <c r="B23" s="11" t="s">
        <v>63</v>
      </c>
    </row>
    <row r="24" spans="2:6" x14ac:dyDescent="0.25">
      <c r="B24" s="11" t="s">
        <v>95</v>
      </c>
    </row>
    <row r="25" spans="2:6" x14ac:dyDescent="0.25">
      <c r="B25" s="11" t="s">
        <v>96</v>
      </c>
    </row>
    <row r="26" spans="2:6" x14ac:dyDescent="0.25">
      <c r="B26" s="11"/>
    </row>
    <row r="27" spans="2:6" x14ac:dyDescent="0.25">
      <c r="B27" s="11"/>
    </row>
    <row r="28" spans="2:6" x14ac:dyDescent="0.25">
      <c r="B28" s="11"/>
    </row>
    <row r="29" spans="2:6" x14ac:dyDescent="0.25">
      <c r="B29" s="11"/>
    </row>
    <row r="30" spans="2:6" x14ac:dyDescent="0.25">
      <c r="B30" s="11"/>
    </row>
    <row r="31" spans="2:6" x14ac:dyDescent="0.25">
      <c r="B31" s="11"/>
    </row>
    <row r="32" spans="2:6" x14ac:dyDescent="0.25">
      <c r="B32" s="11"/>
    </row>
    <row r="33" spans="2:2" x14ac:dyDescent="0.25">
      <c r="B33" s="11"/>
    </row>
    <row r="34" spans="2:2" x14ac:dyDescent="0.25">
      <c r="B34" s="11"/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4">
    <mergeCell ref="B4:B5"/>
    <mergeCell ref="C4:C5"/>
    <mergeCell ref="D4:F4"/>
    <mergeCell ref="H4:H5"/>
  </mergeCells>
  <pageMargins left="0.7" right="0.7" top="0.75" bottom="0.75" header="0.3" footer="0.3"/>
  <pageSetup paperSize="9" orientation="portrait" horizontalDpi="300" verticalDpi="300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I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65.7109375" customWidth="1"/>
    <col min="3" max="7" width="40.7109375" customWidth="1"/>
    <col min="9" max="9" width="15.7109375" customWidth="1"/>
  </cols>
  <sheetData>
    <row r="1" spans="2:9" ht="165" customHeight="1" x14ac:dyDescent="0.25"/>
    <row r="2" spans="2:9" ht="24.95" customHeight="1" x14ac:dyDescent="0.25">
      <c r="B2" s="7" t="s">
        <v>246</v>
      </c>
    </row>
    <row r="4" spans="2:9" ht="45" customHeight="1" x14ac:dyDescent="0.25">
      <c r="B4" s="16" t="s">
        <v>125</v>
      </c>
      <c r="C4" s="16" t="s">
        <v>247</v>
      </c>
      <c r="D4" s="16"/>
      <c r="E4" s="16"/>
      <c r="F4" s="16"/>
      <c r="G4" s="16"/>
      <c r="I4" s="17" t="str">
        <f>HYPERLINK("#'ÍNDICE'!A1", "Índice")</f>
        <v>Índice</v>
      </c>
    </row>
    <row r="5" spans="2:9" ht="50.1" customHeight="1" x14ac:dyDescent="0.25">
      <c r="B5" s="16"/>
      <c r="C5" s="8" t="s">
        <v>248</v>
      </c>
      <c r="D5" s="8" t="s">
        <v>249</v>
      </c>
      <c r="E5" s="8" t="s">
        <v>250</v>
      </c>
      <c r="F5" s="8" t="s">
        <v>251</v>
      </c>
      <c r="G5" s="8" t="s">
        <v>252</v>
      </c>
      <c r="I5" s="18"/>
    </row>
    <row r="6" spans="2:9" ht="35.1" customHeight="1" x14ac:dyDescent="0.25">
      <c r="B6" s="12" t="s">
        <v>67</v>
      </c>
      <c r="C6" s="13">
        <v>1416826886</v>
      </c>
      <c r="D6" s="13">
        <v>357901766</v>
      </c>
      <c r="E6" s="13">
        <v>5690425</v>
      </c>
      <c r="F6" s="13">
        <v>95441262</v>
      </c>
      <c r="G6" s="13">
        <v>131617017</v>
      </c>
    </row>
    <row r="7" spans="2:9" ht="35.1" customHeight="1" x14ac:dyDescent="0.25">
      <c r="B7" s="10" t="s">
        <v>109</v>
      </c>
      <c r="C7" s="9">
        <v>714936970</v>
      </c>
      <c r="D7" s="9">
        <v>138508500</v>
      </c>
      <c r="E7" s="9">
        <v>1522872</v>
      </c>
      <c r="F7" s="9">
        <v>429421</v>
      </c>
      <c r="G7" s="9">
        <v>22394216</v>
      </c>
    </row>
    <row r="8" spans="2:9" ht="35.1" customHeight="1" x14ac:dyDescent="0.25">
      <c r="B8" s="10" t="s">
        <v>110</v>
      </c>
      <c r="C8" s="9">
        <v>102538476</v>
      </c>
      <c r="D8" s="9">
        <v>6395791</v>
      </c>
      <c r="E8" s="9">
        <v>699870</v>
      </c>
      <c r="F8" s="9">
        <v>0</v>
      </c>
      <c r="G8" s="9">
        <v>343776</v>
      </c>
    </row>
    <row r="9" spans="2:9" ht="35.1" customHeight="1" x14ac:dyDescent="0.25">
      <c r="B9" s="10" t="s">
        <v>111</v>
      </c>
      <c r="C9" s="9">
        <v>247718301</v>
      </c>
      <c r="D9" s="9">
        <v>82586736</v>
      </c>
      <c r="E9" s="9">
        <v>2025240</v>
      </c>
      <c r="F9" s="9">
        <v>1185502</v>
      </c>
      <c r="G9" s="9">
        <v>1103401</v>
      </c>
    </row>
    <row r="10" spans="2:9" ht="35.1" customHeight="1" x14ac:dyDescent="0.25">
      <c r="B10" s="10" t="s">
        <v>112</v>
      </c>
      <c r="C10" s="9">
        <v>200673785</v>
      </c>
      <c r="D10" s="9">
        <v>83730640</v>
      </c>
      <c r="E10" s="9">
        <v>1140747</v>
      </c>
      <c r="F10" s="9">
        <v>0</v>
      </c>
      <c r="G10" s="9">
        <v>83027930</v>
      </c>
    </row>
    <row r="11" spans="2:9" ht="35.1" customHeight="1" x14ac:dyDescent="0.25">
      <c r="B11" s="10" t="s">
        <v>113</v>
      </c>
      <c r="C11" s="9">
        <v>53573862</v>
      </c>
      <c r="D11" s="9">
        <v>22166873</v>
      </c>
      <c r="E11" s="9">
        <v>161896</v>
      </c>
      <c r="F11" s="9">
        <v>0</v>
      </c>
      <c r="G11" s="9">
        <v>5724818</v>
      </c>
    </row>
    <row r="12" spans="2:9" ht="35.1" customHeight="1" x14ac:dyDescent="0.25">
      <c r="B12" s="10" t="s">
        <v>114</v>
      </c>
      <c r="C12" s="9">
        <v>0</v>
      </c>
      <c r="D12" s="9">
        <v>0</v>
      </c>
      <c r="E12" s="9">
        <v>0</v>
      </c>
      <c r="F12" s="9">
        <v>76315327</v>
      </c>
      <c r="G12" s="9">
        <v>175107</v>
      </c>
    </row>
    <row r="13" spans="2:9" ht="35.1" customHeight="1" x14ac:dyDescent="0.25">
      <c r="B13" s="10" t="s">
        <v>115</v>
      </c>
      <c r="C13" s="9">
        <v>11585334</v>
      </c>
      <c r="D13" s="9">
        <v>15798699</v>
      </c>
      <c r="E13" s="9">
        <v>0</v>
      </c>
      <c r="F13" s="9">
        <v>0</v>
      </c>
      <c r="G13" s="9">
        <v>9718272</v>
      </c>
    </row>
    <row r="14" spans="2:9" ht="35.1" customHeight="1" x14ac:dyDescent="0.25">
      <c r="B14" s="10" t="s">
        <v>116</v>
      </c>
      <c r="C14" s="9">
        <v>0</v>
      </c>
      <c r="D14" s="9">
        <v>0</v>
      </c>
      <c r="E14" s="9">
        <v>0</v>
      </c>
      <c r="F14" s="9">
        <v>2908450</v>
      </c>
      <c r="G14" s="9">
        <v>0</v>
      </c>
    </row>
    <row r="15" spans="2:9" ht="35.1" customHeight="1" x14ac:dyDescent="0.25">
      <c r="B15" s="10" t="s">
        <v>117</v>
      </c>
      <c r="C15" s="9">
        <v>478262</v>
      </c>
      <c r="D15" s="9">
        <v>0</v>
      </c>
      <c r="E15" s="9">
        <v>0</v>
      </c>
      <c r="F15" s="9">
        <v>1535600</v>
      </c>
      <c r="G15" s="9">
        <v>0</v>
      </c>
    </row>
    <row r="16" spans="2:9" ht="35.1" customHeight="1" x14ac:dyDescent="0.25">
      <c r="B16" s="10" t="s">
        <v>118</v>
      </c>
      <c r="C16" s="9">
        <v>5699223</v>
      </c>
      <c r="D16" s="9">
        <v>768228</v>
      </c>
      <c r="E16" s="9">
        <v>0</v>
      </c>
      <c r="F16" s="9">
        <v>15548</v>
      </c>
      <c r="G16" s="9">
        <v>0</v>
      </c>
    </row>
    <row r="17" spans="2:7" ht="35.1" customHeight="1" x14ac:dyDescent="0.25">
      <c r="B17" s="10" t="s">
        <v>119</v>
      </c>
      <c r="C17" s="9">
        <v>7686421</v>
      </c>
      <c r="D17" s="9">
        <v>485742</v>
      </c>
      <c r="E17" s="9">
        <v>0</v>
      </c>
      <c r="F17" s="9">
        <v>0</v>
      </c>
      <c r="G17" s="9">
        <v>7360000</v>
      </c>
    </row>
    <row r="18" spans="2:7" ht="35.1" customHeight="1" x14ac:dyDescent="0.25">
      <c r="B18" s="10" t="s">
        <v>120</v>
      </c>
      <c r="C18" s="9">
        <v>0</v>
      </c>
      <c r="D18" s="9">
        <v>0</v>
      </c>
      <c r="E18" s="9">
        <v>0</v>
      </c>
      <c r="F18" s="9">
        <v>3110777</v>
      </c>
      <c r="G18" s="9">
        <v>0</v>
      </c>
    </row>
    <row r="19" spans="2:7" ht="35.1" customHeight="1" x14ac:dyDescent="0.25">
      <c r="B19" s="10" t="s">
        <v>121</v>
      </c>
      <c r="C19" s="9">
        <v>487570</v>
      </c>
      <c r="D19" s="9">
        <v>0</v>
      </c>
      <c r="E19" s="9">
        <v>0</v>
      </c>
      <c r="F19" s="9">
        <v>0</v>
      </c>
      <c r="G19" s="9">
        <v>0</v>
      </c>
    </row>
    <row r="20" spans="2:7" ht="35.1" customHeight="1" x14ac:dyDescent="0.25">
      <c r="B20" s="10" t="s">
        <v>122</v>
      </c>
      <c r="C20" s="9">
        <v>53549601</v>
      </c>
      <c r="D20" s="9">
        <v>5299196</v>
      </c>
      <c r="E20" s="9">
        <v>139800</v>
      </c>
      <c r="F20" s="9">
        <v>0</v>
      </c>
      <c r="G20" s="9">
        <v>474000</v>
      </c>
    </row>
    <row r="21" spans="2:7" ht="35.1" customHeight="1" x14ac:dyDescent="0.25">
      <c r="B21" s="10" t="s">
        <v>123</v>
      </c>
      <c r="C21" s="9">
        <v>17899081</v>
      </c>
      <c r="D21" s="9">
        <v>2161361</v>
      </c>
      <c r="E21" s="9">
        <v>0</v>
      </c>
      <c r="F21" s="9">
        <v>9940637</v>
      </c>
      <c r="G21" s="9">
        <v>1295497</v>
      </c>
    </row>
    <row r="23" spans="2:7" x14ac:dyDescent="0.25">
      <c r="B23" s="11" t="s">
        <v>63</v>
      </c>
    </row>
    <row r="24" spans="2:7" x14ac:dyDescent="0.25">
      <c r="B24" s="11" t="s">
        <v>95</v>
      </c>
    </row>
    <row r="25" spans="2:7" x14ac:dyDescent="0.25">
      <c r="B25" s="11" t="s">
        <v>96</v>
      </c>
    </row>
    <row r="26" spans="2:7" x14ac:dyDescent="0.25">
      <c r="B26" s="11"/>
    </row>
    <row r="27" spans="2:7" x14ac:dyDescent="0.25">
      <c r="B27" s="11"/>
    </row>
    <row r="28" spans="2:7" x14ac:dyDescent="0.25">
      <c r="B28" s="11"/>
    </row>
    <row r="29" spans="2:7" x14ac:dyDescent="0.25">
      <c r="B29" s="11"/>
    </row>
    <row r="30" spans="2:7" x14ac:dyDescent="0.25">
      <c r="B30" s="11"/>
    </row>
    <row r="31" spans="2:7" x14ac:dyDescent="0.25">
      <c r="B31" s="11"/>
    </row>
    <row r="32" spans="2:7" x14ac:dyDescent="0.25">
      <c r="B32" s="11"/>
    </row>
    <row r="33" spans="2:2" x14ac:dyDescent="0.25">
      <c r="B33" s="11"/>
    </row>
    <row r="34" spans="2:2" x14ac:dyDescent="0.25">
      <c r="B34" s="11"/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3">
    <mergeCell ref="B4:B5"/>
    <mergeCell ref="C4:G4"/>
    <mergeCell ref="I4:I5"/>
  </mergeCells>
  <pageMargins left="0.7" right="0.7" top="0.75" bottom="0.75" header="0.3" footer="0.3"/>
  <pageSetup paperSize="9" orientation="portrait" horizontalDpi="300" verticalDpi="300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L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65.7109375" customWidth="1"/>
    <col min="3" max="10" width="45.7109375" customWidth="1"/>
    <col min="12" max="12" width="15.7109375" customWidth="1"/>
  </cols>
  <sheetData>
    <row r="1" spans="2:12" ht="165" customHeight="1" x14ac:dyDescent="0.25"/>
    <row r="2" spans="2:12" ht="24.95" customHeight="1" x14ac:dyDescent="0.25">
      <c r="B2" s="7" t="s">
        <v>253</v>
      </c>
    </row>
    <row r="4" spans="2:12" ht="50.1" customHeight="1" x14ac:dyDescent="0.25">
      <c r="B4" s="16" t="s">
        <v>125</v>
      </c>
      <c r="C4" s="16" t="s">
        <v>247</v>
      </c>
      <c r="D4" s="16"/>
      <c r="E4" s="16"/>
      <c r="F4" s="16"/>
      <c r="G4" s="16"/>
      <c r="H4" s="16"/>
      <c r="I4" s="16"/>
      <c r="J4" s="16"/>
      <c r="L4" s="15" t="str">
        <f>HYPERLINK("#'ÍNDICE'!A1", "Índice")</f>
        <v>Índice</v>
      </c>
    </row>
    <row r="5" spans="2:12" ht="60" customHeight="1" x14ac:dyDescent="0.25">
      <c r="B5" s="16"/>
      <c r="C5" s="8" t="s">
        <v>254</v>
      </c>
      <c r="D5" s="8" t="s">
        <v>255</v>
      </c>
      <c r="E5" s="8" t="s">
        <v>256</v>
      </c>
      <c r="F5" s="8" t="s">
        <v>257</v>
      </c>
      <c r="G5" s="8" t="s">
        <v>258</v>
      </c>
      <c r="H5" s="8" t="s">
        <v>259</v>
      </c>
      <c r="I5" s="8" t="s">
        <v>260</v>
      </c>
      <c r="J5" s="8" t="s">
        <v>261</v>
      </c>
    </row>
    <row r="6" spans="2:12" ht="35.1" customHeight="1" x14ac:dyDescent="0.25">
      <c r="B6" s="12" t="s">
        <v>67</v>
      </c>
      <c r="C6" s="13">
        <v>50636044</v>
      </c>
      <c r="D6" s="13">
        <v>101518879</v>
      </c>
      <c r="E6" s="13">
        <v>9935756</v>
      </c>
      <c r="F6" s="13">
        <v>1422900385</v>
      </c>
      <c r="G6" s="13">
        <v>10847997</v>
      </c>
      <c r="H6" s="13">
        <v>377000</v>
      </c>
      <c r="I6" s="13">
        <v>23338018</v>
      </c>
      <c r="J6" s="13">
        <v>16505383</v>
      </c>
    </row>
    <row r="7" spans="2:12" ht="35.1" customHeight="1" x14ac:dyDescent="0.25">
      <c r="B7" s="10" t="s">
        <v>109</v>
      </c>
      <c r="C7" s="9">
        <v>23699486</v>
      </c>
      <c r="D7" s="9">
        <v>51638184</v>
      </c>
      <c r="E7" s="9">
        <v>4777624</v>
      </c>
      <c r="F7" s="9">
        <v>405833201</v>
      </c>
      <c r="G7" s="9">
        <v>1056397</v>
      </c>
      <c r="H7" s="9">
        <v>148000</v>
      </c>
      <c r="I7" s="9">
        <v>19983449</v>
      </c>
      <c r="J7" s="9">
        <v>7053663</v>
      </c>
    </row>
    <row r="8" spans="2:12" ht="35.1" customHeight="1" x14ac:dyDescent="0.25">
      <c r="B8" s="10" t="s">
        <v>110</v>
      </c>
      <c r="C8" s="9">
        <v>3119370</v>
      </c>
      <c r="D8" s="9">
        <v>12050805</v>
      </c>
      <c r="E8" s="9">
        <v>1784710</v>
      </c>
      <c r="F8" s="9">
        <v>28430931</v>
      </c>
      <c r="G8" s="9">
        <v>150000</v>
      </c>
      <c r="H8" s="9">
        <v>0</v>
      </c>
      <c r="I8" s="9">
        <v>783669</v>
      </c>
      <c r="J8" s="9">
        <v>699193</v>
      </c>
    </row>
    <row r="9" spans="2:12" ht="35.1" customHeight="1" x14ac:dyDescent="0.25">
      <c r="B9" s="10" t="s">
        <v>111</v>
      </c>
      <c r="C9" s="9">
        <v>7707875</v>
      </c>
      <c r="D9" s="9">
        <v>17755551</v>
      </c>
      <c r="E9" s="9">
        <v>1195339</v>
      </c>
      <c r="F9" s="9">
        <v>363417103</v>
      </c>
      <c r="G9" s="9">
        <v>2564000</v>
      </c>
      <c r="H9" s="9">
        <v>0</v>
      </c>
      <c r="I9" s="9">
        <v>1397486</v>
      </c>
      <c r="J9" s="9">
        <v>2461982</v>
      </c>
    </row>
    <row r="10" spans="2:12" ht="35.1" customHeight="1" x14ac:dyDescent="0.25">
      <c r="B10" s="10" t="s">
        <v>112</v>
      </c>
      <c r="C10" s="9">
        <v>2208927</v>
      </c>
      <c r="D10" s="9">
        <v>7923810</v>
      </c>
      <c r="E10" s="9">
        <v>500000</v>
      </c>
      <c r="F10" s="9">
        <v>358651763</v>
      </c>
      <c r="G10" s="9">
        <v>2977600</v>
      </c>
      <c r="H10" s="9">
        <v>144000</v>
      </c>
      <c r="I10" s="9">
        <v>240500</v>
      </c>
      <c r="J10" s="9">
        <v>1283102</v>
      </c>
    </row>
    <row r="11" spans="2:12" ht="35.1" customHeight="1" x14ac:dyDescent="0.25">
      <c r="B11" s="10" t="s">
        <v>113</v>
      </c>
      <c r="C11" s="9">
        <v>181000</v>
      </c>
      <c r="D11" s="9">
        <v>1284800</v>
      </c>
      <c r="E11" s="9">
        <v>0</v>
      </c>
      <c r="F11" s="9">
        <v>44232218</v>
      </c>
      <c r="G11" s="9">
        <v>0</v>
      </c>
      <c r="H11" s="9">
        <v>85000</v>
      </c>
      <c r="I11" s="9">
        <v>0</v>
      </c>
      <c r="J11" s="9">
        <v>0</v>
      </c>
    </row>
    <row r="12" spans="2:12" ht="35.1" customHeight="1" x14ac:dyDescent="0.25">
      <c r="B12" s="10" t="s">
        <v>114</v>
      </c>
      <c r="C12" s="9">
        <v>0</v>
      </c>
      <c r="D12" s="9">
        <v>0</v>
      </c>
      <c r="E12" s="9">
        <v>0</v>
      </c>
      <c r="F12" s="9">
        <v>0</v>
      </c>
      <c r="G12" s="9">
        <v>350000</v>
      </c>
      <c r="H12" s="9">
        <v>0</v>
      </c>
      <c r="I12" s="9">
        <v>0</v>
      </c>
      <c r="J12" s="9">
        <v>3101659</v>
      </c>
    </row>
    <row r="13" spans="2:12" ht="35.1" customHeight="1" x14ac:dyDescent="0.25">
      <c r="B13" s="10" t="s">
        <v>115</v>
      </c>
      <c r="C13" s="9">
        <v>400000</v>
      </c>
      <c r="D13" s="9">
        <v>1584447</v>
      </c>
      <c r="E13" s="9">
        <v>0</v>
      </c>
      <c r="F13" s="9">
        <v>22259523</v>
      </c>
      <c r="G13" s="9">
        <v>0</v>
      </c>
      <c r="H13" s="9">
        <v>0</v>
      </c>
      <c r="I13" s="9">
        <v>0</v>
      </c>
      <c r="J13" s="9">
        <v>0</v>
      </c>
    </row>
    <row r="14" spans="2:12" ht="35.1" customHeight="1" x14ac:dyDescent="0.25">
      <c r="B14" s="10" t="s">
        <v>116</v>
      </c>
      <c r="C14" s="9">
        <v>0</v>
      </c>
      <c r="D14" s="9">
        <v>0</v>
      </c>
      <c r="E14" s="9">
        <v>0</v>
      </c>
      <c r="F14" s="9">
        <v>0</v>
      </c>
      <c r="G14" s="9">
        <v>3000000</v>
      </c>
      <c r="H14" s="9">
        <v>0</v>
      </c>
      <c r="I14" s="9">
        <v>0</v>
      </c>
      <c r="J14" s="9">
        <v>480000</v>
      </c>
    </row>
    <row r="15" spans="2:12" ht="35.1" customHeight="1" x14ac:dyDescent="0.25">
      <c r="B15" s="10" t="s">
        <v>117</v>
      </c>
      <c r="C15" s="9">
        <v>0</v>
      </c>
      <c r="D15" s="9">
        <v>307000</v>
      </c>
      <c r="E15" s="9">
        <v>0</v>
      </c>
      <c r="F15" s="9">
        <v>158341</v>
      </c>
      <c r="G15" s="9">
        <v>0</v>
      </c>
      <c r="H15" s="9">
        <v>0</v>
      </c>
      <c r="I15" s="9">
        <v>0</v>
      </c>
      <c r="J15" s="9">
        <v>0</v>
      </c>
    </row>
    <row r="16" spans="2:12" ht="35.1" customHeight="1" x14ac:dyDescent="0.25">
      <c r="B16" s="10" t="s">
        <v>118</v>
      </c>
      <c r="C16" s="9">
        <v>574522</v>
      </c>
      <c r="D16" s="9">
        <v>70000</v>
      </c>
      <c r="E16" s="9">
        <v>0</v>
      </c>
      <c r="F16" s="9">
        <v>5600244</v>
      </c>
      <c r="G16" s="9">
        <v>0</v>
      </c>
      <c r="H16" s="9">
        <v>0</v>
      </c>
      <c r="I16" s="9">
        <v>0</v>
      </c>
      <c r="J16" s="9">
        <v>26000</v>
      </c>
    </row>
    <row r="17" spans="2:10" ht="35.1" customHeight="1" x14ac:dyDescent="0.25">
      <c r="B17" s="10" t="s">
        <v>119</v>
      </c>
      <c r="C17" s="9">
        <v>0</v>
      </c>
      <c r="D17" s="9">
        <v>0</v>
      </c>
      <c r="E17" s="9">
        <v>0</v>
      </c>
      <c r="F17" s="9">
        <v>3417885</v>
      </c>
      <c r="G17" s="9">
        <v>0</v>
      </c>
      <c r="H17" s="9">
        <v>0</v>
      </c>
      <c r="I17" s="9">
        <v>0</v>
      </c>
      <c r="J17" s="9">
        <v>0</v>
      </c>
    </row>
    <row r="18" spans="2:10" ht="35.1" customHeight="1" x14ac:dyDescent="0.25">
      <c r="B18" s="10" t="s">
        <v>120</v>
      </c>
      <c r="C18" s="9">
        <v>0</v>
      </c>
      <c r="D18" s="9">
        <v>0</v>
      </c>
      <c r="E18" s="9">
        <v>0</v>
      </c>
      <c r="F18" s="9">
        <v>0</v>
      </c>
      <c r="G18" s="9">
        <v>0</v>
      </c>
      <c r="H18" s="9">
        <v>0</v>
      </c>
      <c r="I18" s="9">
        <v>0</v>
      </c>
      <c r="J18" s="9">
        <v>0</v>
      </c>
    </row>
    <row r="19" spans="2:10" ht="35.1" customHeight="1" x14ac:dyDescent="0.25">
      <c r="B19" s="10" t="s">
        <v>121</v>
      </c>
      <c r="C19" s="9">
        <v>0</v>
      </c>
      <c r="D19" s="9">
        <v>194300</v>
      </c>
      <c r="E19" s="9">
        <v>0</v>
      </c>
      <c r="F19" s="9">
        <v>70000</v>
      </c>
      <c r="G19" s="9">
        <v>0</v>
      </c>
      <c r="H19" s="9">
        <v>0</v>
      </c>
      <c r="I19" s="9">
        <v>0</v>
      </c>
      <c r="J19" s="9">
        <v>0</v>
      </c>
    </row>
    <row r="20" spans="2:10" ht="35.1" customHeight="1" x14ac:dyDescent="0.25">
      <c r="B20" s="10" t="s">
        <v>122</v>
      </c>
      <c r="C20" s="9">
        <v>12404864</v>
      </c>
      <c r="D20" s="9">
        <v>8278471</v>
      </c>
      <c r="E20" s="9">
        <v>1678083</v>
      </c>
      <c r="F20" s="9">
        <v>165111553</v>
      </c>
      <c r="G20" s="9">
        <v>0</v>
      </c>
      <c r="H20" s="9">
        <v>0</v>
      </c>
      <c r="I20" s="9">
        <v>932914</v>
      </c>
      <c r="J20" s="9">
        <v>1294424</v>
      </c>
    </row>
    <row r="21" spans="2:10" ht="35.1" customHeight="1" x14ac:dyDescent="0.25">
      <c r="B21" s="10" t="s">
        <v>123</v>
      </c>
      <c r="C21" s="9">
        <v>340000</v>
      </c>
      <c r="D21" s="9">
        <v>431511</v>
      </c>
      <c r="E21" s="9">
        <v>0</v>
      </c>
      <c r="F21" s="9">
        <v>25717623</v>
      </c>
      <c r="G21" s="9">
        <v>750000</v>
      </c>
      <c r="H21" s="9">
        <v>0</v>
      </c>
      <c r="I21" s="9">
        <v>0</v>
      </c>
      <c r="J21" s="9">
        <v>105360</v>
      </c>
    </row>
    <row r="23" spans="2:10" x14ac:dyDescent="0.25">
      <c r="B23" s="11" t="s">
        <v>63</v>
      </c>
    </row>
    <row r="24" spans="2:10" x14ac:dyDescent="0.25">
      <c r="B24" s="11" t="s">
        <v>95</v>
      </c>
    </row>
    <row r="25" spans="2:10" x14ac:dyDescent="0.25">
      <c r="B25" s="11" t="s">
        <v>96</v>
      </c>
    </row>
    <row r="26" spans="2:10" x14ac:dyDescent="0.25">
      <c r="B26" s="11"/>
    </row>
    <row r="27" spans="2:10" x14ac:dyDescent="0.25">
      <c r="B27" s="11"/>
    </row>
    <row r="28" spans="2:10" x14ac:dyDescent="0.25">
      <c r="B28" s="11"/>
    </row>
    <row r="29" spans="2:10" x14ac:dyDescent="0.25">
      <c r="B29" s="11"/>
    </row>
    <row r="30" spans="2:10" x14ac:dyDescent="0.25">
      <c r="B30" s="11"/>
    </row>
    <row r="31" spans="2:10" x14ac:dyDescent="0.25">
      <c r="B31" s="11"/>
    </row>
    <row r="32" spans="2:10" x14ac:dyDescent="0.25">
      <c r="B32" s="11"/>
    </row>
    <row r="33" spans="2:2" x14ac:dyDescent="0.25">
      <c r="B33" s="11"/>
    </row>
    <row r="34" spans="2:2" x14ac:dyDescent="0.25">
      <c r="B34" s="11"/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2">
    <mergeCell ref="B4:B5"/>
    <mergeCell ref="C4:J4"/>
  </mergeCells>
  <pageMargins left="0.7" right="0.7" top="0.75" bottom="0.75" header="0.3" footer="0.3"/>
  <pageSetup paperSize="9" orientation="portrait" horizontalDpi="300" verticalDpi="300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E113"/>
  <sheetViews>
    <sheetView showGridLines="0" zoomScale="60" workbookViewId="0">
      <pane xSplit="2" ySplit="4" topLeftCell="C5" activePane="bottomRight" state="frozen"/>
      <selection pane="topRight" activeCell="C1" sqref="C1"/>
      <selection pane="bottomLeft" activeCell="A5" sqref="A5"/>
      <selection pane="bottomRight" activeCell="C5" sqref="C5"/>
    </sheetView>
  </sheetViews>
  <sheetFormatPr baseColWidth="10" defaultRowHeight="15" x14ac:dyDescent="0.25"/>
  <cols>
    <col min="1" max="1" width="3.28515625" customWidth="1"/>
    <col min="2" max="2" width="50.7109375" customWidth="1"/>
    <col min="3" max="3" width="30.7109375" customWidth="1"/>
    <col min="5" max="5" width="15.7109375" customWidth="1"/>
  </cols>
  <sheetData>
    <row r="1" spans="2:5" ht="165" customHeight="1" x14ac:dyDescent="0.25"/>
    <row r="2" spans="2:5" ht="27" customHeight="1" x14ac:dyDescent="0.25">
      <c r="B2" s="7" t="s">
        <v>262</v>
      </c>
    </row>
    <row r="4" spans="2:5" ht="35.1" customHeight="1" x14ac:dyDescent="0.25">
      <c r="B4" s="8" t="s">
        <v>94</v>
      </c>
      <c r="C4" s="8" t="s">
        <v>57</v>
      </c>
      <c r="E4" s="17" t="str">
        <f>HYPERLINK("#'ÍNDICE'!E1", "Índice")</f>
        <v>Índice</v>
      </c>
    </row>
    <row r="5" spans="2:5" ht="30" customHeight="1" x14ac:dyDescent="0.25">
      <c r="B5" s="12" t="s">
        <v>67</v>
      </c>
      <c r="C5" s="13">
        <v>23</v>
      </c>
      <c r="E5" s="18"/>
    </row>
    <row r="6" spans="2:5" ht="35.1" customHeight="1" x14ac:dyDescent="0.25">
      <c r="B6" s="10" t="s">
        <v>70</v>
      </c>
      <c r="C6" s="9">
        <v>40</v>
      </c>
    </row>
    <row r="7" spans="2:5" ht="35.1" customHeight="1" x14ac:dyDescent="0.25">
      <c r="B7" s="10" t="s">
        <v>71</v>
      </c>
      <c r="C7" s="9">
        <v>22</v>
      </c>
    </row>
    <row r="8" spans="2:5" ht="35.1" customHeight="1" x14ac:dyDescent="0.25">
      <c r="B8" s="10" t="s">
        <v>72</v>
      </c>
      <c r="C8" s="9">
        <v>21</v>
      </c>
    </row>
    <row r="9" spans="2:5" ht="35.1" customHeight="1" x14ac:dyDescent="0.25">
      <c r="B9" s="10" t="s">
        <v>73</v>
      </c>
      <c r="C9" s="9">
        <v>24</v>
      </c>
    </row>
    <row r="10" spans="2:5" ht="35.1" customHeight="1" x14ac:dyDescent="0.25">
      <c r="B10" s="10" t="s">
        <v>74</v>
      </c>
      <c r="C10" s="9">
        <v>9</v>
      </c>
    </row>
    <row r="11" spans="2:5" ht="35.1" customHeight="1" x14ac:dyDescent="0.25">
      <c r="B11" s="10" t="s">
        <v>75</v>
      </c>
      <c r="C11" s="9">
        <v>20</v>
      </c>
    </row>
    <row r="12" spans="2:5" ht="35.1" customHeight="1" x14ac:dyDescent="0.25">
      <c r="B12" s="10" t="s">
        <v>76</v>
      </c>
      <c r="C12" s="9">
        <v>16</v>
      </c>
    </row>
    <row r="13" spans="2:5" ht="35.1" customHeight="1" x14ac:dyDescent="0.25">
      <c r="B13" s="10" t="s">
        <v>77</v>
      </c>
      <c r="C13" s="9">
        <v>1</v>
      </c>
    </row>
    <row r="14" spans="2:5" ht="35.1" customHeight="1" x14ac:dyDescent="0.25">
      <c r="B14" s="10" t="s">
        <v>78</v>
      </c>
      <c r="C14" s="9">
        <v>16</v>
      </c>
    </row>
    <row r="15" spans="2:5" ht="35.1" customHeight="1" x14ac:dyDescent="0.25">
      <c r="B15" s="10" t="s">
        <v>79</v>
      </c>
      <c r="C15" s="9">
        <v>32</v>
      </c>
    </row>
    <row r="16" spans="2:5" ht="35.1" customHeight="1" x14ac:dyDescent="0.25">
      <c r="B16" s="10" t="s">
        <v>80</v>
      </c>
      <c r="C16" s="9">
        <v>40</v>
      </c>
    </row>
    <row r="17" spans="2:3" ht="35.1" customHeight="1" x14ac:dyDescent="0.25">
      <c r="B17" s="10" t="s">
        <v>81</v>
      </c>
      <c r="C17" s="9">
        <v>5</v>
      </c>
    </row>
    <row r="18" spans="2:3" ht="35.1" customHeight="1" x14ac:dyDescent="0.25">
      <c r="B18" s="10" t="s">
        <v>82</v>
      </c>
      <c r="C18" s="9">
        <v>14</v>
      </c>
    </row>
    <row r="19" spans="2:3" ht="35.1" customHeight="1" x14ac:dyDescent="0.25">
      <c r="B19" s="10" t="s">
        <v>83</v>
      </c>
      <c r="C19" s="9">
        <v>20</v>
      </c>
    </row>
    <row r="20" spans="2:3" ht="35.1" customHeight="1" x14ac:dyDescent="0.25">
      <c r="B20" s="10" t="s">
        <v>84</v>
      </c>
      <c r="C20" s="9">
        <v>11</v>
      </c>
    </row>
    <row r="21" spans="2:3" ht="35.1" customHeight="1" x14ac:dyDescent="0.25">
      <c r="B21" s="10" t="s">
        <v>85</v>
      </c>
      <c r="C21" s="9">
        <v>25</v>
      </c>
    </row>
    <row r="22" spans="2:3" ht="35.1" customHeight="1" x14ac:dyDescent="0.25">
      <c r="B22" s="10" t="s">
        <v>86</v>
      </c>
      <c r="C22" s="9">
        <v>41</v>
      </c>
    </row>
    <row r="23" spans="2:3" ht="35.1" customHeight="1" x14ac:dyDescent="0.25">
      <c r="B23" s="10" t="s">
        <v>87</v>
      </c>
      <c r="C23" s="9">
        <v>40</v>
      </c>
    </row>
    <row r="24" spans="2:3" ht="35.1" customHeight="1" x14ac:dyDescent="0.25">
      <c r="B24" s="10" t="s">
        <v>88</v>
      </c>
      <c r="C24" s="9">
        <v>67</v>
      </c>
    </row>
    <row r="25" spans="2:3" ht="35.1" customHeight="1" x14ac:dyDescent="0.25">
      <c r="B25" s="10" t="s">
        <v>89</v>
      </c>
      <c r="C25" s="9">
        <v>74</v>
      </c>
    </row>
    <row r="26" spans="2:3" ht="35.1" customHeight="1" x14ac:dyDescent="0.25">
      <c r="B26" s="10" t="s">
        <v>90</v>
      </c>
      <c r="C26" s="9">
        <v>16</v>
      </c>
    </row>
    <row r="27" spans="2:3" ht="35.1" customHeight="1" x14ac:dyDescent="0.25">
      <c r="B27" s="10" t="s">
        <v>91</v>
      </c>
      <c r="C27" s="9">
        <v>9</v>
      </c>
    </row>
    <row r="28" spans="2:3" ht="35.1" customHeight="1" x14ac:dyDescent="0.25">
      <c r="B28" s="10" t="s">
        <v>92</v>
      </c>
      <c r="C28" s="9">
        <v>19</v>
      </c>
    </row>
    <row r="29" spans="2:3" ht="35.1" customHeight="1" x14ac:dyDescent="0.25">
      <c r="B29" s="10" t="s">
        <v>93</v>
      </c>
      <c r="C29" s="9">
        <v>14</v>
      </c>
    </row>
    <row r="31" spans="2:3" x14ac:dyDescent="0.25">
      <c r="B31" s="11" t="s">
        <v>63</v>
      </c>
    </row>
    <row r="32" spans="2:3" x14ac:dyDescent="0.25">
      <c r="B32" s="11" t="s">
        <v>95</v>
      </c>
    </row>
    <row r="33" spans="2:2" x14ac:dyDescent="0.25">
      <c r="B33" s="11" t="s">
        <v>263</v>
      </c>
    </row>
    <row r="34" spans="2:2" x14ac:dyDescent="0.25">
      <c r="B34" s="11" t="s">
        <v>192</v>
      </c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1">
    <mergeCell ref="E4:E5"/>
  </mergeCells>
  <pageMargins left="0.7" right="0.7" top="0.75" bottom="0.75" header="0.3" footer="0.3"/>
  <pageSetup paperSize="9" orientation="portrait" horizontalDpi="300" verticalDpi="300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E113"/>
  <sheetViews>
    <sheetView showGridLines="0" zoomScale="60" workbookViewId="0">
      <pane xSplit="2" ySplit="4" topLeftCell="C5" activePane="bottomRight" state="frozen"/>
      <selection pane="topRight" activeCell="C1" sqref="C1"/>
      <selection pane="bottomLeft" activeCell="A5" sqref="A5"/>
      <selection pane="bottomRight" activeCell="C5" sqref="C5"/>
    </sheetView>
  </sheetViews>
  <sheetFormatPr baseColWidth="10" defaultRowHeight="15" x14ac:dyDescent="0.25"/>
  <cols>
    <col min="1" max="1" width="3.28515625" customWidth="1"/>
    <col min="2" max="2" width="50.7109375" customWidth="1"/>
    <col min="3" max="3" width="30.7109375" customWidth="1"/>
    <col min="5" max="5" width="15.7109375" customWidth="1"/>
  </cols>
  <sheetData>
    <row r="1" spans="2:5" ht="165" customHeight="1" x14ac:dyDescent="0.25"/>
    <row r="2" spans="2:5" ht="24.95" customHeight="1" x14ac:dyDescent="0.25">
      <c r="B2" s="7" t="s">
        <v>264</v>
      </c>
    </row>
    <row r="4" spans="2:5" ht="35.1" customHeight="1" x14ac:dyDescent="0.25">
      <c r="B4" s="8" t="s">
        <v>94</v>
      </c>
      <c r="C4" s="8" t="s">
        <v>57</v>
      </c>
      <c r="E4" s="17" t="str">
        <f>HYPERLINK("#'ÍNDICE'!E1", "Índice")</f>
        <v>Índice</v>
      </c>
    </row>
    <row r="5" spans="2:5" ht="35.1" customHeight="1" x14ac:dyDescent="0.25">
      <c r="B5" s="12" t="s">
        <v>67</v>
      </c>
      <c r="C5" s="13">
        <v>161</v>
      </c>
      <c r="E5" s="18"/>
    </row>
    <row r="6" spans="2:5" ht="35.1" customHeight="1" x14ac:dyDescent="0.25">
      <c r="B6" s="10" t="s">
        <v>70</v>
      </c>
      <c r="C6" s="9">
        <v>191</v>
      </c>
    </row>
    <row r="7" spans="2:5" ht="35.1" customHeight="1" x14ac:dyDescent="0.25">
      <c r="B7" s="10" t="s">
        <v>71</v>
      </c>
      <c r="C7" s="9">
        <v>169</v>
      </c>
    </row>
    <row r="8" spans="2:5" ht="35.1" customHeight="1" x14ac:dyDescent="0.25">
      <c r="B8" s="10" t="s">
        <v>72</v>
      </c>
      <c r="C8" s="9">
        <v>172</v>
      </c>
    </row>
    <row r="9" spans="2:5" ht="35.1" customHeight="1" x14ac:dyDescent="0.25">
      <c r="B9" s="10" t="s">
        <v>73</v>
      </c>
      <c r="C9" s="9">
        <v>136</v>
      </c>
    </row>
    <row r="10" spans="2:5" ht="35.1" customHeight="1" x14ac:dyDescent="0.25">
      <c r="B10" s="10" t="s">
        <v>74</v>
      </c>
      <c r="C10" s="9">
        <v>157</v>
      </c>
    </row>
    <row r="11" spans="2:5" ht="35.1" customHeight="1" x14ac:dyDescent="0.25">
      <c r="B11" s="10" t="s">
        <v>75</v>
      </c>
      <c r="C11" s="9">
        <v>195</v>
      </c>
    </row>
    <row r="12" spans="2:5" ht="35.1" customHeight="1" x14ac:dyDescent="0.25">
      <c r="B12" s="10" t="s">
        <v>76</v>
      </c>
      <c r="C12" s="9">
        <v>148</v>
      </c>
    </row>
    <row r="13" spans="2:5" ht="35.1" customHeight="1" x14ac:dyDescent="0.25">
      <c r="B13" s="10" t="s">
        <v>77</v>
      </c>
      <c r="C13" s="9">
        <v>118</v>
      </c>
    </row>
    <row r="14" spans="2:5" ht="35.1" customHeight="1" x14ac:dyDescent="0.25">
      <c r="B14" s="10" t="s">
        <v>78</v>
      </c>
      <c r="C14" s="9">
        <v>151</v>
      </c>
    </row>
    <row r="15" spans="2:5" ht="35.1" customHeight="1" x14ac:dyDescent="0.25">
      <c r="B15" s="10" t="s">
        <v>79</v>
      </c>
      <c r="C15" s="9">
        <v>152</v>
      </c>
    </row>
    <row r="16" spans="2:5" ht="35.1" customHeight="1" x14ac:dyDescent="0.25">
      <c r="B16" s="10" t="s">
        <v>80</v>
      </c>
      <c r="C16" s="9">
        <v>172</v>
      </c>
    </row>
    <row r="17" spans="2:3" ht="35.1" customHeight="1" x14ac:dyDescent="0.25">
      <c r="B17" s="10" t="s">
        <v>81</v>
      </c>
      <c r="C17" s="9">
        <v>119</v>
      </c>
    </row>
    <row r="18" spans="2:3" ht="35.1" customHeight="1" x14ac:dyDescent="0.25">
      <c r="B18" s="10" t="s">
        <v>82</v>
      </c>
      <c r="C18" s="9">
        <v>144</v>
      </c>
    </row>
    <row r="19" spans="2:3" ht="35.1" customHeight="1" x14ac:dyDescent="0.25">
      <c r="B19" s="10" t="s">
        <v>83</v>
      </c>
      <c r="C19" s="9">
        <v>139</v>
      </c>
    </row>
    <row r="20" spans="2:3" ht="35.1" customHeight="1" x14ac:dyDescent="0.25">
      <c r="B20" s="10" t="s">
        <v>84</v>
      </c>
      <c r="C20" s="9">
        <v>148</v>
      </c>
    </row>
    <row r="21" spans="2:3" ht="35.1" customHeight="1" x14ac:dyDescent="0.25">
      <c r="B21" s="10" t="s">
        <v>85</v>
      </c>
      <c r="C21" s="9">
        <v>171</v>
      </c>
    </row>
    <row r="22" spans="2:3" ht="35.1" customHeight="1" x14ac:dyDescent="0.25">
      <c r="B22" s="10" t="s">
        <v>86</v>
      </c>
      <c r="C22" s="9">
        <v>178</v>
      </c>
    </row>
    <row r="23" spans="2:3" ht="35.1" customHeight="1" x14ac:dyDescent="0.25">
      <c r="B23" s="10" t="s">
        <v>87</v>
      </c>
      <c r="C23" s="9">
        <v>174</v>
      </c>
    </row>
    <row r="24" spans="2:3" ht="35.1" customHeight="1" x14ac:dyDescent="0.25">
      <c r="B24" s="10" t="s">
        <v>88</v>
      </c>
      <c r="C24" s="9">
        <v>153</v>
      </c>
    </row>
    <row r="25" spans="2:3" ht="35.1" customHeight="1" x14ac:dyDescent="0.25">
      <c r="B25" s="10" t="s">
        <v>89</v>
      </c>
      <c r="C25" s="9">
        <v>129</v>
      </c>
    </row>
    <row r="26" spans="2:3" ht="35.1" customHeight="1" x14ac:dyDescent="0.25">
      <c r="B26" s="10" t="s">
        <v>90</v>
      </c>
      <c r="C26" s="9">
        <v>145</v>
      </c>
    </row>
    <row r="27" spans="2:3" ht="35.1" customHeight="1" x14ac:dyDescent="0.25">
      <c r="B27" s="10" t="s">
        <v>91</v>
      </c>
      <c r="C27" s="9">
        <v>166</v>
      </c>
    </row>
    <row r="28" spans="2:3" ht="35.1" customHeight="1" x14ac:dyDescent="0.25">
      <c r="B28" s="10" t="s">
        <v>92</v>
      </c>
      <c r="C28" s="9">
        <v>150</v>
      </c>
    </row>
    <row r="29" spans="2:3" ht="35.1" customHeight="1" x14ac:dyDescent="0.25">
      <c r="B29" s="10" t="s">
        <v>93</v>
      </c>
      <c r="C29" s="9">
        <v>242</v>
      </c>
    </row>
    <row r="31" spans="2:3" x14ac:dyDescent="0.25">
      <c r="B31" s="11" t="s">
        <v>63</v>
      </c>
    </row>
    <row r="32" spans="2:3" x14ac:dyDescent="0.25">
      <c r="B32" s="11" t="s">
        <v>95</v>
      </c>
    </row>
    <row r="33" spans="2:2" x14ac:dyDescent="0.25">
      <c r="B33" s="11" t="s">
        <v>263</v>
      </c>
    </row>
    <row r="34" spans="2:2" x14ac:dyDescent="0.25">
      <c r="B34" s="11" t="s">
        <v>265</v>
      </c>
    </row>
    <row r="35" spans="2:2" x14ac:dyDescent="0.25">
      <c r="B35" s="11" t="s">
        <v>266</v>
      </c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1">
    <mergeCell ref="E4:E5"/>
  </mergeCells>
  <pageMargins left="0.7" right="0.7" top="0.75" bottom="0.75" header="0.3" footer="0.3"/>
  <pageSetup paperSize="9" orientation="portrait" horizontalDpi="300" verticalDpi="300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C113"/>
  <sheetViews>
    <sheetView showGridLines="0" zoomScale="60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C6" sqref="C6"/>
    </sheetView>
  </sheetViews>
  <sheetFormatPr baseColWidth="10" defaultRowHeight="15" x14ac:dyDescent="0.25"/>
  <cols>
    <col min="1" max="1" width="3.28515625" customWidth="1"/>
    <col min="2" max="2" width="80.7109375" customWidth="1"/>
    <col min="3" max="3" width="15.7109375" customWidth="1"/>
    <col min="4" max="27" width="25.7109375" customWidth="1"/>
    <col min="29" max="29" width="15.7109375" customWidth="1"/>
  </cols>
  <sheetData>
    <row r="1" spans="2:29" ht="165" customHeight="1" x14ac:dyDescent="0.25"/>
    <row r="2" spans="2:29" ht="24.95" customHeight="1" x14ac:dyDescent="0.25">
      <c r="B2" s="7" t="s">
        <v>267</v>
      </c>
    </row>
    <row r="4" spans="2:29" ht="45" customHeight="1" x14ac:dyDescent="0.25">
      <c r="B4" s="16" t="s">
        <v>125</v>
      </c>
      <c r="C4" s="16" t="s">
        <v>230</v>
      </c>
      <c r="D4" s="16" t="s">
        <v>94</v>
      </c>
      <c r="E4" s="16"/>
      <c r="F4" s="16"/>
      <c r="G4" s="16"/>
      <c r="H4" s="16"/>
      <c r="I4" s="16"/>
      <c r="J4" s="16"/>
      <c r="K4" s="16"/>
      <c r="L4" s="16"/>
      <c r="M4" s="16"/>
      <c r="N4" s="16"/>
      <c r="O4" s="16"/>
      <c r="P4" s="16"/>
      <c r="Q4" s="16"/>
      <c r="R4" s="16"/>
      <c r="S4" s="16"/>
      <c r="T4" s="16"/>
      <c r="U4" s="16"/>
      <c r="V4" s="16"/>
      <c r="W4" s="16"/>
      <c r="X4" s="16"/>
      <c r="Y4" s="16"/>
      <c r="Z4" s="16"/>
      <c r="AA4" s="16"/>
      <c r="AC4" s="17" t="str">
        <f>HYPERLINK("#'ÍNDICE'!E1", "Índice")</f>
        <v>Índice</v>
      </c>
    </row>
    <row r="5" spans="2:29" ht="45" customHeight="1" x14ac:dyDescent="0.25">
      <c r="B5" s="16" t="s">
        <v>68</v>
      </c>
      <c r="C5" s="16" t="s">
        <v>230</v>
      </c>
      <c r="D5" s="8" t="s">
        <v>70</v>
      </c>
      <c r="E5" s="8" t="s">
        <v>71</v>
      </c>
      <c r="F5" s="8" t="s">
        <v>72</v>
      </c>
      <c r="G5" s="8" t="s">
        <v>73</v>
      </c>
      <c r="H5" s="8" t="s">
        <v>74</v>
      </c>
      <c r="I5" s="8" t="s">
        <v>75</v>
      </c>
      <c r="J5" s="8" t="s">
        <v>76</v>
      </c>
      <c r="K5" s="8" t="s">
        <v>77</v>
      </c>
      <c r="L5" s="8" t="s">
        <v>78</v>
      </c>
      <c r="M5" s="8" t="s">
        <v>79</v>
      </c>
      <c r="N5" s="8" t="s">
        <v>80</v>
      </c>
      <c r="O5" s="8" t="s">
        <v>81</v>
      </c>
      <c r="P5" s="8" t="s">
        <v>82</v>
      </c>
      <c r="Q5" s="8" t="s">
        <v>83</v>
      </c>
      <c r="R5" s="8" t="s">
        <v>84</v>
      </c>
      <c r="S5" s="8" t="s">
        <v>85</v>
      </c>
      <c r="T5" s="8" t="s">
        <v>86</v>
      </c>
      <c r="U5" s="8" t="s">
        <v>87</v>
      </c>
      <c r="V5" s="8" t="s">
        <v>88</v>
      </c>
      <c r="W5" s="8" t="s">
        <v>89</v>
      </c>
      <c r="X5" s="8" t="s">
        <v>90</v>
      </c>
      <c r="Y5" s="8" t="s">
        <v>91</v>
      </c>
      <c r="Z5" s="8" t="s">
        <v>92</v>
      </c>
      <c r="AA5" s="8" t="s">
        <v>93</v>
      </c>
      <c r="AC5" s="18"/>
    </row>
    <row r="6" spans="2:29" ht="35.1" customHeight="1" x14ac:dyDescent="0.25">
      <c r="B6" s="10" t="s">
        <v>268</v>
      </c>
      <c r="C6" s="9">
        <v>415</v>
      </c>
      <c r="D6" s="9">
        <v>400</v>
      </c>
      <c r="E6" s="9">
        <v>267</v>
      </c>
      <c r="F6" s="9">
        <v>399</v>
      </c>
      <c r="G6" s="9">
        <v>254</v>
      </c>
      <c r="H6" s="9">
        <v>288</v>
      </c>
      <c r="I6" s="9">
        <v>284</v>
      </c>
      <c r="J6" s="9">
        <v>352</v>
      </c>
      <c r="K6" s="9">
        <v>339</v>
      </c>
      <c r="L6" s="9">
        <v>423</v>
      </c>
      <c r="M6" s="9">
        <v>307</v>
      </c>
      <c r="N6" s="9">
        <v>346</v>
      </c>
      <c r="O6" s="9">
        <v>252</v>
      </c>
      <c r="P6" s="9">
        <v>434</v>
      </c>
      <c r="Q6" s="9">
        <v>325</v>
      </c>
      <c r="R6" s="9">
        <v>283</v>
      </c>
      <c r="S6" s="9">
        <v>271</v>
      </c>
      <c r="T6" s="9">
        <v>680</v>
      </c>
      <c r="U6" s="9">
        <v>324</v>
      </c>
      <c r="V6" s="9">
        <v>312</v>
      </c>
      <c r="W6" s="9">
        <v>360</v>
      </c>
      <c r="X6" s="9">
        <v>288</v>
      </c>
      <c r="Y6" s="9">
        <v>313</v>
      </c>
      <c r="Z6" s="9">
        <v>312</v>
      </c>
      <c r="AA6" s="9">
        <v>356</v>
      </c>
    </row>
    <row r="7" spans="2:29" ht="35.1" customHeight="1" x14ac:dyDescent="0.25">
      <c r="B7" s="10" t="s">
        <v>112</v>
      </c>
      <c r="C7" s="9">
        <v>461</v>
      </c>
      <c r="D7" s="9">
        <v>430</v>
      </c>
      <c r="E7" s="9">
        <v>225</v>
      </c>
      <c r="F7" s="9">
        <v>395</v>
      </c>
      <c r="G7" s="9">
        <v>322</v>
      </c>
      <c r="H7" s="9">
        <v>281</v>
      </c>
      <c r="I7" s="9">
        <v>343</v>
      </c>
      <c r="J7" s="9">
        <v>364</v>
      </c>
      <c r="K7" s="9">
        <v>291</v>
      </c>
      <c r="L7" s="9">
        <v>391</v>
      </c>
      <c r="M7" s="9">
        <v>345</v>
      </c>
      <c r="N7" s="9">
        <v>356</v>
      </c>
      <c r="O7" s="9">
        <v>239</v>
      </c>
      <c r="P7" s="9">
        <v>394</v>
      </c>
      <c r="Q7" s="9">
        <v>293</v>
      </c>
      <c r="R7" s="9">
        <v>313</v>
      </c>
      <c r="S7" s="9">
        <v>210</v>
      </c>
      <c r="T7" s="9">
        <v>957</v>
      </c>
      <c r="U7" s="9">
        <v>312</v>
      </c>
      <c r="V7" s="9">
        <v>338</v>
      </c>
      <c r="W7" s="9">
        <v>613</v>
      </c>
      <c r="X7" s="9">
        <v>277</v>
      </c>
      <c r="Y7" s="9">
        <v>435</v>
      </c>
      <c r="Z7" s="9">
        <v>331</v>
      </c>
      <c r="AA7" s="9">
        <v>433</v>
      </c>
    </row>
    <row r="8" spans="2:29" ht="35.1" customHeight="1" x14ac:dyDescent="0.25">
      <c r="B8" s="10" t="s">
        <v>113</v>
      </c>
      <c r="C8" s="9">
        <v>312</v>
      </c>
      <c r="D8" s="9">
        <v>322</v>
      </c>
      <c r="E8" s="9">
        <v>0</v>
      </c>
      <c r="F8" s="9">
        <v>290</v>
      </c>
      <c r="G8" s="9">
        <v>0</v>
      </c>
      <c r="H8" s="9">
        <v>282</v>
      </c>
      <c r="I8" s="9">
        <v>309</v>
      </c>
      <c r="J8" s="9">
        <v>290</v>
      </c>
      <c r="K8" s="9">
        <v>0</v>
      </c>
      <c r="L8" s="9">
        <v>256</v>
      </c>
      <c r="M8" s="9">
        <v>348</v>
      </c>
      <c r="N8" s="9">
        <v>339</v>
      </c>
      <c r="O8" s="9">
        <v>424</v>
      </c>
      <c r="P8" s="9">
        <v>369</v>
      </c>
      <c r="Q8" s="9">
        <v>413</v>
      </c>
      <c r="R8" s="9">
        <v>0</v>
      </c>
      <c r="S8" s="9">
        <v>210</v>
      </c>
      <c r="T8" s="9">
        <v>403</v>
      </c>
      <c r="U8" s="9">
        <v>242</v>
      </c>
      <c r="V8" s="9">
        <v>299</v>
      </c>
      <c r="W8" s="9">
        <v>0</v>
      </c>
      <c r="X8" s="9">
        <v>250</v>
      </c>
      <c r="Y8" s="9">
        <v>141</v>
      </c>
      <c r="Z8" s="9">
        <v>182</v>
      </c>
      <c r="AA8" s="9">
        <v>0</v>
      </c>
    </row>
    <row r="9" spans="2:29" ht="35.1" customHeight="1" x14ac:dyDescent="0.25">
      <c r="B9" s="10" t="s">
        <v>114</v>
      </c>
      <c r="C9" s="9">
        <v>631</v>
      </c>
      <c r="D9" s="9">
        <v>500</v>
      </c>
      <c r="E9" s="9">
        <v>369</v>
      </c>
      <c r="F9" s="9">
        <v>0</v>
      </c>
      <c r="G9" s="9">
        <v>0</v>
      </c>
      <c r="H9" s="9">
        <v>0</v>
      </c>
      <c r="I9" s="9">
        <v>416</v>
      </c>
      <c r="J9" s="9">
        <v>0</v>
      </c>
      <c r="K9" s="9">
        <v>0</v>
      </c>
      <c r="L9" s="9">
        <v>281</v>
      </c>
      <c r="M9" s="9">
        <v>0</v>
      </c>
      <c r="N9" s="9">
        <v>350</v>
      </c>
      <c r="O9" s="9">
        <v>258</v>
      </c>
      <c r="P9" s="9">
        <v>0</v>
      </c>
      <c r="Q9" s="9">
        <v>0</v>
      </c>
      <c r="R9" s="9">
        <v>0</v>
      </c>
      <c r="S9" s="9">
        <v>0</v>
      </c>
      <c r="T9" s="9">
        <v>617</v>
      </c>
      <c r="U9" s="9">
        <v>366</v>
      </c>
      <c r="V9" s="9">
        <v>0</v>
      </c>
      <c r="W9" s="9">
        <v>0</v>
      </c>
      <c r="X9" s="9">
        <v>200</v>
      </c>
      <c r="Y9" s="9">
        <v>673</v>
      </c>
      <c r="Z9" s="9">
        <v>1310</v>
      </c>
      <c r="AA9" s="9">
        <v>1500</v>
      </c>
    </row>
    <row r="10" spans="2:29" ht="35.1" customHeight="1" x14ac:dyDescent="0.25">
      <c r="B10" s="10" t="s">
        <v>115</v>
      </c>
      <c r="C10" s="9">
        <v>699</v>
      </c>
      <c r="D10" s="9">
        <v>384</v>
      </c>
      <c r="E10" s="9">
        <v>0</v>
      </c>
      <c r="F10" s="9">
        <v>0</v>
      </c>
      <c r="G10" s="9">
        <v>266</v>
      </c>
      <c r="H10" s="9">
        <v>0</v>
      </c>
      <c r="I10" s="9">
        <v>422</v>
      </c>
      <c r="J10" s="9">
        <v>0</v>
      </c>
      <c r="K10" s="9">
        <v>0</v>
      </c>
      <c r="L10" s="9">
        <v>259</v>
      </c>
      <c r="M10" s="9">
        <v>240</v>
      </c>
      <c r="N10" s="9">
        <v>627</v>
      </c>
      <c r="O10" s="9">
        <v>250</v>
      </c>
      <c r="P10" s="9">
        <v>489</v>
      </c>
      <c r="Q10" s="9">
        <v>0</v>
      </c>
      <c r="R10" s="9">
        <v>0</v>
      </c>
      <c r="S10" s="9">
        <v>0</v>
      </c>
      <c r="T10" s="9">
        <v>1479</v>
      </c>
      <c r="U10" s="9">
        <v>325</v>
      </c>
      <c r="V10" s="9">
        <v>285</v>
      </c>
      <c r="W10" s="9">
        <v>0</v>
      </c>
      <c r="X10" s="9">
        <v>652</v>
      </c>
      <c r="Y10" s="9">
        <v>0</v>
      </c>
      <c r="Z10" s="9">
        <v>442</v>
      </c>
      <c r="AA10" s="9">
        <v>0</v>
      </c>
    </row>
    <row r="11" spans="2:29" ht="35.1" customHeight="1" x14ac:dyDescent="0.25">
      <c r="B11" s="10" t="s">
        <v>116</v>
      </c>
      <c r="C11" s="9">
        <v>572</v>
      </c>
      <c r="D11" s="9">
        <v>0</v>
      </c>
      <c r="E11" s="9">
        <v>0</v>
      </c>
      <c r="F11" s="9">
        <v>0</v>
      </c>
      <c r="G11" s="9">
        <v>0</v>
      </c>
      <c r="H11" s="9">
        <v>0</v>
      </c>
      <c r="I11" s="9">
        <v>0</v>
      </c>
      <c r="J11" s="9">
        <v>0</v>
      </c>
      <c r="K11" s="9">
        <v>0</v>
      </c>
      <c r="L11" s="9">
        <v>448</v>
      </c>
      <c r="M11" s="9">
        <v>0</v>
      </c>
      <c r="N11" s="9">
        <v>428</v>
      </c>
      <c r="O11" s="9">
        <v>0</v>
      </c>
      <c r="P11" s="9">
        <v>0</v>
      </c>
      <c r="Q11" s="9">
        <v>0</v>
      </c>
      <c r="R11" s="9">
        <v>0</v>
      </c>
      <c r="S11" s="9">
        <v>0</v>
      </c>
      <c r="T11" s="9">
        <v>247</v>
      </c>
      <c r="U11" s="9">
        <v>719</v>
      </c>
      <c r="V11" s="9">
        <v>725</v>
      </c>
      <c r="W11" s="9">
        <v>0</v>
      </c>
      <c r="X11" s="9">
        <v>0</v>
      </c>
      <c r="Y11" s="9">
        <v>0</v>
      </c>
      <c r="Z11" s="9">
        <v>0</v>
      </c>
      <c r="AA11" s="9">
        <v>0</v>
      </c>
    </row>
    <row r="12" spans="2:29" ht="35.1" customHeight="1" x14ac:dyDescent="0.25">
      <c r="B12" s="10" t="s">
        <v>117</v>
      </c>
      <c r="C12" s="9">
        <v>287</v>
      </c>
      <c r="D12" s="9">
        <v>204</v>
      </c>
      <c r="E12" s="9">
        <v>0</v>
      </c>
      <c r="F12" s="9">
        <v>0</v>
      </c>
      <c r="G12" s="9">
        <v>0</v>
      </c>
      <c r="H12" s="9">
        <v>0</v>
      </c>
      <c r="I12" s="9">
        <v>0</v>
      </c>
      <c r="J12" s="9">
        <v>0</v>
      </c>
      <c r="K12" s="9">
        <v>0</v>
      </c>
      <c r="L12" s="9">
        <v>244</v>
      </c>
      <c r="M12" s="9">
        <v>0</v>
      </c>
      <c r="N12" s="9">
        <v>350</v>
      </c>
      <c r="O12" s="9">
        <v>0</v>
      </c>
      <c r="P12" s="9">
        <v>0</v>
      </c>
      <c r="Q12" s="9">
        <v>0</v>
      </c>
      <c r="R12" s="9">
        <v>0</v>
      </c>
      <c r="S12" s="9">
        <v>0</v>
      </c>
      <c r="T12" s="9">
        <v>416</v>
      </c>
      <c r="U12" s="9">
        <v>403</v>
      </c>
      <c r="V12" s="9">
        <v>0</v>
      </c>
      <c r="W12" s="9">
        <v>0</v>
      </c>
      <c r="X12" s="9">
        <v>302</v>
      </c>
      <c r="Y12" s="9">
        <v>0</v>
      </c>
      <c r="Z12" s="9">
        <v>0</v>
      </c>
      <c r="AA12" s="9">
        <v>215</v>
      </c>
    </row>
    <row r="13" spans="2:29" ht="35.1" customHeight="1" x14ac:dyDescent="0.25">
      <c r="B13" s="10" t="s">
        <v>118</v>
      </c>
      <c r="C13" s="9">
        <v>432</v>
      </c>
      <c r="D13" s="9">
        <v>611</v>
      </c>
      <c r="E13" s="9">
        <v>0</v>
      </c>
      <c r="F13" s="9">
        <v>0</v>
      </c>
      <c r="G13" s="9">
        <v>76</v>
      </c>
      <c r="H13" s="9">
        <v>355</v>
      </c>
      <c r="I13" s="9">
        <v>0</v>
      </c>
      <c r="J13" s="9">
        <v>459</v>
      </c>
      <c r="K13" s="9">
        <v>0</v>
      </c>
      <c r="L13" s="9">
        <v>305</v>
      </c>
      <c r="M13" s="9">
        <v>548</v>
      </c>
      <c r="N13" s="9">
        <v>609</v>
      </c>
      <c r="O13" s="9">
        <v>0</v>
      </c>
      <c r="P13" s="9">
        <v>750</v>
      </c>
      <c r="Q13" s="9">
        <v>250</v>
      </c>
      <c r="R13" s="9">
        <v>0</v>
      </c>
      <c r="S13" s="9">
        <v>0</v>
      </c>
      <c r="T13" s="9">
        <v>444</v>
      </c>
      <c r="U13" s="9">
        <v>359</v>
      </c>
      <c r="V13" s="9">
        <v>372</v>
      </c>
      <c r="W13" s="9">
        <v>0</v>
      </c>
      <c r="X13" s="9">
        <v>350</v>
      </c>
      <c r="Y13" s="9">
        <v>521</v>
      </c>
      <c r="Z13" s="9">
        <v>263</v>
      </c>
      <c r="AA13" s="9">
        <v>0</v>
      </c>
    </row>
    <row r="14" spans="2:29" ht="35.1" customHeight="1" x14ac:dyDescent="0.25">
      <c r="B14" s="10" t="s">
        <v>119</v>
      </c>
      <c r="C14" s="9">
        <v>429</v>
      </c>
      <c r="D14" s="9">
        <v>669</v>
      </c>
      <c r="E14" s="9">
        <v>0</v>
      </c>
      <c r="F14" s="9">
        <v>0</v>
      </c>
      <c r="G14" s="9">
        <v>370</v>
      </c>
      <c r="H14" s="9">
        <v>270</v>
      </c>
      <c r="I14" s="9">
        <v>0</v>
      </c>
      <c r="J14" s="9">
        <v>500</v>
      </c>
      <c r="K14" s="9">
        <v>690</v>
      </c>
      <c r="L14" s="9">
        <v>314</v>
      </c>
      <c r="M14" s="9">
        <v>494</v>
      </c>
      <c r="N14" s="9">
        <v>670</v>
      </c>
      <c r="O14" s="9">
        <v>300</v>
      </c>
      <c r="P14" s="9">
        <v>319</v>
      </c>
      <c r="Q14" s="9">
        <v>939</v>
      </c>
      <c r="R14" s="9">
        <v>0</v>
      </c>
      <c r="S14" s="9">
        <v>0</v>
      </c>
      <c r="T14" s="9">
        <v>505</v>
      </c>
      <c r="U14" s="9">
        <v>341</v>
      </c>
      <c r="V14" s="9">
        <v>306</v>
      </c>
      <c r="W14" s="9">
        <v>0</v>
      </c>
      <c r="X14" s="9">
        <v>320</v>
      </c>
      <c r="Y14" s="9">
        <v>296</v>
      </c>
      <c r="Z14" s="9">
        <v>428</v>
      </c>
      <c r="AA14" s="9">
        <v>0</v>
      </c>
    </row>
    <row r="15" spans="2:29" ht="35.1" customHeight="1" x14ac:dyDescent="0.25">
      <c r="B15" s="10" t="s">
        <v>120</v>
      </c>
      <c r="C15" s="9">
        <v>561</v>
      </c>
      <c r="D15" s="9">
        <v>278</v>
      </c>
      <c r="E15" s="9">
        <v>0</v>
      </c>
      <c r="F15" s="9">
        <v>0</v>
      </c>
      <c r="G15" s="9">
        <v>0</v>
      </c>
      <c r="H15" s="9">
        <v>0</v>
      </c>
      <c r="I15" s="9">
        <v>0</v>
      </c>
      <c r="J15" s="9">
        <v>528</v>
      </c>
      <c r="K15" s="9">
        <v>0</v>
      </c>
      <c r="L15" s="9">
        <v>0</v>
      </c>
      <c r="M15" s="9">
        <v>0</v>
      </c>
      <c r="N15" s="9">
        <v>0</v>
      </c>
      <c r="O15" s="9">
        <v>0</v>
      </c>
      <c r="P15" s="9">
        <v>333</v>
      </c>
      <c r="Q15" s="9">
        <v>0</v>
      </c>
      <c r="R15" s="9">
        <v>953</v>
      </c>
      <c r="S15" s="9">
        <v>0</v>
      </c>
      <c r="T15" s="9">
        <v>0</v>
      </c>
      <c r="U15" s="9">
        <v>0</v>
      </c>
      <c r="V15" s="9">
        <v>713</v>
      </c>
      <c r="W15" s="9">
        <v>0</v>
      </c>
      <c r="X15" s="9">
        <v>0</v>
      </c>
      <c r="Y15" s="9">
        <v>0</v>
      </c>
      <c r="Z15" s="9">
        <v>0</v>
      </c>
      <c r="AA15" s="9">
        <v>0</v>
      </c>
    </row>
    <row r="16" spans="2:29" ht="35.1" customHeight="1" x14ac:dyDescent="0.25">
      <c r="B16" s="10" t="s">
        <v>121</v>
      </c>
      <c r="C16" s="9">
        <v>406</v>
      </c>
      <c r="D16" s="9">
        <v>320</v>
      </c>
      <c r="E16" s="9">
        <v>0</v>
      </c>
      <c r="F16" s="9">
        <v>0</v>
      </c>
      <c r="G16" s="9">
        <v>0</v>
      </c>
      <c r="H16" s="9">
        <v>0</v>
      </c>
      <c r="I16" s="9">
        <v>0</v>
      </c>
      <c r="J16" s="9">
        <v>0</v>
      </c>
      <c r="K16" s="9">
        <v>0</v>
      </c>
      <c r="L16" s="9">
        <v>447</v>
      </c>
      <c r="M16" s="9">
        <v>0</v>
      </c>
      <c r="N16" s="9">
        <v>0</v>
      </c>
      <c r="O16" s="9">
        <v>0</v>
      </c>
      <c r="P16" s="9">
        <v>0</v>
      </c>
      <c r="Q16" s="9">
        <v>0</v>
      </c>
      <c r="R16" s="9">
        <v>0</v>
      </c>
      <c r="S16" s="9">
        <v>0</v>
      </c>
      <c r="T16" s="9">
        <v>0</v>
      </c>
      <c r="U16" s="9">
        <v>0</v>
      </c>
      <c r="V16" s="9">
        <v>0</v>
      </c>
      <c r="W16" s="9">
        <v>0</v>
      </c>
      <c r="X16" s="9">
        <v>648</v>
      </c>
      <c r="Y16" s="9">
        <v>0</v>
      </c>
      <c r="Z16" s="9">
        <v>0</v>
      </c>
      <c r="AA16" s="9">
        <v>124</v>
      </c>
    </row>
    <row r="17" spans="2:27" ht="35.1" customHeight="1" x14ac:dyDescent="0.25">
      <c r="B17" s="10" t="s">
        <v>122</v>
      </c>
      <c r="C17" s="9">
        <v>387</v>
      </c>
      <c r="D17" s="9">
        <v>415</v>
      </c>
      <c r="E17" s="9">
        <v>213</v>
      </c>
      <c r="F17" s="9">
        <v>344</v>
      </c>
      <c r="G17" s="9">
        <v>355</v>
      </c>
      <c r="H17" s="9">
        <v>285</v>
      </c>
      <c r="I17" s="9">
        <v>288</v>
      </c>
      <c r="J17" s="9">
        <v>309</v>
      </c>
      <c r="K17" s="9">
        <v>291</v>
      </c>
      <c r="L17" s="9">
        <v>306</v>
      </c>
      <c r="M17" s="9">
        <v>290</v>
      </c>
      <c r="N17" s="9">
        <v>379</v>
      </c>
      <c r="O17" s="9">
        <v>300</v>
      </c>
      <c r="P17" s="9">
        <v>395</v>
      </c>
      <c r="Q17" s="9">
        <v>326</v>
      </c>
      <c r="R17" s="9">
        <v>332</v>
      </c>
      <c r="S17" s="9">
        <v>314</v>
      </c>
      <c r="T17" s="9">
        <v>491</v>
      </c>
      <c r="U17" s="9">
        <v>332</v>
      </c>
      <c r="V17" s="9">
        <v>305</v>
      </c>
      <c r="W17" s="9">
        <v>0</v>
      </c>
      <c r="X17" s="9">
        <v>322</v>
      </c>
      <c r="Y17" s="9">
        <v>303</v>
      </c>
      <c r="Z17" s="9">
        <v>309</v>
      </c>
      <c r="AA17" s="9">
        <v>0</v>
      </c>
    </row>
    <row r="18" spans="2:27" ht="35.1" customHeight="1" x14ac:dyDescent="0.25">
      <c r="B18" s="10" t="s">
        <v>123</v>
      </c>
      <c r="C18" s="9">
        <v>411</v>
      </c>
      <c r="D18" s="9">
        <v>413</v>
      </c>
      <c r="E18" s="9">
        <v>250</v>
      </c>
      <c r="F18" s="9">
        <v>709</v>
      </c>
      <c r="G18" s="9">
        <v>867</v>
      </c>
      <c r="H18" s="9">
        <v>306</v>
      </c>
      <c r="I18" s="9">
        <v>400</v>
      </c>
      <c r="J18" s="9">
        <v>620</v>
      </c>
      <c r="K18" s="9">
        <v>302</v>
      </c>
      <c r="L18" s="9">
        <v>523</v>
      </c>
      <c r="M18" s="9">
        <v>262</v>
      </c>
      <c r="N18" s="9">
        <v>409</v>
      </c>
      <c r="O18" s="9">
        <v>260</v>
      </c>
      <c r="P18" s="9">
        <v>474</v>
      </c>
      <c r="Q18" s="9">
        <v>268</v>
      </c>
      <c r="R18" s="9">
        <v>286</v>
      </c>
      <c r="S18" s="9">
        <v>201</v>
      </c>
      <c r="T18" s="9">
        <v>599</v>
      </c>
      <c r="U18" s="9">
        <v>272</v>
      </c>
      <c r="V18" s="9">
        <v>252</v>
      </c>
      <c r="W18" s="9">
        <v>464</v>
      </c>
      <c r="X18" s="9">
        <v>275</v>
      </c>
      <c r="Y18" s="9">
        <v>351</v>
      </c>
      <c r="Z18" s="9">
        <v>566</v>
      </c>
      <c r="AA18" s="9">
        <v>234</v>
      </c>
    </row>
    <row r="19" spans="2:27" ht="35.1" customHeight="1" x14ac:dyDescent="0.25">
      <c r="B19" s="12" t="s">
        <v>67</v>
      </c>
      <c r="C19" s="13">
        <v>431</v>
      </c>
      <c r="D19" s="13">
        <v>405</v>
      </c>
      <c r="E19" s="13">
        <v>271</v>
      </c>
      <c r="F19" s="13">
        <v>396</v>
      </c>
      <c r="G19" s="13">
        <v>283</v>
      </c>
      <c r="H19" s="13">
        <v>288</v>
      </c>
      <c r="I19" s="13">
        <v>299</v>
      </c>
      <c r="J19" s="13">
        <v>372</v>
      </c>
      <c r="K19" s="13">
        <v>327</v>
      </c>
      <c r="L19" s="13">
        <v>496</v>
      </c>
      <c r="M19" s="13">
        <v>315</v>
      </c>
      <c r="N19" s="13">
        <v>355</v>
      </c>
      <c r="O19" s="13">
        <v>254</v>
      </c>
      <c r="P19" s="13">
        <v>433</v>
      </c>
      <c r="Q19" s="13">
        <v>338</v>
      </c>
      <c r="R19" s="13">
        <v>312</v>
      </c>
      <c r="S19" s="13">
        <v>275</v>
      </c>
      <c r="T19" s="13">
        <v>677</v>
      </c>
      <c r="U19" s="13">
        <v>325</v>
      </c>
      <c r="V19" s="13">
        <v>319</v>
      </c>
      <c r="W19" s="13">
        <v>415</v>
      </c>
      <c r="X19" s="13">
        <v>287</v>
      </c>
      <c r="Y19" s="13">
        <v>339</v>
      </c>
      <c r="Z19" s="13">
        <v>345</v>
      </c>
      <c r="AA19" s="13">
        <v>333</v>
      </c>
    </row>
    <row r="21" spans="2:27" x14ac:dyDescent="0.25">
      <c r="B21" s="11" t="s">
        <v>63</v>
      </c>
    </row>
    <row r="22" spans="2:27" x14ac:dyDescent="0.25">
      <c r="B22" s="11" t="s">
        <v>95</v>
      </c>
    </row>
    <row r="23" spans="2:27" x14ac:dyDescent="0.25">
      <c r="B23" s="11" t="s">
        <v>269</v>
      </c>
    </row>
    <row r="24" spans="2:27" x14ac:dyDescent="0.25">
      <c r="B24" s="11" t="s">
        <v>270</v>
      </c>
    </row>
    <row r="25" spans="2:27" x14ac:dyDescent="0.25">
      <c r="B25" s="11" t="s">
        <v>266</v>
      </c>
    </row>
    <row r="26" spans="2:27" x14ac:dyDescent="0.25">
      <c r="B26" s="11"/>
    </row>
    <row r="27" spans="2:27" x14ac:dyDescent="0.25">
      <c r="B27" s="11"/>
    </row>
    <row r="28" spans="2:27" x14ac:dyDescent="0.25">
      <c r="B28" s="11"/>
    </row>
    <row r="29" spans="2:27" x14ac:dyDescent="0.25">
      <c r="B29" s="11"/>
    </row>
    <row r="30" spans="2:27" x14ac:dyDescent="0.25">
      <c r="B30" s="11"/>
    </row>
    <row r="31" spans="2:27" x14ac:dyDescent="0.25">
      <c r="B31" s="11"/>
    </row>
    <row r="32" spans="2:27" x14ac:dyDescent="0.25">
      <c r="B32" s="11"/>
    </row>
    <row r="33" spans="2:2" x14ac:dyDescent="0.25">
      <c r="B33" s="11"/>
    </row>
    <row r="34" spans="2:2" x14ac:dyDescent="0.25">
      <c r="B34" s="11"/>
    </row>
    <row r="35" spans="2:2" x14ac:dyDescent="0.25">
      <c r="B35" s="11"/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4">
    <mergeCell ref="B4:B5"/>
    <mergeCell ref="C4:C5"/>
    <mergeCell ref="D4:AA4"/>
    <mergeCell ref="AC4:AC5"/>
  </mergeCells>
  <pageMargins left="0.7" right="0.7" top="0.75" bottom="0.75" header="0.3" footer="0.3"/>
  <pageSetup paperSize="9" orientation="portrait" horizontalDpi="300" verticalDpi="300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E113"/>
  <sheetViews>
    <sheetView showGridLines="0" zoomScale="60" workbookViewId="0">
      <pane xSplit="2" ySplit="4" topLeftCell="C5" activePane="bottomRight" state="frozen"/>
      <selection pane="topRight" activeCell="C1" sqref="C1"/>
      <selection pane="bottomLeft" activeCell="A5" sqref="A5"/>
      <selection pane="bottomRight" activeCell="E4" sqref="E4:E5"/>
    </sheetView>
  </sheetViews>
  <sheetFormatPr baseColWidth="10" defaultRowHeight="15" x14ac:dyDescent="0.25"/>
  <cols>
    <col min="1" max="1" width="3.28515625" customWidth="1"/>
    <col min="2" max="2" width="50.7109375" customWidth="1"/>
    <col min="3" max="3" width="30.7109375" customWidth="1"/>
    <col min="5" max="5" width="15.7109375" customWidth="1"/>
  </cols>
  <sheetData>
    <row r="1" spans="2:5" ht="165" customHeight="1" x14ac:dyDescent="0.25"/>
    <row r="2" spans="2:5" ht="24.95" customHeight="1" x14ac:dyDescent="0.25">
      <c r="B2" s="7" t="s">
        <v>271</v>
      </c>
    </row>
    <row r="4" spans="2:5" ht="35.1" customHeight="1" x14ac:dyDescent="0.25">
      <c r="B4" s="8" t="s">
        <v>94</v>
      </c>
      <c r="C4" s="8" t="s">
        <v>57</v>
      </c>
      <c r="E4" s="17" t="str">
        <f>HYPERLINK("#'ÍNDICE'!E1", "Índice")</f>
        <v>Índice</v>
      </c>
    </row>
    <row r="5" spans="2:5" ht="35.1" customHeight="1" x14ac:dyDescent="0.25">
      <c r="B5" s="12" t="s">
        <v>67</v>
      </c>
      <c r="C5" s="13">
        <v>32</v>
      </c>
      <c r="E5" s="18"/>
    </row>
    <row r="6" spans="2:5" ht="35.1" customHeight="1" x14ac:dyDescent="0.25">
      <c r="B6" s="10" t="s">
        <v>70</v>
      </c>
      <c r="C6" s="9">
        <v>64</v>
      </c>
    </row>
    <row r="7" spans="2:5" ht="35.1" customHeight="1" x14ac:dyDescent="0.25">
      <c r="B7" s="10" t="s">
        <v>71</v>
      </c>
      <c r="C7" s="9">
        <v>30</v>
      </c>
    </row>
    <row r="8" spans="2:5" ht="35.1" customHeight="1" x14ac:dyDescent="0.25">
      <c r="B8" s="10" t="s">
        <v>72</v>
      </c>
      <c r="C8" s="9">
        <v>32</v>
      </c>
    </row>
    <row r="9" spans="2:5" ht="35.1" customHeight="1" x14ac:dyDescent="0.25">
      <c r="B9" s="10" t="s">
        <v>73</v>
      </c>
      <c r="C9" s="9">
        <v>28</v>
      </c>
    </row>
    <row r="10" spans="2:5" ht="35.1" customHeight="1" x14ac:dyDescent="0.25">
      <c r="B10" s="10" t="s">
        <v>74</v>
      </c>
      <c r="C10" s="9">
        <v>13</v>
      </c>
    </row>
    <row r="11" spans="2:5" ht="35.1" customHeight="1" x14ac:dyDescent="0.25">
      <c r="B11" s="10" t="s">
        <v>75</v>
      </c>
      <c r="C11" s="9">
        <v>30</v>
      </c>
    </row>
    <row r="12" spans="2:5" ht="35.1" customHeight="1" x14ac:dyDescent="0.25">
      <c r="B12" s="10" t="s">
        <v>76</v>
      </c>
      <c r="C12" s="9">
        <v>21</v>
      </c>
    </row>
    <row r="13" spans="2:5" ht="35.1" customHeight="1" x14ac:dyDescent="0.25">
      <c r="B13" s="10" t="s">
        <v>77</v>
      </c>
      <c r="C13" s="9">
        <v>2</v>
      </c>
    </row>
    <row r="14" spans="2:5" ht="35.1" customHeight="1" x14ac:dyDescent="0.25">
      <c r="B14" s="10" t="s">
        <v>78</v>
      </c>
      <c r="C14" s="9">
        <v>24</v>
      </c>
    </row>
    <row r="15" spans="2:5" ht="35.1" customHeight="1" x14ac:dyDescent="0.25">
      <c r="B15" s="10" t="s">
        <v>79</v>
      </c>
      <c r="C15" s="9">
        <v>43</v>
      </c>
    </row>
    <row r="16" spans="2:5" ht="35.1" customHeight="1" x14ac:dyDescent="0.25">
      <c r="B16" s="10" t="s">
        <v>80</v>
      </c>
      <c r="C16" s="9">
        <v>56</v>
      </c>
    </row>
    <row r="17" spans="2:3" ht="35.1" customHeight="1" x14ac:dyDescent="0.25">
      <c r="B17" s="10" t="s">
        <v>81</v>
      </c>
      <c r="C17" s="9">
        <v>6</v>
      </c>
    </row>
    <row r="18" spans="2:3" ht="35.1" customHeight="1" x14ac:dyDescent="0.25">
      <c r="B18" s="10" t="s">
        <v>82</v>
      </c>
      <c r="C18" s="9">
        <v>19</v>
      </c>
    </row>
    <row r="19" spans="2:3" ht="35.1" customHeight="1" x14ac:dyDescent="0.25">
      <c r="B19" s="10" t="s">
        <v>83</v>
      </c>
      <c r="C19" s="9">
        <v>23</v>
      </c>
    </row>
    <row r="20" spans="2:3" ht="35.1" customHeight="1" x14ac:dyDescent="0.25">
      <c r="B20" s="10" t="s">
        <v>84</v>
      </c>
      <c r="C20" s="9">
        <v>15</v>
      </c>
    </row>
    <row r="21" spans="2:3" ht="35.1" customHeight="1" x14ac:dyDescent="0.25">
      <c r="B21" s="10" t="s">
        <v>85</v>
      </c>
      <c r="C21" s="9">
        <v>37</v>
      </c>
    </row>
    <row r="22" spans="2:3" ht="35.1" customHeight="1" x14ac:dyDescent="0.25">
      <c r="B22" s="10" t="s">
        <v>86</v>
      </c>
      <c r="C22" s="9">
        <v>54</v>
      </c>
    </row>
    <row r="23" spans="2:3" ht="35.1" customHeight="1" x14ac:dyDescent="0.25">
      <c r="B23" s="10" t="s">
        <v>87</v>
      </c>
      <c r="C23" s="9">
        <v>59</v>
      </c>
    </row>
    <row r="24" spans="2:3" ht="35.1" customHeight="1" x14ac:dyDescent="0.25">
      <c r="B24" s="10" t="s">
        <v>88</v>
      </c>
      <c r="C24" s="9">
        <v>85</v>
      </c>
    </row>
    <row r="25" spans="2:3" ht="35.1" customHeight="1" x14ac:dyDescent="0.25">
      <c r="B25" s="10" t="s">
        <v>89</v>
      </c>
      <c r="C25" s="9">
        <v>81</v>
      </c>
    </row>
    <row r="26" spans="2:3" ht="35.1" customHeight="1" x14ac:dyDescent="0.25">
      <c r="B26" s="10" t="s">
        <v>90</v>
      </c>
      <c r="C26" s="9">
        <v>21</v>
      </c>
    </row>
    <row r="27" spans="2:3" ht="35.1" customHeight="1" x14ac:dyDescent="0.25">
      <c r="B27" s="10" t="s">
        <v>91</v>
      </c>
      <c r="C27" s="9">
        <v>13</v>
      </c>
    </row>
    <row r="28" spans="2:3" ht="35.1" customHeight="1" x14ac:dyDescent="0.25">
      <c r="B28" s="10" t="s">
        <v>92</v>
      </c>
      <c r="C28" s="9">
        <v>26</v>
      </c>
    </row>
    <row r="29" spans="2:3" ht="35.1" customHeight="1" x14ac:dyDescent="0.25">
      <c r="B29" s="10" t="s">
        <v>93</v>
      </c>
      <c r="C29" s="9">
        <v>30</v>
      </c>
    </row>
    <row r="31" spans="2:3" x14ac:dyDescent="0.25">
      <c r="B31" s="11" t="s">
        <v>63</v>
      </c>
    </row>
    <row r="32" spans="2:3" x14ac:dyDescent="0.25">
      <c r="B32" s="11" t="s">
        <v>95</v>
      </c>
    </row>
    <row r="33" spans="2:2" x14ac:dyDescent="0.25">
      <c r="B33" s="11" t="s">
        <v>272</v>
      </c>
    </row>
    <row r="34" spans="2:2" x14ac:dyDescent="0.25">
      <c r="B34" s="11" t="s">
        <v>273</v>
      </c>
    </row>
    <row r="35" spans="2:2" x14ac:dyDescent="0.25">
      <c r="B35" s="11" t="s">
        <v>266</v>
      </c>
    </row>
    <row r="36" spans="2:2" x14ac:dyDescent="0.25">
      <c r="B36" s="11"/>
    </row>
    <row r="37" spans="2:2" x14ac:dyDescent="0.25">
      <c r="B37" s="11"/>
    </row>
    <row r="38" spans="2:2" x14ac:dyDescent="0.25">
      <c r="B38" s="11"/>
    </row>
    <row r="39" spans="2:2" x14ac:dyDescent="0.25">
      <c r="B39" s="11"/>
    </row>
    <row r="40" spans="2:2" x14ac:dyDescent="0.25">
      <c r="B40" s="11"/>
    </row>
    <row r="41" spans="2:2" x14ac:dyDescent="0.25">
      <c r="B41" s="11"/>
    </row>
    <row r="42" spans="2:2" x14ac:dyDescent="0.25">
      <c r="B42" s="11"/>
    </row>
    <row r="43" spans="2:2" x14ac:dyDescent="0.25">
      <c r="B43" s="11"/>
    </row>
    <row r="44" spans="2:2" x14ac:dyDescent="0.25">
      <c r="B44" s="11"/>
    </row>
    <row r="45" spans="2:2" x14ac:dyDescent="0.25">
      <c r="B45" s="11"/>
    </row>
    <row r="46" spans="2:2" x14ac:dyDescent="0.25">
      <c r="B46" s="11"/>
    </row>
    <row r="47" spans="2:2" x14ac:dyDescent="0.25">
      <c r="B47" s="11"/>
    </row>
    <row r="48" spans="2:2" x14ac:dyDescent="0.25">
      <c r="B48" s="11"/>
    </row>
    <row r="49" spans="2:2" x14ac:dyDescent="0.25">
      <c r="B49" s="11"/>
    </row>
    <row r="50" spans="2:2" x14ac:dyDescent="0.25">
      <c r="B50" s="11"/>
    </row>
    <row r="51" spans="2:2" x14ac:dyDescent="0.25">
      <c r="B51" s="11"/>
    </row>
    <row r="52" spans="2:2" x14ac:dyDescent="0.25">
      <c r="B52" s="11"/>
    </row>
    <row r="53" spans="2:2" x14ac:dyDescent="0.25">
      <c r="B53" s="11"/>
    </row>
    <row r="54" spans="2:2" x14ac:dyDescent="0.25">
      <c r="B54" s="11"/>
    </row>
    <row r="55" spans="2:2" x14ac:dyDescent="0.25">
      <c r="B55" s="11"/>
    </row>
    <row r="56" spans="2:2" x14ac:dyDescent="0.25">
      <c r="B56" s="11"/>
    </row>
    <row r="57" spans="2:2" x14ac:dyDescent="0.25">
      <c r="B57" s="11"/>
    </row>
    <row r="58" spans="2:2" x14ac:dyDescent="0.25">
      <c r="B58" s="11"/>
    </row>
    <row r="59" spans="2:2" x14ac:dyDescent="0.25">
      <c r="B59" s="11"/>
    </row>
    <row r="60" spans="2:2" x14ac:dyDescent="0.25">
      <c r="B60" s="11"/>
    </row>
    <row r="61" spans="2:2" x14ac:dyDescent="0.25">
      <c r="B61" s="11"/>
    </row>
    <row r="62" spans="2:2" x14ac:dyDescent="0.25">
      <c r="B62" s="11"/>
    </row>
    <row r="63" spans="2:2" x14ac:dyDescent="0.25">
      <c r="B63" s="11"/>
    </row>
    <row r="64" spans="2:2" x14ac:dyDescent="0.25">
      <c r="B64" s="11"/>
    </row>
    <row r="65" spans="2:2" x14ac:dyDescent="0.25">
      <c r="B65" s="11"/>
    </row>
    <row r="66" spans="2:2" x14ac:dyDescent="0.25">
      <c r="B66" s="11"/>
    </row>
    <row r="67" spans="2:2" x14ac:dyDescent="0.25">
      <c r="B67" s="11"/>
    </row>
    <row r="68" spans="2:2" x14ac:dyDescent="0.25">
      <c r="B68" s="11"/>
    </row>
    <row r="69" spans="2:2" x14ac:dyDescent="0.25">
      <c r="B69" s="11"/>
    </row>
    <row r="70" spans="2:2" x14ac:dyDescent="0.25">
      <c r="B70" s="11"/>
    </row>
    <row r="71" spans="2:2" x14ac:dyDescent="0.25">
      <c r="B71" s="11"/>
    </row>
    <row r="72" spans="2:2" x14ac:dyDescent="0.25">
      <c r="B72" s="11"/>
    </row>
    <row r="73" spans="2:2" x14ac:dyDescent="0.25">
      <c r="B73" s="11"/>
    </row>
    <row r="74" spans="2:2" x14ac:dyDescent="0.25">
      <c r="B74" s="11"/>
    </row>
    <row r="75" spans="2:2" x14ac:dyDescent="0.25">
      <c r="B75" s="11"/>
    </row>
    <row r="76" spans="2:2" x14ac:dyDescent="0.25">
      <c r="B76" s="11"/>
    </row>
    <row r="77" spans="2:2" x14ac:dyDescent="0.25">
      <c r="B77" s="11"/>
    </row>
    <row r="78" spans="2:2" x14ac:dyDescent="0.25">
      <c r="B78" s="11"/>
    </row>
    <row r="79" spans="2:2" x14ac:dyDescent="0.25">
      <c r="B79" s="11"/>
    </row>
    <row r="80" spans="2:2" x14ac:dyDescent="0.25">
      <c r="B80" s="11"/>
    </row>
    <row r="81" spans="2:2" x14ac:dyDescent="0.25">
      <c r="B81" s="11"/>
    </row>
    <row r="82" spans="2:2" x14ac:dyDescent="0.25">
      <c r="B82" s="11"/>
    </row>
    <row r="83" spans="2:2" x14ac:dyDescent="0.25">
      <c r="B83" s="11"/>
    </row>
    <row r="84" spans="2:2" x14ac:dyDescent="0.25">
      <c r="B84" s="11"/>
    </row>
    <row r="85" spans="2:2" x14ac:dyDescent="0.25">
      <c r="B85" s="11"/>
    </row>
    <row r="86" spans="2:2" x14ac:dyDescent="0.25">
      <c r="B86" s="11"/>
    </row>
    <row r="87" spans="2:2" x14ac:dyDescent="0.25">
      <c r="B87" s="11"/>
    </row>
    <row r="88" spans="2:2" x14ac:dyDescent="0.25">
      <c r="B88" s="11"/>
    </row>
    <row r="89" spans="2:2" x14ac:dyDescent="0.25">
      <c r="B89" s="11"/>
    </row>
    <row r="90" spans="2:2" x14ac:dyDescent="0.25">
      <c r="B90" s="11"/>
    </row>
    <row r="91" spans="2:2" x14ac:dyDescent="0.25">
      <c r="B91" s="11"/>
    </row>
    <row r="92" spans="2:2" x14ac:dyDescent="0.25">
      <c r="B92" s="11"/>
    </row>
    <row r="93" spans="2:2" x14ac:dyDescent="0.25">
      <c r="B93" s="11"/>
    </row>
    <row r="94" spans="2:2" x14ac:dyDescent="0.25">
      <c r="B94" s="11"/>
    </row>
    <row r="95" spans="2:2" x14ac:dyDescent="0.25">
      <c r="B95" s="11"/>
    </row>
    <row r="96" spans="2:2" x14ac:dyDescent="0.25">
      <c r="B96" s="11"/>
    </row>
    <row r="97" spans="2:2" x14ac:dyDescent="0.25">
      <c r="B97" s="11"/>
    </row>
    <row r="98" spans="2:2" x14ac:dyDescent="0.25">
      <c r="B98" s="11"/>
    </row>
    <row r="99" spans="2:2" x14ac:dyDescent="0.25">
      <c r="B99" s="11"/>
    </row>
    <row r="100" spans="2:2" x14ac:dyDescent="0.25">
      <c r="B100" s="11"/>
    </row>
    <row r="101" spans="2:2" x14ac:dyDescent="0.25">
      <c r="B101" s="11"/>
    </row>
    <row r="102" spans="2:2" x14ac:dyDescent="0.25">
      <c r="B102" s="11"/>
    </row>
    <row r="103" spans="2:2" x14ac:dyDescent="0.25">
      <c r="B103" s="11"/>
    </row>
    <row r="104" spans="2:2" x14ac:dyDescent="0.25">
      <c r="B104" s="11"/>
    </row>
    <row r="105" spans="2:2" x14ac:dyDescent="0.25">
      <c r="B105" s="11"/>
    </row>
    <row r="106" spans="2:2" x14ac:dyDescent="0.25">
      <c r="B106" s="11"/>
    </row>
    <row r="107" spans="2:2" x14ac:dyDescent="0.25">
      <c r="B107" s="11"/>
    </row>
    <row r="108" spans="2:2" x14ac:dyDescent="0.25">
      <c r="B108" s="11"/>
    </row>
    <row r="109" spans="2:2" x14ac:dyDescent="0.25">
      <c r="B109" s="11"/>
    </row>
    <row r="110" spans="2:2" x14ac:dyDescent="0.25">
      <c r="B110" s="11"/>
    </row>
    <row r="111" spans="2:2" x14ac:dyDescent="0.25">
      <c r="B111" s="11"/>
    </row>
    <row r="112" spans="2:2" x14ac:dyDescent="0.25">
      <c r="B112" s="11"/>
    </row>
    <row r="113" spans="2:2" x14ac:dyDescent="0.25">
      <c r="B113" s="11"/>
    </row>
  </sheetData>
  <mergeCells count="1">
    <mergeCell ref="E4:E5"/>
  </mergeCells>
  <pageMargins left="0.7" right="0.7" top="0.75" bottom="0.75" header="0.3" footer="0.3"/>
  <pageSetup paperSize="9" orientation="portrait" horizontalDpi="300" verticalDpi="30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32</vt:i4>
      </vt:variant>
    </vt:vector>
  </HeadingPairs>
  <TitlesOfParts>
    <vt:vector size="32" baseType="lpstr">
      <vt:lpstr>ÍNDICE</vt:lpstr>
      <vt:lpstr>C-A1</vt:lpstr>
      <vt:lpstr>C-B1</vt:lpstr>
      <vt:lpstr>C-B2</vt:lpstr>
      <vt:lpstr>C-B3</vt:lpstr>
      <vt:lpstr>C-B4</vt:lpstr>
      <vt:lpstr>C-B5</vt:lpstr>
      <vt:lpstr>C-B6</vt:lpstr>
      <vt:lpstr>C-B7</vt:lpstr>
      <vt:lpstr>C-B8</vt:lpstr>
      <vt:lpstr>C-B9</vt:lpstr>
      <vt:lpstr>C-B10</vt:lpstr>
      <vt:lpstr>C-B11</vt:lpstr>
      <vt:lpstr>C-B12</vt:lpstr>
      <vt:lpstr>C-C1</vt:lpstr>
      <vt:lpstr>C-C2</vt:lpstr>
      <vt:lpstr>C-C3</vt:lpstr>
      <vt:lpstr>C-C4</vt:lpstr>
      <vt:lpstr>C-C5</vt:lpstr>
      <vt:lpstr>C-C6</vt:lpstr>
      <vt:lpstr>C-D1</vt:lpstr>
      <vt:lpstr>C-D2</vt:lpstr>
      <vt:lpstr>C-E1</vt:lpstr>
      <vt:lpstr>C-E2</vt:lpstr>
      <vt:lpstr>C-E3</vt:lpstr>
      <vt:lpstr>C-E4</vt:lpstr>
      <vt:lpstr>C-E5</vt:lpstr>
      <vt:lpstr>C-E6</vt:lpstr>
      <vt:lpstr>C-F1</vt:lpstr>
      <vt:lpstr>C-F2</vt:lpstr>
      <vt:lpstr>C-F3</vt:lpstr>
      <vt:lpstr>C-F4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evallejo</dc:creator>
  <cp:lastModifiedBy>INEC Enrique Vallejo</cp:lastModifiedBy>
  <dcterms:created xsi:type="dcterms:W3CDTF">2025-05-27T11:28:53Z</dcterms:created>
  <dcterms:modified xsi:type="dcterms:W3CDTF">2025-05-27T21:07:27Z</dcterms:modified>
</cp:coreProperties>
</file>