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drawings/drawing35.xml" ContentType="application/vnd.openxmlformats-officedocument.drawing+xml"/>
  <Override PartName="/xl/worksheets/sheet36.xml" ContentType="application/vnd.openxmlformats-officedocument.spreadsheetml.worksheet+xml"/>
  <Override PartName="/xl/drawings/drawing36.xml" ContentType="application/vnd.openxmlformats-officedocument.drawing+xml"/>
  <Override PartName="/xl/worksheets/sheet37.xml" ContentType="application/vnd.openxmlformats-officedocument.spreadsheetml.worksheet+xml"/>
  <Override PartName="/xl/drawings/drawing37.xml" ContentType="application/vnd.openxmlformats-officedocument.drawing+xml"/>
  <Override PartName="/xl/worksheets/sheet38.xml" ContentType="application/vnd.openxmlformats-officedocument.spreadsheetml.worksheet+xml"/>
  <Override PartName="/xl/drawings/drawing38.xml" ContentType="application/vnd.openxmlformats-officedocument.drawing+xml"/>
  <Override PartName="/xl/worksheets/sheet39.xml" ContentType="application/vnd.openxmlformats-officedocument.spreadsheetml.worksheet+xml"/>
  <Override PartName="/xl/drawings/drawing39.xml" ContentType="application/vnd.openxmlformats-officedocument.drawing+xml"/>
  <Override PartName="/xl/worksheets/sheet40.xml" ContentType="application/vnd.openxmlformats-officedocument.spreadsheetml.worksheet+xml"/>
  <Override PartName="/xl/drawings/drawing40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ÍNDICE" sheetId="1" state="visible" r:id="rId1"/>
    <sheet name="A1" sheetId="2" state="visible" r:id="rId2"/>
    <sheet name="B1" sheetId="3" state="visible" r:id="rId3"/>
    <sheet name="B2" sheetId="4" state="visible" r:id="rId4"/>
    <sheet name="B3" sheetId="5" state="visible" r:id="rId5"/>
    <sheet name="B4" sheetId="6" state="visible" r:id="rId6"/>
    <sheet name="B5" sheetId="7" state="visible" r:id="rId7"/>
    <sheet name="B6" sheetId="8" state="visible" r:id="rId8"/>
    <sheet name="B7" sheetId="9" state="visible" r:id="rId9"/>
    <sheet name="B8" sheetId="10" state="visible" r:id="rId10"/>
    <sheet name="B9" sheetId="11" state="visible" r:id="rId11"/>
    <sheet name="B10" sheetId="12" state="visible" r:id="rId12"/>
    <sheet name="B11" sheetId="13" state="visible" r:id="rId13"/>
    <sheet name="B12" sheetId="14" state="visible" r:id="rId14"/>
    <sheet name="B13" sheetId="15" state="visible" r:id="rId15"/>
    <sheet name="B14" sheetId="16" state="visible" r:id="rId16"/>
    <sheet name="B15" sheetId="17" state="visible" r:id="rId17"/>
    <sheet name="B16" sheetId="18" state="visible" r:id="rId18"/>
    <sheet name="B17" sheetId="19" state="visible" r:id="rId19"/>
    <sheet name="C1" sheetId="20" state="visible" r:id="rId20"/>
    <sheet name="C2" sheetId="21" state="visible" r:id="rId21"/>
    <sheet name="C3" sheetId="22" state="visible" r:id="rId22"/>
    <sheet name="C4" sheetId="23" state="visible" r:id="rId23"/>
    <sheet name="C5" sheetId="24" state="visible" r:id="rId24"/>
    <sheet name="C6" sheetId="25" state="visible" r:id="rId25"/>
    <sheet name="D1" sheetId="26" state="visible" r:id="rId26"/>
    <sheet name="D2" sheetId="27" state="visible" r:id="rId27"/>
    <sheet name="E1" sheetId="28" state="visible" r:id="rId28"/>
    <sheet name="E2" sheetId="29" state="visible" r:id="rId29"/>
    <sheet name="E3" sheetId="30" state="visible" r:id="rId30"/>
    <sheet name="E4" sheetId="31" state="visible" r:id="rId31"/>
    <sheet name="E5" sheetId="32" state="visible" r:id="rId32"/>
    <sheet name="E6" sheetId="33" state="visible" r:id="rId33"/>
    <sheet name="F1" sheetId="34" state="visible" r:id="rId34"/>
    <sheet name="F2" sheetId="35" state="visible" r:id="rId35"/>
    <sheet name="F3" sheetId="36" state="visible" r:id="rId36"/>
    <sheet name="F4" sheetId="37" state="visible" r:id="rId37"/>
    <sheet name="F5" sheetId="38" state="visible" r:id="rId38"/>
    <sheet name="F6" sheetId="39" state="visible" r:id="rId39"/>
    <sheet name="F7" sheetId="40" state="visible" r:id="rId40"/>
  </sheets>
</workbook>
</file>

<file path=xl/sharedStrings.xml><?xml version="1.0" encoding="utf-8"?>
<sst xmlns="http://schemas.openxmlformats.org/spreadsheetml/2006/main" count="609" uniqueCount="609">
  <si>
    <t xml:space="preserve">Cuadro No.</t>
  </si>
  <si>
    <t xml:space="preserve">Contenido</t>
  </si>
  <si>
    <t xml:space="preserve">A</t>
  </si>
  <si>
    <t xml:space="preserve">Cuadro resumen</t>
  </si>
  <si>
    <t xml:space="preserve">A1</t>
  </si>
  <si>
    <t xml:space="preserve">Resultados de las principales variables, periodo 2024-2025</t>
  </si>
  <si>
    <t xml:space="preserve">B</t>
  </si>
  <si>
    <t xml:space="preserve">Número de edificaciones a construir</t>
  </si>
  <si>
    <t xml:space="preserve">B1</t>
  </si>
  <si>
    <t xml:space="preserve">Resultados según principales variables, por provincias, año 2025 </t>
  </si>
  <si>
    <t xml:space="preserve">B2</t>
  </si>
  <si>
    <t xml:space="preserve">Edificaciones a construir, por provincias y área, año 2025</t>
  </si>
  <si>
    <t xml:space="preserve">B3</t>
  </si>
  <si>
    <t xml:space="preserve">Edificaciones a construir, por provincias y según tipo de obra, año 2025</t>
  </si>
  <si>
    <t xml:space="preserve">B4</t>
  </si>
  <si>
    <t xml:space="preserve">Edificaciones, permisos y viviendas a construir, por cantón, año 2025</t>
  </si>
  <si>
    <t xml:space="preserve">B5</t>
  </si>
  <si>
    <t xml:space="preserve">Edificaciones a construir residenciales, por cantón, año 2025 </t>
  </si>
  <si>
    <t xml:space="preserve">B6</t>
  </si>
  <si>
    <t xml:space="preserve">Edificaciones a construir, por uso de la edificación según área, año 2025</t>
  </si>
  <si>
    <t xml:space="preserve">B7</t>
  </si>
  <si>
    <t xml:space="preserve">Edificaciones a construir, por uso de la edificación según tipo de obra, año 2025</t>
  </si>
  <si>
    <t xml:space="preserve">B8</t>
  </si>
  <si>
    <t xml:space="preserve">Edificaciones a construir, por uso de la edificación según metros cuadrados, año 2025</t>
  </si>
  <si>
    <t xml:space="preserve">B9</t>
  </si>
  <si>
    <t xml:space="preserve">Edificaciones a construir, por cantón según metros cuadrados, año 2025 </t>
  </si>
  <si>
    <t xml:space="preserve">B10</t>
  </si>
  <si>
    <t xml:space="preserve">Edificaciones a construir, por materiales predominantes según regiones, año 2025</t>
  </si>
  <si>
    <t xml:space="preserve">B11</t>
  </si>
  <si>
    <t xml:space="preserve">Edificaciones a construir, por materiales predominantes según tipo de uso  </t>
  </si>
  <si>
    <t xml:space="preserve">B12</t>
  </si>
  <si>
    <t xml:space="preserve">Edificaciones a construir, por provincias según acceso a la edificación, año 2025</t>
  </si>
  <si>
    <t xml:space="preserve">B13</t>
  </si>
  <si>
    <t xml:space="preserve">Edificaciones a construir por provincias según tipo de ocupación, año 2025</t>
  </si>
  <si>
    <t xml:space="preserve">B14</t>
  </si>
  <si>
    <t xml:space="preserve">Edificaciones a construir, por uso de la edificación según número de pisos, año 2025</t>
  </si>
  <si>
    <t xml:space="preserve">B15</t>
  </si>
  <si>
    <t xml:space="preserve">Edificaciones a construir, por uso de la edificación según tipo de financiamiento, año 2025</t>
  </si>
  <si>
    <t xml:space="preserve">B16</t>
  </si>
  <si>
    <t xml:space="preserve">Edificaciones a construir, por provincias según acceso a servicios básicos/tecnologia, año 2025 </t>
  </si>
  <si>
    <t xml:space="preserve">B17</t>
  </si>
  <si>
    <t xml:space="preserve">Edificaciones a construir residenciales, por lugar casas/edificios  </t>
  </si>
  <si>
    <t xml:space="preserve">C</t>
  </si>
  <si>
    <t xml:space="preserve">Número de viviendas proyectadas</t>
  </si>
  <si>
    <t xml:space="preserve">C1</t>
  </si>
  <si>
    <t xml:space="preserve">Viviendas a construir, por provincias y área, año 2025</t>
  </si>
  <si>
    <t xml:space="preserve">C2</t>
  </si>
  <si>
    <t xml:space="preserve">Viviendas a construir, por provincias y tipo de obra, año 2025</t>
  </si>
  <si>
    <t xml:space="preserve">C3</t>
  </si>
  <si>
    <t xml:space="preserve">Viviendas a construir, por provincias y metros cuadrados, año 2025</t>
  </si>
  <si>
    <t xml:space="preserve">C4</t>
  </si>
  <si>
    <t xml:space="preserve">Viviendas a construir, por provincias y número de cuartos, año 2025</t>
  </si>
  <si>
    <t xml:space="preserve">C5</t>
  </si>
  <si>
    <t xml:space="preserve">Viviendas a construir, por provincias y número de dormitorios, año 2025</t>
  </si>
  <si>
    <t xml:space="preserve">C6</t>
  </si>
  <si>
    <t xml:space="preserve">Viviendas a construir, por provincias y segmento de financiamiento, año 2025</t>
  </si>
  <si>
    <t xml:space="preserve">D</t>
  </si>
  <si>
    <t xml:space="preserve">Superficie del terreno y áreas a construir</t>
  </si>
  <si>
    <t xml:space="preserve">D1</t>
  </si>
  <si>
    <t xml:space="preserve">Superficie del terreno y área a construir, por provincias y uso de la edificación, año 2025</t>
  </si>
  <si>
    <t xml:space="preserve">D2</t>
  </si>
  <si>
    <t xml:space="preserve">Superficie del terreno y área a construir, por uso de la edificación, año 2025</t>
  </si>
  <si>
    <t xml:space="preserve">E</t>
  </si>
  <si>
    <t xml:space="preserve">Valor estimado de la edificación</t>
  </si>
  <si>
    <t xml:space="preserve">E1</t>
  </si>
  <si>
    <t xml:space="preserve">Valor estimado del financiamiento de las edificaciones, por provincias y tipo de obra, año 2025</t>
  </si>
  <si>
    <t xml:space="preserve">E2</t>
  </si>
  <si>
    <t xml:space="preserve">Valor estimado del financiamiento de las edificaciones, por uso de la edificación y tipo de obra, año 2025</t>
  </si>
  <si>
    <t xml:space="preserve">E3</t>
  </si>
  <si>
    <t xml:space="preserve">Valor estimado de las edificaciones, por provincias y tipo de financiamiento, año 2025</t>
  </si>
  <si>
    <t xml:space="preserve">E4</t>
  </si>
  <si>
    <t xml:space="preserve">Valor estimado de las edificaciones a construir, por uso de la edificación y tipo de financiamiento, año 2025</t>
  </si>
  <si>
    <t xml:space="preserve">E5</t>
  </si>
  <si>
    <t xml:space="preserve">Financiamiento de las edificaciones, por uso y fuentes de financiamiento, año 2025</t>
  </si>
  <si>
    <t xml:space="preserve">E6</t>
  </si>
  <si>
    <t xml:space="preserve">Financiamiento por préstamos, por uso y fuente del préstamo, año 2025</t>
  </si>
  <si>
    <t xml:space="preserve">F</t>
  </si>
  <si>
    <t xml:space="preserve">Indicadores</t>
  </si>
  <si>
    <t xml:space="preserve">F1</t>
  </si>
  <si>
    <t xml:space="preserve">Viviendas a construir por cada 10.000 habitantes, por provincias, año 2025</t>
  </si>
  <si>
    <t xml:space="preserve">F2</t>
  </si>
  <si>
    <t xml:space="preserve">Viviendas a construir por cada 10.000 habitantes, por cantones, año 2025</t>
  </si>
  <si>
    <t xml:space="preserve">F3</t>
  </si>
  <si>
    <t xml:space="preserve">Promedio de metros cuadrados de construcción por vivienda, por provincias, año 2025</t>
  </si>
  <si>
    <t xml:space="preserve">F4</t>
  </si>
  <si>
    <t xml:space="preserve">Costo de construcción proyectado por metro cuadrado, por provincias y uso de la edificación, año 2025</t>
  </si>
  <si>
    <t xml:space="preserve">F5</t>
  </si>
  <si>
    <t xml:space="preserve">Metros cuadrados a construir por cada 100 habitantes, por provincias, año 2025</t>
  </si>
  <si>
    <t xml:space="preserve">F6</t>
  </si>
  <si>
    <t xml:space="preserve">Indicadores por principales variables, año 2025</t>
  </si>
  <si>
    <t xml:space="preserve">F7</t>
  </si>
  <si>
    <t xml:space="preserve">Indicadores con enfoque de género, año según sexo año 2025</t>
  </si>
  <si>
    <t xml:space="preserve">Dirección responsable de la información estadística y contenidos:</t>
  </si>
  <si>
    <t xml:space="preserve">Dirección de Estadísticas Económicas</t>
  </si>
  <si>
    <t xml:space="preserve">Realizadores</t>
  </si>
  <si>
    <t xml:space="preserve">Elaboración:</t>
  </si>
  <si>
    <t xml:space="preserve">Revisión:</t>
  </si>
  <si>
    <t xml:space="preserve">Aprobación:</t>
  </si>
  <si>
    <t xml:space="preserve">Enrique Vallejo</t>
  </si>
  <si>
    <t xml:space="preserve">Lorena Ramos y Roberto Chaves</t>
  </si>
  <si>
    <t xml:space="preserve">Diana Barco</t>
  </si>
  <si>
    <t xml:space="preserve">Cuadro A1</t>
  </si>
  <si>
    <t xml:space="preserve">Principales Variables</t>
  </si>
  <si>
    <t xml:space="preserve">2024</t>
  </si>
  <si>
    <t xml:space="preserve">2025</t>
  </si>
  <si>
    <t xml:space="preserve">Número de permisos de construcción</t>
  </si>
  <si>
    <t xml:space="preserve">Número de edificaciones</t>
  </si>
  <si>
    <t xml:space="preserve">Número de viviendas</t>
  </si>
  <si>
    <t xml:space="preserve">Superficie del terreno (m2)</t>
  </si>
  <si>
    <t xml:space="preserve">Área total a construir (m2)</t>
  </si>
  <si>
    <t xml:space="preserve">21.718</t>
  </si>
  <si>
    <t xml:space="preserve">32.253</t>
  </si>
  <si>
    <t xml:space="preserve">41.230</t>
  </si>
  <si>
    <t xml:space="preserve">16.547.973</t>
  </si>
  <si>
    <t xml:space="preserve">8.957.299</t>
  </si>
  <si>
    <t xml:space="preserve">23.334</t>
  </si>
  <si>
    <t xml:space="preserve">31.049</t>
  </si>
  <si>
    <t xml:space="preserve">41.764</t>
  </si>
  <si>
    <t xml:space="preserve">13.733.470</t>
  </si>
  <si>
    <t xml:space="preserve">7.738.446</t>
  </si>
  <si>
    <t xml:space="preserve">Elaboración: Instituto Nacional de Estadística y Censos (INEC).</t>
  </si>
  <si>
    <t xml:space="preserve">Fuente: Estadísticas de Edificaciones, anual 2024 - 2025</t>
  </si>
  <si>
    <t xml:space="preserve">Nota: Los resultados del año 2024 son cifras semi-definitivas, y del año 2025 cifras provisionales.</t>
  </si>
  <si>
    <t xml:space="preserve">Cuadro B1</t>
  </si>
  <si>
    <t xml:space="preserve">Nacional</t>
  </si>
  <si>
    <t xml:space="preserve"/>
  </si>
  <si>
    <t xml:space="preserve">Valor estimado de la edificación (dólares)</t>
  </si>
  <si>
    <t xml:space="preserve">Azuay</t>
  </si>
  <si>
    <t xml:space="preserve">Bolívar</t>
  </si>
  <si>
    <t xml:space="preserve">Cañar</t>
  </si>
  <si>
    <t xml:space="preserve">Carchi</t>
  </si>
  <si>
    <t xml:space="preserve">Cotopaxi</t>
  </si>
  <si>
    <t xml:space="preserve">Chimborazo</t>
  </si>
  <si>
    <t xml:space="preserve">El Oro</t>
  </si>
  <si>
    <t xml:space="preserve">Esmeraldas</t>
  </si>
  <si>
    <t xml:space="preserve">Guayas</t>
  </si>
  <si>
    <t xml:space="preserve">Imbabura</t>
  </si>
  <si>
    <t xml:space="preserve">Loja</t>
  </si>
  <si>
    <t xml:space="preserve">Los Ríos</t>
  </si>
  <si>
    <t xml:space="preserve">Manabí</t>
  </si>
  <si>
    <t xml:space="preserve">Morona Santiago</t>
  </si>
  <si>
    <t xml:space="preserve">Napo</t>
  </si>
  <si>
    <t xml:space="preserve">Pastaza</t>
  </si>
  <si>
    <t xml:space="preserve">Pichincha</t>
  </si>
  <si>
    <t xml:space="preserve">Tungurahua</t>
  </si>
  <si>
    <t xml:space="preserve">Zamora Chinchipe</t>
  </si>
  <si>
    <t xml:space="preserve">Galápagos</t>
  </si>
  <si>
    <t xml:space="preserve">Sucumbíos</t>
  </si>
  <si>
    <t xml:space="preserve">Orellana</t>
  </si>
  <si>
    <t xml:space="preserve">Santo Domingo de los Tsáchilas</t>
  </si>
  <si>
    <t xml:space="preserve">Santa Elena</t>
  </si>
  <si>
    <t xml:space="preserve">Provincias</t>
  </si>
  <si>
    <t xml:space="preserve">Fuente: Estadísticas de Edificaciones, anual 2025.</t>
  </si>
  <si>
    <t xml:space="preserve">Nota: Los resultados del año 2025 son cifras provisionales.</t>
  </si>
  <si>
    <t xml:space="preserve">Cuadro B2</t>
  </si>
  <si>
    <t xml:space="preserve">Área</t>
  </si>
  <si>
    <t xml:space="preserve">Urbana</t>
  </si>
  <si>
    <t xml:space="preserve">Rural</t>
  </si>
  <si>
    <t xml:space="preserve">Total de edificaciones</t>
  </si>
  <si>
    <t xml:space="preserve">Cuadro B3</t>
  </si>
  <si>
    <t xml:space="preserve">Tipo de obra</t>
  </si>
  <si>
    <t xml:space="preserve">Nueva Construcción</t>
  </si>
  <si>
    <t xml:space="preserve">Ampliación</t>
  </si>
  <si>
    <t xml:space="preserve">Reconstrucción</t>
  </si>
  <si>
    <t xml:space="preserve">Cuadro B4</t>
  </si>
  <si>
    <t xml:space="preserve">Cantones</t>
  </si>
  <si>
    <t xml:space="preserve">D. M. Quito</t>
  </si>
  <si>
    <t xml:space="preserve">Guayaquil</t>
  </si>
  <si>
    <t xml:space="preserve">Daule</t>
  </si>
  <si>
    <t xml:space="preserve">Santo Domingo</t>
  </si>
  <si>
    <t xml:space="preserve">Cuenca</t>
  </si>
  <si>
    <t xml:space="preserve">Ambato</t>
  </si>
  <si>
    <t xml:space="preserve">Ibarra</t>
  </si>
  <si>
    <t xml:space="preserve">Samborondón</t>
  </si>
  <si>
    <t xml:space="preserve">Manta</t>
  </si>
  <si>
    <t xml:space="preserve">Resto de cantones</t>
  </si>
  <si>
    <t xml:space="preserve">Total nacional</t>
  </si>
  <si>
    <t xml:space="preserve">Cuadro B5</t>
  </si>
  <si>
    <t xml:space="preserve">Edificaciones con una vivienda</t>
  </si>
  <si>
    <t xml:space="preserve">Edificaciones con dos viviendas</t>
  </si>
  <si>
    <t xml:space="preserve">Edificaciones con tres o más viviendas</t>
  </si>
  <si>
    <t xml:space="preserve">Nota 1: Los resultados del año 2025 son cifras provisionales.</t>
  </si>
  <si>
    <t xml:space="preserve">Nota 2: Para el cálculo de este tabulado se excluye la categoría No aplica.</t>
  </si>
  <si>
    <t xml:space="preserve">Cuadro B6</t>
  </si>
  <si>
    <t xml:space="preserve">Uso de la Edificación</t>
  </si>
  <si>
    <t xml:space="preserve">Comercial</t>
  </si>
  <si>
    <t xml:space="preserve">Industrial</t>
  </si>
  <si>
    <t xml:space="preserve">Edificio Administrativo</t>
  </si>
  <si>
    <t xml:space="preserve">Educación Privada</t>
  </si>
  <si>
    <t xml:space="preserve">Educación Pública</t>
  </si>
  <si>
    <t xml:space="preserve">Cultura</t>
  </si>
  <si>
    <t xml:space="preserve">Complejos recreacionales</t>
  </si>
  <si>
    <t xml:space="preserve">Hospitales, clínicas y otros Estab. de salud privada</t>
  </si>
  <si>
    <t xml:space="preserve">Hospitales, clínicas y otros Estab. de salud pública</t>
  </si>
  <si>
    <t xml:space="preserve">Transporte y Comunicaciones</t>
  </si>
  <si>
    <t xml:space="preserve">Mixto Residencial y No Residencial</t>
  </si>
  <si>
    <t xml:space="preserve">Otras</t>
  </si>
  <si>
    <t xml:space="preserve">Cuadro B7</t>
  </si>
  <si>
    <t xml:space="preserve">Uso de la edificación</t>
  </si>
  <si>
    <t xml:space="preserve">Cuadro B8</t>
  </si>
  <si>
    <t xml:space="preserve">Rangos de área total a construir</t>
  </si>
  <si>
    <t xml:space="preserve">Menos de 100 m2</t>
  </si>
  <si>
    <t xml:space="preserve">100 a 199 m2</t>
  </si>
  <si>
    <t xml:space="preserve">200 a 299 m2</t>
  </si>
  <si>
    <t xml:space="preserve">300 a 399 m2</t>
  </si>
  <si>
    <t xml:space="preserve">400 a 499 m2</t>
  </si>
  <si>
    <t xml:space="preserve">500 y más m2</t>
  </si>
  <si>
    <t xml:space="preserve">Cuadro B9</t>
  </si>
  <si>
    <t xml:space="preserve">Cuadro B10</t>
  </si>
  <si>
    <t xml:space="preserve">Material predominante</t>
  </si>
  <si>
    <t xml:space="preserve">Cimientos</t>
  </si>
  <si>
    <t xml:space="preserve">Regiones del Ecuador</t>
  </si>
  <si>
    <t xml:space="preserve">Costa</t>
  </si>
  <si>
    <t xml:space="preserve">Sierra</t>
  </si>
  <si>
    <t xml:space="preserve">Amazonía</t>
  </si>
  <si>
    <t xml:space="preserve">Insular</t>
  </si>
  <si>
    <t xml:space="preserve">Hormigón armado</t>
  </si>
  <si>
    <t xml:space="preserve">Hormigón ciclópeo</t>
  </si>
  <si>
    <t xml:space="preserve">Cimiento portantes</t>
  </si>
  <si>
    <t xml:space="preserve">Sobre pilotes</t>
  </si>
  <si>
    <t xml:space="preserve">Otros</t>
  </si>
  <si>
    <t xml:space="preserve">No Aplica</t>
  </si>
  <si>
    <t xml:space="preserve">Pisos</t>
  </si>
  <si>
    <t xml:space="preserve">Cerámica</t>
  </si>
  <si>
    <t xml:space="preserve">Hormigón</t>
  </si>
  <si>
    <t xml:space="preserve">Porcelanato</t>
  </si>
  <si>
    <t xml:space="preserve">Madera</t>
  </si>
  <si>
    <t xml:space="preserve">Tierra estabilizada</t>
  </si>
  <si>
    <t xml:space="preserve">Cemento pulido</t>
  </si>
  <si>
    <t xml:space="preserve">Porcelanato piso laminado (piso flotante)</t>
  </si>
  <si>
    <t xml:space="preserve">Mármol</t>
  </si>
  <si>
    <t xml:space="preserve">Piso epóxico</t>
  </si>
  <si>
    <t xml:space="preserve">Estructura</t>
  </si>
  <si>
    <t xml:space="preserve">Metálica</t>
  </si>
  <si>
    <t xml:space="preserve">Muros portantes</t>
  </si>
  <si>
    <t xml:space="preserve">Entrepisos</t>
  </si>
  <si>
    <t xml:space="preserve">Mixta (Hormigón/ Metálica)</t>
  </si>
  <si>
    <t xml:space="preserve">Paredes</t>
  </si>
  <si>
    <t xml:space="preserve">Bloque</t>
  </si>
  <si>
    <t xml:space="preserve">Ladrillo</t>
  </si>
  <si>
    <t xml:space="preserve">Prefabricadas</t>
  </si>
  <si>
    <t xml:space="preserve">Planchas de cartón yeso</t>
  </si>
  <si>
    <t xml:space="preserve">Bahareque</t>
  </si>
  <si>
    <t xml:space="preserve">Adobe o tapia</t>
  </si>
  <si>
    <t xml:space="preserve">Vidrio</t>
  </si>
  <si>
    <t xml:space="preserve">Cubierta</t>
  </si>
  <si>
    <t xml:space="preserve">Láminas metálicas (zinc)</t>
  </si>
  <si>
    <t xml:space="preserve">Fibrocemento (eternit, ardex)</t>
  </si>
  <si>
    <t xml:space="preserve">Tipo sanduche o metálico poliuretano</t>
  </si>
  <si>
    <t xml:space="preserve">Losa mixta</t>
  </si>
  <si>
    <t xml:space="preserve">Madera y capa asfáltica</t>
  </si>
  <si>
    <t xml:space="preserve">Policarbonato</t>
  </si>
  <si>
    <t xml:space="preserve">Arcilla (teja)</t>
  </si>
  <si>
    <t xml:space="preserve">Cuadro B11</t>
  </si>
  <si>
    <t xml:space="preserve">Tipo de uso</t>
  </si>
  <si>
    <t xml:space="preserve">Viviendas</t>
  </si>
  <si>
    <t xml:space="preserve">Edificios administrativos</t>
  </si>
  <si>
    <t xml:space="preserve">Educación</t>
  </si>
  <si>
    <t xml:space="preserve">Recreacion/ deportiva</t>
  </si>
  <si>
    <t xml:space="preserve">Hospitales/Clinicas est. salud</t>
  </si>
  <si>
    <t xml:space="preserve">Transporte y Comuniciaciones</t>
  </si>
  <si>
    <t xml:space="preserve">Mixto (Residencial/No resicencial)</t>
  </si>
  <si>
    <t xml:space="preserve">Cuadro B12</t>
  </si>
  <si>
    <t xml:space="preserve">Acceso a la edificación</t>
  </si>
  <si>
    <t xml:space="preserve">Carretera adoquinada pavimentada o de concreto</t>
  </si>
  <si>
    <t xml:space="preserve">Carretera empedrada</t>
  </si>
  <si>
    <t xml:space="preserve">Carretera lastrada o de tierra</t>
  </si>
  <si>
    <t xml:space="preserve">Camino, sendero, chaquiñán</t>
  </si>
  <si>
    <t xml:space="preserve">Río, mar, lago</t>
  </si>
  <si>
    <t xml:space="preserve">Otro</t>
  </si>
  <si>
    <t xml:space="preserve">Nota 2: Los registros administrativos del D. M. Quito (provincia de Pichincha) no disponen de información para esta variable; en consecuencia, estos registros fueron clasificados en la categoría Otros.</t>
  </si>
  <si>
    <t xml:space="preserve">Cuadro B13</t>
  </si>
  <si>
    <t xml:space="preserve">Ocupación de la edificación</t>
  </si>
  <si>
    <t xml:space="preserve">Aislado</t>
  </si>
  <si>
    <t xml:space="preserve">Pareado</t>
  </si>
  <si>
    <t xml:space="preserve">Continuo</t>
  </si>
  <si>
    <t xml:space="preserve">Sobre línea de fábrica</t>
  </si>
  <si>
    <t xml:space="preserve">Nota 1: Para el cálculo de este tabulado se excluye la categoría No responde de la Ocupación de la edificación.</t>
  </si>
  <si>
    <t xml:space="preserve">Nota 2: Los resultados del año 2025 son cifras provisionales.</t>
  </si>
  <si>
    <t xml:space="preserve">Cuadro B14</t>
  </si>
  <si>
    <t xml:space="preserve">Número de pisos</t>
  </si>
  <si>
    <t xml:space="preserve">1</t>
  </si>
  <si>
    <t xml:space="preserve">2</t>
  </si>
  <si>
    <t xml:space="preserve">3</t>
  </si>
  <si>
    <t xml:space="preserve">4 y más</t>
  </si>
  <si>
    <t xml:space="preserve">Cuadro B15</t>
  </si>
  <si>
    <t xml:space="preserve">Tipo de financiamiento</t>
  </si>
  <si>
    <t xml:space="preserve">Recursos propios (dólares)</t>
  </si>
  <si>
    <t xml:space="preserve">Préstamos (dólares)</t>
  </si>
  <si>
    <t xml:space="preserve">Cuadro 16B</t>
  </si>
  <si>
    <t xml:space="preserve">Acceso a agua potable</t>
  </si>
  <si>
    <t xml:space="preserve">Luz eléctrica</t>
  </si>
  <si>
    <t xml:space="preserve">Acceso a alcantarillado</t>
  </si>
  <si>
    <t xml:space="preserve">Acceso a Internet</t>
  </si>
  <si>
    <t xml:space="preserve">Acceso a servicio de telefonía celular/ convencional</t>
  </si>
  <si>
    <t xml:space="preserve">Área Urbana</t>
  </si>
  <si>
    <t xml:space="preserve">Área Rural</t>
  </si>
  <si>
    <t xml:space="preserve">Con acceso</t>
  </si>
  <si>
    <t xml:space="preserve">Sin acceso</t>
  </si>
  <si>
    <t xml:space="preserve">Nota 1: Se excluye la categoría No responde para la construcción de este tabulado.</t>
  </si>
  <si>
    <t xml:space="preserve">Cuadro B17</t>
  </si>
  <si>
    <t xml:space="preserve">Lugar de construccíon</t>
  </si>
  <si>
    <t xml:space="preserve">Casa Independiente (Fuera del conjunto habitacional)</t>
  </si>
  <si>
    <t xml:space="preserve">Casa dentro del conjunto habitacional</t>
  </si>
  <si>
    <t xml:space="preserve">Edificio (Fuera del conjunto habitacional)</t>
  </si>
  <si>
    <t xml:space="preserve">Edificio dentro del conjunto habitacional</t>
  </si>
  <si>
    <t xml:space="preserve">Cuadro C1</t>
  </si>
  <si>
    <t xml:space="preserve">Total de viviendas</t>
  </si>
  <si>
    <t xml:space="preserve">Cuadro C2</t>
  </si>
  <si>
    <t xml:space="preserve">Cuadro C3</t>
  </si>
  <si>
    <t xml:space="preserve">Rango de área total a construir</t>
  </si>
  <si>
    <t xml:space="preserve">Cuadro C4</t>
  </si>
  <si>
    <t xml:space="preserve">Número de cuartos por vivienda</t>
  </si>
  <si>
    <t xml:space="preserve">4</t>
  </si>
  <si>
    <t xml:space="preserve">5</t>
  </si>
  <si>
    <t xml:space="preserve">6</t>
  </si>
  <si>
    <t xml:space="preserve">7 y más</t>
  </si>
  <si>
    <t xml:space="preserve">Cuadro C5</t>
  </si>
  <si>
    <t xml:space="preserve">Número de dormitorios por vivienda</t>
  </si>
  <si>
    <t xml:space="preserve">5 y más</t>
  </si>
  <si>
    <t xml:space="preserve">Cuadro C6</t>
  </si>
  <si>
    <t xml:space="preserve">Proyecto de vivienda</t>
  </si>
  <si>
    <t xml:space="preserve">Viviendas de interés social</t>
  </si>
  <si>
    <t xml:space="preserve">Viviendas de interés público</t>
  </si>
  <si>
    <t xml:space="preserve">Cuadro D1</t>
  </si>
  <si>
    <t xml:space="preserve">Superficie total del terreno</t>
  </si>
  <si>
    <t xml:space="preserve">Área a construir</t>
  </si>
  <si>
    <t xml:space="preserve">Total</t>
  </si>
  <si>
    <t xml:space="preserve">Residencial</t>
  </si>
  <si>
    <t xml:space="preserve">No Residencial</t>
  </si>
  <si>
    <t xml:space="preserve">Parqueadero*</t>
  </si>
  <si>
    <t xml:space="preserve">Área para espacios verdes</t>
  </si>
  <si>
    <t xml:space="preserve"> * Es el parqueadero de las edificaciones con fines no residenciales</t>
  </si>
  <si>
    <t xml:space="preserve">Cuadro D2</t>
  </si>
  <si>
    <t xml:space="preserve">Cuadro E1</t>
  </si>
  <si>
    <t xml:space="preserve">Monto total de financiamiento</t>
  </si>
  <si>
    <t xml:space="preserve">Cuadro E2</t>
  </si>
  <si>
    <t xml:space="preserve">Cuadro E3</t>
  </si>
  <si>
    <t xml:space="preserve">Recursos propios</t>
  </si>
  <si>
    <t xml:space="preserve">Préstamos</t>
  </si>
  <si>
    <t xml:space="preserve">Recursos Mixtos</t>
  </si>
  <si>
    <t xml:space="preserve">Cuadro E4</t>
  </si>
  <si>
    <t xml:space="preserve">Recursos mixtos</t>
  </si>
  <si>
    <t xml:space="preserve">Cuadro E5</t>
  </si>
  <si>
    <t xml:space="preserve">Financiamiento proveniente de:</t>
  </si>
  <si>
    <t xml:space="preserve">Recursos personales</t>
  </si>
  <si>
    <t xml:space="preserve">Recursos de empresas y constructoras privadas</t>
  </si>
  <si>
    <t xml:space="preserve">Recursos de las mutualistas</t>
  </si>
  <si>
    <t xml:space="preserve">Recursos gobiernos central, provincial, seccional</t>
  </si>
  <si>
    <t xml:space="preserve">Otros recursos</t>
  </si>
  <si>
    <t xml:space="preserve">Total recursos</t>
  </si>
  <si>
    <t xml:space="preserve">Cuadro E6</t>
  </si>
  <si>
    <t xml:space="preserve">Préstamos del BIESS, ISSFA o ISSPOL</t>
  </si>
  <si>
    <t xml:space="preserve">Préstamos cooperativas</t>
  </si>
  <si>
    <t xml:space="preserve">Préstamo de las mutualistas</t>
  </si>
  <si>
    <t xml:space="preserve">Préstamos de bancos privados</t>
  </si>
  <si>
    <t xml:space="preserve">Préstamos del Banco de Desarrollo del Ecuador</t>
  </si>
  <si>
    <t xml:space="preserve">Préstamos de la Corporación Financiera Nacional</t>
  </si>
  <si>
    <t xml:space="preserve">Bono, incentivo o subsidio de vivienda (MIDUVI)*</t>
  </si>
  <si>
    <t xml:space="preserve">Otros préstamos</t>
  </si>
  <si>
    <t xml:space="preserve">Total préstamos</t>
  </si>
  <si>
    <t xml:space="preserve">Nota 2: A partir de agosto de 2025 mediante Decreto Ejecutivo 102, fue absorbido por el Ministerio de Transporte y Obras Públicas (MTOP).</t>
  </si>
  <si>
    <t xml:space="preserve">Cuadro F1</t>
  </si>
  <si>
    <t xml:space="preserve">Nota 1: El cálculo de este indicador corresponde a la división entre el total de viviendas en la provincia i (numerador), para la población de la provincia i (denominador), en un periodo determinado de tiempo.</t>
  </si>
  <si>
    <t xml:space="preserve">Cuadro F2</t>
  </si>
  <si>
    <t xml:space="preserve">Provincia</t>
  </si>
  <si>
    <t xml:space="preserve">Cantón</t>
  </si>
  <si>
    <t xml:space="preserve">Girón</t>
  </si>
  <si>
    <t xml:space="preserve">Gualaceo</t>
  </si>
  <si>
    <t xml:space="preserve">Nabón</t>
  </si>
  <si>
    <t xml:space="preserve">Paute</t>
  </si>
  <si>
    <t xml:space="preserve">Pucará</t>
  </si>
  <si>
    <t xml:space="preserve">San Fernando</t>
  </si>
  <si>
    <t xml:space="preserve">Santa Isabel</t>
  </si>
  <si>
    <t xml:space="preserve">Sígsig</t>
  </si>
  <si>
    <t xml:space="preserve">Oña</t>
  </si>
  <si>
    <t xml:space="preserve">Chordeleg</t>
  </si>
  <si>
    <t xml:space="preserve">El Pan</t>
  </si>
  <si>
    <t xml:space="preserve">Sevilla De Oro</t>
  </si>
  <si>
    <t xml:space="preserve">Guachapala</t>
  </si>
  <si>
    <t xml:space="preserve">Camilo Ponce Enríquez</t>
  </si>
  <si>
    <t xml:space="preserve">Guaranda</t>
  </si>
  <si>
    <t xml:space="preserve">Chillanes</t>
  </si>
  <si>
    <t xml:space="preserve">Chimbo</t>
  </si>
  <si>
    <t xml:space="preserve">Echeandía</t>
  </si>
  <si>
    <t xml:space="preserve">San Miguel</t>
  </si>
  <si>
    <t xml:space="preserve">Caluma</t>
  </si>
  <si>
    <t xml:space="preserve">Las Naves</t>
  </si>
  <si>
    <t xml:space="preserve">Azogues</t>
  </si>
  <si>
    <t xml:space="preserve">Biblían</t>
  </si>
  <si>
    <t xml:space="preserve">La Troncal</t>
  </si>
  <si>
    <t xml:space="preserve">El Tambo</t>
  </si>
  <si>
    <t xml:space="preserve">Déleg</t>
  </si>
  <si>
    <t xml:space="preserve">Suscal</t>
  </si>
  <si>
    <t xml:space="preserve">Tulcán</t>
  </si>
  <si>
    <t xml:space="preserve">Espejo</t>
  </si>
  <si>
    <t xml:space="preserve">Mira</t>
  </si>
  <si>
    <t xml:space="preserve">Montúfar</t>
  </si>
  <si>
    <t xml:space="preserve">San Pedro De Huaca</t>
  </si>
  <si>
    <t xml:space="preserve">Latacunga</t>
  </si>
  <si>
    <t xml:space="preserve">La Maná</t>
  </si>
  <si>
    <t xml:space="preserve">Pangua</t>
  </si>
  <si>
    <t xml:space="preserve">Pujilí</t>
  </si>
  <si>
    <t xml:space="preserve">Salcedo</t>
  </si>
  <si>
    <t xml:space="preserve">Saquisilí</t>
  </si>
  <si>
    <t xml:space="preserve">Sigchos</t>
  </si>
  <si>
    <t xml:space="preserve">Riobamba</t>
  </si>
  <si>
    <t xml:space="preserve">Alausí</t>
  </si>
  <si>
    <t xml:space="preserve">Colta</t>
  </si>
  <si>
    <t xml:space="preserve">Chambo</t>
  </si>
  <si>
    <t xml:space="preserve">Chunchi</t>
  </si>
  <si>
    <t xml:space="preserve">Guamote</t>
  </si>
  <si>
    <t xml:space="preserve">Guano</t>
  </si>
  <si>
    <t xml:space="preserve">Pallatanga</t>
  </si>
  <si>
    <t xml:space="preserve">Penipe</t>
  </si>
  <si>
    <t xml:space="preserve">Cumandá</t>
  </si>
  <si>
    <t xml:space="preserve">Machala</t>
  </si>
  <si>
    <t xml:space="preserve">Arenillas</t>
  </si>
  <si>
    <t xml:space="preserve">Atahualpa</t>
  </si>
  <si>
    <t xml:space="preserve">Balsas</t>
  </si>
  <si>
    <t xml:space="preserve">Chilla</t>
  </si>
  <si>
    <t xml:space="preserve">El Guabo</t>
  </si>
  <si>
    <t xml:space="preserve">Huaquillas</t>
  </si>
  <si>
    <t xml:space="preserve">Marcabelí</t>
  </si>
  <si>
    <t xml:space="preserve">Pasaje</t>
  </si>
  <si>
    <t xml:space="preserve">Piñas</t>
  </si>
  <si>
    <t xml:space="preserve">Portovelo</t>
  </si>
  <si>
    <t xml:space="preserve">Santa Rosa</t>
  </si>
  <si>
    <t xml:space="preserve">Zaruma</t>
  </si>
  <si>
    <t xml:space="preserve">Las Lajas</t>
  </si>
  <si>
    <t xml:space="preserve">Eloy Alfaro</t>
  </si>
  <si>
    <t xml:space="preserve">Muisne</t>
  </si>
  <si>
    <t xml:space="preserve">Quinindé</t>
  </si>
  <si>
    <t xml:space="preserve">San Lorenzo</t>
  </si>
  <si>
    <t xml:space="preserve">Atacames</t>
  </si>
  <si>
    <t xml:space="preserve">Ríoverde</t>
  </si>
  <si>
    <t xml:space="preserve">Alfredo Baquerizo Moreno (Juján)</t>
  </si>
  <si>
    <t xml:space="preserve">Balao</t>
  </si>
  <si>
    <t xml:space="preserve">Balzar</t>
  </si>
  <si>
    <t xml:space="preserve">Colimes</t>
  </si>
  <si>
    <t xml:space="preserve">Durán</t>
  </si>
  <si>
    <t xml:space="preserve">El Empalme</t>
  </si>
  <si>
    <t xml:space="preserve">El Triunfo</t>
  </si>
  <si>
    <t xml:space="preserve">Milagro</t>
  </si>
  <si>
    <t xml:space="preserve">Naranjal</t>
  </si>
  <si>
    <t xml:space="preserve">Naranjito</t>
  </si>
  <si>
    <t xml:space="preserve">Palestina</t>
  </si>
  <si>
    <t xml:space="preserve">Pedro Carbo</t>
  </si>
  <si>
    <t xml:space="preserve">Santa Lucía</t>
  </si>
  <si>
    <t xml:space="preserve">Urbina Jado</t>
  </si>
  <si>
    <t xml:space="preserve">Yaguachi</t>
  </si>
  <si>
    <t xml:space="preserve">Playas</t>
  </si>
  <si>
    <t xml:space="preserve">Simón Bolívar</t>
  </si>
  <si>
    <t xml:space="preserve">Coronel Marcelino Maridueña</t>
  </si>
  <si>
    <t xml:space="preserve">Lomas De Sargentillo</t>
  </si>
  <si>
    <t xml:space="preserve">Nobol</t>
  </si>
  <si>
    <t xml:space="preserve">General  Antonio Elizalde</t>
  </si>
  <si>
    <t xml:space="preserve">Isidro Ayora</t>
  </si>
  <si>
    <t xml:space="preserve">Antonio Ante</t>
  </si>
  <si>
    <t xml:space="preserve">Cotacachi</t>
  </si>
  <si>
    <t xml:space="preserve">Otavalo</t>
  </si>
  <si>
    <t xml:space="preserve">Pimampiro</t>
  </si>
  <si>
    <t xml:space="preserve">San Miguel De Urcuquí</t>
  </si>
  <si>
    <t xml:space="preserve">Calvas</t>
  </si>
  <si>
    <t xml:space="preserve">Catamayo</t>
  </si>
  <si>
    <t xml:space="preserve">Celica</t>
  </si>
  <si>
    <t xml:space="preserve">Chaguarpamba</t>
  </si>
  <si>
    <t xml:space="preserve">Espíndola</t>
  </si>
  <si>
    <t xml:space="preserve">Gonzanamá</t>
  </si>
  <si>
    <t xml:space="preserve">Macará</t>
  </si>
  <si>
    <t xml:space="preserve">Paltas</t>
  </si>
  <si>
    <t xml:space="preserve">Puyango</t>
  </si>
  <si>
    <t xml:space="preserve">Saraguro</t>
  </si>
  <si>
    <t xml:space="preserve">Sozoranga</t>
  </si>
  <si>
    <t xml:space="preserve">Zapotillo</t>
  </si>
  <si>
    <t xml:space="preserve">Pindal</t>
  </si>
  <si>
    <t xml:space="preserve">Quilanga</t>
  </si>
  <si>
    <t xml:space="preserve">Olmedo</t>
  </si>
  <si>
    <t xml:space="preserve">Babahoyo</t>
  </si>
  <si>
    <t xml:space="preserve">Baba</t>
  </si>
  <si>
    <t xml:space="preserve">Montalvo</t>
  </si>
  <si>
    <t xml:space="preserve">Puebloviejo</t>
  </si>
  <si>
    <t xml:space="preserve">Quevedo</t>
  </si>
  <si>
    <t xml:space="preserve">Urdaneta</t>
  </si>
  <si>
    <t xml:space="preserve">Ventanas</t>
  </si>
  <si>
    <t xml:space="preserve">Vinces</t>
  </si>
  <si>
    <t xml:space="preserve">Palenque</t>
  </si>
  <si>
    <t xml:space="preserve">Buena Fe</t>
  </si>
  <si>
    <t xml:space="preserve">Valencia</t>
  </si>
  <si>
    <t xml:space="preserve">Mocache</t>
  </si>
  <si>
    <t xml:space="preserve">Quinsaloma</t>
  </si>
  <si>
    <t xml:space="preserve">Portoviejo</t>
  </si>
  <si>
    <t xml:space="preserve">Bolívar_duplicated_1302</t>
  </si>
  <si>
    <t xml:space="preserve">Chone</t>
  </si>
  <si>
    <t xml:space="preserve">El Carmen</t>
  </si>
  <si>
    <t xml:space="preserve">Flavio Alfaro</t>
  </si>
  <si>
    <t xml:space="preserve">Jipijapa</t>
  </si>
  <si>
    <t xml:space="preserve">Junín</t>
  </si>
  <si>
    <t xml:space="preserve">Montecristi</t>
  </si>
  <si>
    <t xml:space="preserve">Paján</t>
  </si>
  <si>
    <t xml:space="preserve">Rocafuerte</t>
  </si>
  <si>
    <t xml:space="preserve">Santa Ana</t>
  </si>
  <si>
    <t xml:space="preserve">Sucre</t>
  </si>
  <si>
    <t xml:space="preserve">Tosagua</t>
  </si>
  <si>
    <t xml:space="preserve">24 De Mayo</t>
  </si>
  <si>
    <t xml:space="preserve">Pedernales</t>
  </si>
  <si>
    <t xml:space="preserve">Olmedo_duplicated_1318</t>
  </si>
  <si>
    <t xml:space="preserve">Puerto López</t>
  </si>
  <si>
    <t xml:space="preserve">Jama</t>
  </si>
  <si>
    <t xml:space="preserve">Jaramijó</t>
  </si>
  <si>
    <t xml:space="preserve">San Vicente</t>
  </si>
  <si>
    <t xml:space="preserve">Morona</t>
  </si>
  <si>
    <t xml:space="preserve">Gualaquiza</t>
  </si>
  <si>
    <t xml:space="preserve">Limón Indanza</t>
  </si>
  <si>
    <t xml:space="preserve">Palora</t>
  </si>
  <si>
    <t xml:space="preserve">Santiago</t>
  </si>
  <si>
    <t xml:space="preserve">Sucúa</t>
  </si>
  <si>
    <t xml:space="preserve">Huamboya</t>
  </si>
  <si>
    <t xml:space="preserve">San Juan Bosco</t>
  </si>
  <si>
    <t xml:space="preserve">Taisha</t>
  </si>
  <si>
    <t xml:space="preserve">Logroño</t>
  </si>
  <si>
    <t xml:space="preserve">Pablo Sexto</t>
  </si>
  <si>
    <t xml:space="preserve">Tiwintza</t>
  </si>
  <si>
    <t xml:space="preserve">Tena</t>
  </si>
  <si>
    <t xml:space="preserve">Archidona</t>
  </si>
  <si>
    <t xml:space="preserve">El Chaco</t>
  </si>
  <si>
    <t xml:space="preserve">Quijos</t>
  </si>
  <si>
    <t xml:space="preserve">Carlos Julio Arosemena Tola</t>
  </si>
  <si>
    <t xml:space="preserve">Mera</t>
  </si>
  <si>
    <t xml:space="preserve">Santa Clara</t>
  </si>
  <si>
    <t xml:space="preserve">Arajuno</t>
  </si>
  <si>
    <t xml:space="preserve">Distrito Metropolitano De Quito</t>
  </si>
  <si>
    <t xml:space="preserve">Cayambe</t>
  </si>
  <si>
    <t xml:space="preserve">Mejía</t>
  </si>
  <si>
    <t xml:space="preserve">Pedro Moncayo</t>
  </si>
  <si>
    <t xml:space="preserve">Rumiñahui</t>
  </si>
  <si>
    <t xml:space="preserve">San Miguel De Los Bancos</t>
  </si>
  <si>
    <t xml:space="preserve">Pedro Vicente Maldonado</t>
  </si>
  <si>
    <t xml:space="preserve">Puerto Quito</t>
  </si>
  <si>
    <t xml:space="preserve">Baños De Agua Santa</t>
  </si>
  <si>
    <t xml:space="preserve">Cevallos</t>
  </si>
  <si>
    <t xml:space="preserve">Mocha</t>
  </si>
  <si>
    <t xml:space="preserve">Patate</t>
  </si>
  <si>
    <t xml:space="preserve">Quero</t>
  </si>
  <si>
    <t xml:space="preserve">Pelileo</t>
  </si>
  <si>
    <t xml:space="preserve">Píllaro</t>
  </si>
  <si>
    <t xml:space="preserve">Tisaleo</t>
  </si>
  <si>
    <t xml:space="preserve">Zamora</t>
  </si>
  <si>
    <t xml:space="preserve">Chinchipe</t>
  </si>
  <si>
    <t xml:space="preserve">Nangaritza</t>
  </si>
  <si>
    <t xml:space="preserve">Yacuambi</t>
  </si>
  <si>
    <t xml:space="preserve">Yantzaza</t>
  </si>
  <si>
    <t xml:space="preserve">El Pangui</t>
  </si>
  <si>
    <t xml:space="preserve">Centinela Del Cóndor</t>
  </si>
  <si>
    <t xml:space="preserve">Palanda</t>
  </si>
  <si>
    <t xml:space="preserve">Paquisha</t>
  </si>
  <si>
    <t xml:space="preserve">San Cristóbal</t>
  </si>
  <si>
    <t xml:space="preserve">Isabela</t>
  </si>
  <si>
    <t xml:space="preserve">Santa Cruz</t>
  </si>
  <si>
    <t xml:space="preserve">Lago Agrio</t>
  </si>
  <si>
    <t xml:space="preserve">Gonzalo Pizarro</t>
  </si>
  <si>
    <t xml:space="preserve">Putumayo</t>
  </si>
  <si>
    <t xml:space="preserve">Shushufindi</t>
  </si>
  <si>
    <t xml:space="preserve">Cascales</t>
  </si>
  <si>
    <t xml:space="preserve">Cuyabeno</t>
  </si>
  <si>
    <t xml:space="preserve">Aguarico</t>
  </si>
  <si>
    <t xml:space="preserve">La Joya De Los Sachas</t>
  </si>
  <si>
    <t xml:space="preserve">Loreto</t>
  </si>
  <si>
    <t xml:space="preserve">La Concordia</t>
  </si>
  <si>
    <t xml:space="preserve">La Libertad</t>
  </si>
  <si>
    <t xml:space="preserve">Salinas</t>
  </si>
  <si>
    <t xml:space="preserve">Cuadro F3</t>
  </si>
  <si>
    <t xml:space="preserve">Nota 2: El cálculo de este indicador corresponde a la división entre el área residencial a construir en la provincia i (numerador), para el número total de viviendas a construir en la provincia i (denominador), en un periodo determinado de tiempo.</t>
  </si>
  <si>
    <t xml:space="preserve">Nota 3: Los resultados del año 2025 son cifras provisionales.</t>
  </si>
  <si>
    <t xml:space="preserve">Cuadro F4</t>
  </si>
  <si>
    <t xml:space="preserve">Edificación residencial</t>
  </si>
  <si>
    <t xml:space="preserve">Nota 1: Para el cálculo se toma el área total a construir.</t>
  </si>
  <si>
    <t xml:space="preserve">Nota 2: El costo promedio de la edificación por metro cuadrado es la división entre el costo de construcción proyectado de la edificación según el uso i y la provincia j como numerador, para el área total a construir según el uso i y la provincia j en el denominador, en un periodo determinado de tiempo.</t>
  </si>
  <si>
    <t xml:space="preserve">Cuadro F5</t>
  </si>
  <si>
    <t xml:space="preserve">Nota 1: Para el cálculo de este indicador se toma el área residencial a construir.</t>
  </si>
  <si>
    <t xml:space="preserve">Nota 2: El cálculo de este indicador corresponde a la división entre el área residencial a construir (numerador) y la población (denominador) de la provincia i, en un periodo determinado de tiempo.</t>
  </si>
  <si>
    <t xml:space="preserve">Cuadro F6</t>
  </si>
  <si>
    <t xml:space="preserve">Metros cuadrados por vivienda</t>
  </si>
  <si>
    <t xml:space="preserve">Costo proyectado de construcción por vivienda</t>
  </si>
  <si>
    <t xml:space="preserve">Costo proyectado por metro cuadrado</t>
  </si>
  <si>
    <t xml:space="preserve">Cuadro F7</t>
  </si>
  <si>
    <t xml:space="preserve">Provincia/Indicador</t>
  </si>
  <si>
    <t xml:space="preserve">Sexo estimado de proyectistas</t>
  </si>
  <si>
    <t xml:space="preserve">Porcentaje de proyectistas por sexo
(Proyectista hombre o mujer)/(Total de proyectistas)*100</t>
  </si>
  <si>
    <t xml:space="preserve">Índice de Feminidad
(Proyectistas mujeres)/(Proyectistas hombres)*100</t>
  </si>
  <si>
    <t xml:space="preserve">Índice de Masculinidad
(Proyectistas hombres)/(Proyectistas mujeres)*100</t>
  </si>
  <si>
    <t xml:space="preserve">Promedio de proyectistas hombres
(Suma proyectistas hombres/15 GAD municipales)</t>
  </si>
  <si>
    <t xml:space="preserve">Promedio de proyectistas mujeres
(Suma proyectistas mujeres/15 GAD municipales)</t>
  </si>
  <si>
    <t xml:space="preserve">Razón de proyectos de construcción por sexo
(Suma proyectistas hombres/Total proyectistas mujeres)</t>
  </si>
  <si>
    <t xml:space="preserve">Razón de proyectos de construcción por sexo
(Suma proyectistas mujeres/Total proyectistas hombres)</t>
  </si>
  <si>
    <t xml:space="preserve">Razón de proyectos de construcción por sexo
(% proyectistas mujeres - % proyectistas hombres)</t>
  </si>
  <si>
    <t xml:space="preserve">Hombres</t>
  </si>
  <si>
    <t xml:space="preserve">Mujeres</t>
  </si>
  <si>
    <t xml:space="preserve">No determinado</t>
  </si>
  <si>
    <t xml:space="preserve">% Hombres</t>
  </si>
  <si>
    <t xml:space="preserve">% Mujeres</t>
  </si>
  <si>
    <t xml:space="preserve">% No identificados</t>
  </si>
  <si>
    <t xml:space="preserve">INFE</t>
  </si>
  <si>
    <t xml:space="preserve">INMA</t>
  </si>
  <si>
    <t xml:space="preserve">PPH</t>
  </si>
  <si>
    <t xml:space="preserve">PPM</t>
  </si>
  <si>
    <t xml:space="preserve">RH</t>
  </si>
  <si>
    <t xml:space="preserve">RM</t>
  </si>
  <si>
    <t xml:space="preserve">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</si>
</sst>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0.0%"/>
    <numFmt numFmtId="171" formatCode="0.0%"/>
  </numFmts>
  <fonts count="13">
    <font>
      <sz val="11"/>
      <color rgb="FF000000"/>
      <name val="Calibri"/>
      <family val="2"/>
      <scheme val="minor"/>
    </font>
    <font>
      <sz val="13"/>
      <color rgb="FFFFFFFF"/>
      <name val="Century Gothic"/>
      <b/>
    </font>
    <font>
      <sz val="13"/>
      <color rgb="FF595959"/>
      <name val="Century Gothic"/>
      <b/>
    </font>
    <font>
      <sz val="11"/>
      <color rgb="FF595959"/>
      <name val="Century Gothic"/>
      <b/>
    </font>
    <font>
      <sz val="11"/>
      <color rgb="FF595959"/>
      <name val="Century Gothic"/>
    </font>
    <font>
      <sz val="14"/>
      <color rgb="FF000000"/>
      <name val="Century Gothic"/>
      <b/>
    </font>
    <font>
      <sz val="12"/>
      <color rgb="FF363535"/>
      <name val="Century Gothic"/>
    </font>
    <font>
      <sz val="10"/>
      <color rgb="FF363535"/>
      <name val="Century Gothic"/>
    </font>
    <font>
      <sz val="13"/>
      <color rgb="FF363535"/>
      <name val="Century Gothic"/>
      <b/>
    </font>
    <font>
      <sz val="13"/>
      <color rgb="FF595959"/>
      <name val="Century Gothic"/>
    </font>
    <font>
      <sz val="13"/>
      <color theme="10"/>
      <name val="Century Gothic"/>
      <u val="single"/>
    </font>
    <font>
      <sz val="11"/>
      <color theme="10"/>
      <name val="Calibri"/>
      <u val="single"/>
    </font>
    <font>
      <sz val="15"/>
      <color rgb="FFFFFFFF"/>
      <name val="Century Gothic"/>
      <b/>
    </font>
  </fonts>
  <fills count="5">
    <fill>
      <patternFill patternType="none"/>
    </fill>
    <fill>
      <patternFill patternType="gray125"/>
    </fill>
    <fill>
      <patternFill patternType="solid">
        <fgColor rgb="FF043F5C"/>
      </patternFill>
    </fill>
    <fill>
      <patternFill patternType="solid">
        <fgColor rgb="FF87D3D5"/>
      </patternFill>
    </fill>
    <fill>
      <patternFill patternType="solid">
        <fgColor rgb="FF7F7F7F"/>
      </patternFill>
    </fill>
  </fills>
  <borders count="5">
    <border>
      <left/>
      <right/>
      <top/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363535"/>
      </left>
      <right style="thin">
        <color rgb="FF363535"/>
      </right>
      <top style="thin">
        <color rgb="FF363535"/>
      </top>
      <bottom style="thin">
        <color rgb="FF363535"/>
      </bottom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166" fontId="6" fillId="0" borderId="4" xfId="0" applyFont="1" applyNumberFormat="1" applyBorder="1" applyAlignment="1">
      <alignment horizontal="center" vertical="center" wrapText="1"/>
    </xf>
    <xf numFmtId="167" fontId="6" fillId="0" borderId="4" xfId="0" applyFont="1" applyNumberForma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68" fontId="8" fillId="3" borderId="3" xfId="0" applyFont="1" applyNumberFormat="1" applyFill="1" applyBorder="1" applyAlignment="1">
      <alignment horizontal="left" vertical="center" wrapText="1"/>
    </xf>
    <xf numFmtId="169" fontId="8" fillId="3" borderId="3" xfId="0" applyFont="1" applyNumberFormat="1" applyFill="1" applyBorder="1" applyAlignment="1">
      <alignment horizontal="center" vertical="center" wrapText="1"/>
    </xf>
    <xf numFmtId="170" fontId="9" fillId="0" borderId="1" xfId="0" applyFont="1" applyNumberFormat="1" applyBorder="1" applyAlignment="1">
      <alignment horizontal="center" vertical="center" wrapText="1"/>
    </xf>
    <xf numFmtId="171" fontId="2" fillId="3" borderId="3" xfId="0" applyFont="1" applyNumberForma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1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theme" Target="theme/theme1.xml"/><Relationship Id="rId42" Type="http://schemas.openxmlformats.org/officeDocument/2006/relationships/styles" Target="styles.xml"/><Relationship Id="rId43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4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2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43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5.png"/><Relationship Id="rId2" Type="http://schemas.openxmlformats.org/officeDocument/2006/relationships/image" Target="../media/image44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6.png"/><Relationship Id="rId2" Type="http://schemas.openxmlformats.org/officeDocument/2006/relationships/image" Target="../media/image45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7.png"/><Relationship Id="rId2" Type="http://schemas.openxmlformats.org/officeDocument/2006/relationships/image" Target="../media/image46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8.png"/><Relationship Id="rId2" Type="http://schemas.openxmlformats.org/officeDocument/2006/relationships/image" Target="../media/image47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9.png"/><Relationship Id="rId2" Type="http://schemas.openxmlformats.org/officeDocument/2006/relationships/image" Target="../media/image48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0.png"/><Relationship Id="rId2" Type="http://schemas.openxmlformats.org/officeDocument/2006/relationships/image" Target="../media/image49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/><Relationship Id="rId2" Type="http://schemas.openxmlformats.org/officeDocument/2006/relationships/image" Target="../media/image50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2.png"/><Relationship Id="rId2" Type="http://schemas.openxmlformats.org/officeDocument/2006/relationships/image" Target="../media/image5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3.png"/><Relationship Id="rId2" Type="http://schemas.openxmlformats.org/officeDocument/2006/relationships/image" Target="../media/image52.png"/></Relationships>
</file>

<file path=xl/drawings/_rels/drawing14.xml.rels><?xml version="1.0" encoding="UTF-8" standalone="yes"?><Relationships xmlns="http://schemas.openxmlformats.org/package/2006/relationships"><Relationship Id="rId1" Type="http://schemas.openxmlformats.org/officeDocument/2006/relationships/image" Target="../media/image14.png"/><Relationship Id="rId2" Type="http://schemas.openxmlformats.org/officeDocument/2006/relationships/image" Target="../media/image53.png"/></Relationships>
</file>

<file path=xl/drawings/_rels/drawing15.xml.rels><?xml version="1.0" encoding="UTF-8" standalone="yes"?>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54.png"/></Relationships>
</file>

<file path=xl/drawings/_rels/drawing16.xml.rels><?xml version="1.0" encoding="UTF-8" standalone="yes"?><Relationships xmlns="http://schemas.openxmlformats.org/package/2006/relationships"><Relationship Id="rId1" Type="http://schemas.openxmlformats.org/officeDocument/2006/relationships/image" Target="../media/image16.png"/><Relationship Id="rId2" Type="http://schemas.openxmlformats.org/officeDocument/2006/relationships/image" Target="../media/image55.png"/></Relationships>
</file>

<file path=xl/drawings/_rels/drawing17.xml.rels><?xml version="1.0" encoding="UTF-8" standalone="yes"?><Relationships xmlns="http://schemas.openxmlformats.org/package/2006/relationships"><Relationship Id="rId1" Type="http://schemas.openxmlformats.org/officeDocument/2006/relationships/image" Target="../media/image17.png"/><Relationship Id="rId2" Type="http://schemas.openxmlformats.org/officeDocument/2006/relationships/image" Target="../media/image56.png"/></Relationships>
</file>

<file path=xl/drawings/_rels/drawing18.xml.rels><?xml version="1.0" encoding="UTF-8" standalone="yes"?><Relationships xmlns="http://schemas.openxmlformats.org/package/2006/relationships"><Relationship Id="rId1" Type="http://schemas.openxmlformats.org/officeDocument/2006/relationships/image" Target="../media/image18.png"/><Relationship Id="rId2" Type="http://schemas.openxmlformats.org/officeDocument/2006/relationships/image" Target="../media/image57.png"/></Relationships>
</file>

<file path=xl/drawings/_rels/drawing19.xml.rels><?xml version="1.0" encoding="UTF-8" standalone="yes"?><Relationships xmlns="http://schemas.openxmlformats.org/package/2006/relationships"><Relationship Id="rId1" Type="http://schemas.openxmlformats.org/officeDocument/2006/relationships/image" Target="../media/image19.png"/><Relationship Id="rId2" Type="http://schemas.openxmlformats.org/officeDocument/2006/relationships/image" Target="../media/image58.png"/></Relationships>
</file>

<file path=xl/drawings/_rels/drawing20.xml.rels><?xml version="1.0" encoding="UTF-8" standalone="yes"?><Relationships xmlns="http://schemas.openxmlformats.org/package/2006/relationships"><Relationship Id="rId1" Type="http://schemas.openxmlformats.org/officeDocument/2006/relationships/image" Target="../media/image20.png"/><Relationship Id="rId2" Type="http://schemas.openxmlformats.org/officeDocument/2006/relationships/image" Target="../media/image59.png"/></Relationships>
</file>

<file path=xl/drawings/_rels/drawing21.xml.rels><?xml version="1.0" encoding="UTF-8" standalone="yes"?><Relationships xmlns="http://schemas.openxmlformats.org/package/2006/relationships"><Relationship Id="rId1" Type="http://schemas.openxmlformats.org/officeDocument/2006/relationships/image" Target="../media/image21.png"/><Relationship Id="rId2" Type="http://schemas.openxmlformats.org/officeDocument/2006/relationships/image" Target="../media/image60.png"/></Relationships>
</file>

<file path=xl/drawings/_rels/drawing22.xml.rels><?xml version="1.0" encoding="UTF-8" standalone="yes"?><Relationships xmlns="http://schemas.openxmlformats.org/package/2006/relationships"><Relationship Id="rId1" Type="http://schemas.openxmlformats.org/officeDocument/2006/relationships/image" Target="../media/image22.png"/><Relationship Id="rId2" Type="http://schemas.openxmlformats.org/officeDocument/2006/relationships/image" Target="../media/image61.png"/></Relationships>
</file>

<file path=xl/drawings/_rels/drawing23.xml.rels><?xml version="1.0" encoding="UTF-8" standalone="yes"?><Relationships xmlns="http://schemas.openxmlformats.org/package/2006/relationships"><Relationship Id="rId1" Type="http://schemas.openxmlformats.org/officeDocument/2006/relationships/image" Target="../media/image23.png"/><Relationship Id="rId2" Type="http://schemas.openxmlformats.org/officeDocument/2006/relationships/image" Target="../media/image62.png"/></Relationships>
</file>

<file path=xl/drawings/_rels/drawing24.xml.rels><?xml version="1.0" encoding="UTF-8" standalone="yes"?><Relationships xmlns="http://schemas.openxmlformats.org/package/2006/relationships"><Relationship Id="rId1" Type="http://schemas.openxmlformats.org/officeDocument/2006/relationships/image" Target="../media/image24.png"/><Relationship Id="rId2" Type="http://schemas.openxmlformats.org/officeDocument/2006/relationships/image" Target="../media/image63.png"/></Relationships>
</file>

<file path=xl/drawings/_rels/drawing25.xml.rels><?xml version="1.0" encoding="UTF-8" standalone="yes"?><Relationships xmlns="http://schemas.openxmlformats.org/package/2006/relationships"><Relationship Id="rId1" Type="http://schemas.openxmlformats.org/officeDocument/2006/relationships/image" Target="../media/image25.png"/><Relationship Id="rId2" Type="http://schemas.openxmlformats.org/officeDocument/2006/relationships/image" Target="../media/image64.png"/></Relationships>
</file>

<file path=xl/drawings/_rels/drawing26.xml.rels><?xml version="1.0" encoding="UTF-8" standalone="yes"?><Relationships xmlns="http://schemas.openxmlformats.org/package/2006/relationships"><Relationship Id="rId1" Type="http://schemas.openxmlformats.org/officeDocument/2006/relationships/image" Target="../media/image26.png"/><Relationship Id="rId2" Type="http://schemas.openxmlformats.org/officeDocument/2006/relationships/image" Target="../media/image65.png"/></Relationships>
</file>

<file path=xl/drawings/_rels/drawing27.xml.rels><?xml version="1.0" encoding="UTF-8" standalone="yes"?><Relationships xmlns="http://schemas.openxmlformats.org/package/2006/relationships"><Relationship Id="rId1" Type="http://schemas.openxmlformats.org/officeDocument/2006/relationships/image" Target="../media/image27.png"/><Relationship Id="rId2" Type="http://schemas.openxmlformats.org/officeDocument/2006/relationships/image" Target="../media/image66.png"/></Relationships>
</file>

<file path=xl/drawings/_rels/drawing28.xml.rels><?xml version="1.0" encoding="UTF-8" standalone="yes"?><Relationships xmlns="http://schemas.openxmlformats.org/package/2006/relationships"><Relationship Id="rId1" Type="http://schemas.openxmlformats.org/officeDocument/2006/relationships/image" Target="../media/image28.png"/><Relationship Id="rId2" Type="http://schemas.openxmlformats.org/officeDocument/2006/relationships/image" Target="../media/image67.png"/></Relationships>
</file>

<file path=xl/drawings/_rels/drawing29.xml.rels><?xml version="1.0" encoding="UTF-8" standalone="yes"?><Relationships xmlns="http://schemas.openxmlformats.org/package/2006/relationships"><Relationship Id="rId1" Type="http://schemas.openxmlformats.org/officeDocument/2006/relationships/image" Target="../media/image29.png"/><Relationship Id="rId2" Type="http://schemas.openxmlformats.org/officeDocument/2006/relationships/image" Target="../media/image68.png"/></Relationships>
</file>

<file path=xl/drawings/_rels/drawing30.xml.rels><?xml version="1.0" encoding="UTF-8" standalone="yes"?><Relationships xmlns="http://schemas.openxmlformats.org/package/2006/relationships"><Relationship Id="rId1" Type="http://schemas.openxmlformats.org/officeDocument/2006/relationships/image" Target="../media/image30.png"/><Relationship Id="rId2" Type="http://schemas.openxmlformats.org/officeDocument/2006/relationships/image" Target="../media/image69.png"/></Relationships>
</file>

<file path=xl/drawings/_rels/drawing31.xml.rels><?xml version="1.0" encoding="UTF-8" standalone="yes"?><Relationships xmlns="http://schemas.openxmlformats.org/package/2006/relationships"><Relationship Id="rId1" Type="http://schemas.openxmlformats.org/officeDocument/2006/relationships/image" Target="../media/image31.png"/><Relationship Id="rId2" Type="http://schemas.openxmlformats.org/officeDocument/2006/relationships/image" Target="../media/image70.png"/></Relationships>
</file>

<file path=xl/drawings/_rels/drawing32.xml.rels><?xml version="1.0" encoding="UTF-8" standalone="yes"?><Relationships xmlns="http://schemas.openxmlformats.org/package/2006/relationships"><Relationship Id="rId1" Type="http://schemas.openxmlformats.org/officeDocument/2006/relationships/image" Target="../media/image32.png"/><Relationship Id="rId2" Type="http://schemas.openxmlformats.org/officeDocument/2006/relationships/image" Target="../media/image71.png"/></Relationships>
</file>

<file path=xl/drawings/_rels/drawing33.xml.rels><?xml version="1.0" encoding="UTF-8" standalone="yes"?><Relationships xmlns="http://schemas.openxmlformats.org/package/2006/relationships"><Relationship Id="rId1" Type="http://schemas.openxmlformats.org/officeDocument/2006/relationships/image" Target="../media/image33.png"/><Relationship Id="rId2" Type="http://schemas.openxmlformats.org/officeDocument/2006/relationships/image" Target="../media/image72.png"/></Relationships>
</file>

<file path=xl/drawings/_rels/drawing34.xml.rels><?xml version="1.0" encoding="UTF-8" standalone="yes"?><Relationships xmlns="http://schemas.openxmlformats.org/package/2006/relationships"><Relationship Id="rId1" Type="http://schemas.openxmlformats.org/officeDocument/2006/relationships/image" Target="../media/image34.png"/><Relationship Id="rId2" Type="http://schemas.openxmlformats.org/officeDocument/2006/relationships/image" Target="../media/image73.png"/></Relationships>
</file>

<file path=xl/drawings/_rels/drawing35.xml.rels><?xml version="1.0" encoding="UTF-8" standalone="yes"?><Relationships xmlns="http://schemas.openxmlformats.org/package/2006/relationships"><Relationship Id="rId1" Type="http://schemas.openxmlformats.org/officeDocument/2006/relationships/image" Target="../media/image35.png"/><Relationship Id="rId2" Type="http://schemas.openxmlformats.org/officeDocument/2006/relationships/image" Target="../media/image74.png"/></Relationships>
</file>

<file path=xl/drawings/_rels/drawing36.xml.rels><?xml version="1.0" encoding="UTF-8" standalone="yes"?><Relationships xmlns="http://schemas.openxmlformats.org/package/2006/relationships"><Relationship Id="rId1" Type="http://schemas.openxmlformats.org/officeDocument/2006/relationships/image" Target="../media/image36.png"/><Relationship Id="rId2" Type="http://schemas.openxmlformats.org/officeDocument/2006/relationships/image" Target="../media/image75.png"/></Relationships>
</file>

<file path=xl/drawings/_rels/drawing37.xml.rels><?xml version="1.0" encoding="UTF-8" standalone="yes"?><Relationships xmlns="http://schemas.openxmlformats.org/package/2006/relationships"><Relationship Id="rId1" Type="http://schemas.openxmlformats.org/officeDocument/2006/relationships/image" Target="../media/image37.png"/><Relationship Id="rId2" Type="http://schemas.openxmlformats.org/officeDocument/2006/relationships/image" Target="../media/image76.png"/></Relationships>
</file>

<file path=xl/drawings/_rels/drawing38.xml.rels><?xml version="1.0" encoding="UTF-8" standalone="yes"?><Relationships xmlns="http://schemas.openxmlformats.org/package/2006/relationships"><Relationship Id="rId1" Type="http://schemas.openxmlformats.org/officeDocument/2006/relationships/image" Target="../media/image38.png"/><Relationship Id="rId2" Type="http://schemas.openxmlformats.org/officeDocument/2006/relationships/image" Target="../media/image77.png"/></Relationships>
</file>

<file path=xl/drawings/_rels/drawing39.xml.rels><?xml version="1.0" encoding="UTF-8" standalone="yes"?><Relationships xmlns="http://schemas.openxmlformats.org/package/2006/relationships"><Relationship Id="rId1" Type="http://schemas.openxmlformats.org/officeDocument/2006/relationships/image" Target="../media/image39.png"/><Relationship Id="rId2" Type="http://schemas.openxmlformats.org/officeDocument/2006/relationships/image" Target="../media/image78.png"/></Relationships>
</file>

<file path=xl/drawings/_rels/drawing40.xml.rels><?xml version="1.0" encoding="UTF-8" standalone="yes"?><Relationships xmlns="http://schemas.openxmlformats.org/package/2006/relationships"><Relationship Id="rId1" Type="http://schemas.openxmlformats.org/officeDocument/2006/relationships/image" Target="../media/image40.png"/><Relationship Id="rId2" Type="http://schemas.openxmlformats.org/officeDocument/2006/relationships/image" Target="../media/image79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3212000" cy="129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511200" cy="126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4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522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7316000" cy="162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856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1149200" cy="126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5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5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3248000" cy="153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856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0440000" cy="127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5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633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2780000" cy="172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7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040000" cy="171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5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7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6146000" cy="174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7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2716000" cy="181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9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95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9069200" cy="163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9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64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6974000" cy="144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7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982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3040000" cy="144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14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26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2975200" cy="16884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9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99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7910000" cy="1738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7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874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6401600" cy="156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95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133600" cy="156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5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874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0440800" cy="163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22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95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8640000" cy="12312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3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90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2711600" cy="16632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5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95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403600" cy="174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82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0925468" cy="18432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9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144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2219200" cy="1857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10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144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8061200" cy="158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95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3716000" cy="174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5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18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8612000" cy="1677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047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0534400" cy="180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191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464800" cy="153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45200" cy="792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6236000" cy="144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20000" cy="7992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860800" cy="154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191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6225200" cy="15804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992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1132000" cy="144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191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5704000" cy="158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11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371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954000" cy="120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3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12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2600000" cy="149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4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164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954000" cy="135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3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12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1164400" cy="163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27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1052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9954000" cy="122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3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12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634000" cy="158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23600" cy="694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7324000" cy="2170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1785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_rels/sheet3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5.xml"/><Relationship Id="rId2" Type="http://schemas.openxmlformats.org/officeDocument/2006/relationships/printerSettings" Target="../printerSettings/printerSettings35.bin"/><Relationship Id="rIdvml" Type="http://schemas.openxmlformats.org/officeDocument/2006/relationships/vmlDrawing" Target="../drawings/vmlDrawing35.vml"/></Relationships>
</file>

<file path=xl/worksheets/_rels/sheet3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6.xml"/><Relationship Id="rId2" Type="http://schemas.openxmlformats.org/officeDocument/2006/relationships/printerSettings" Target="../printerSettings/printerSettings36.bin"/><Relationship Id="rIdvml" Type="http://schemas.openxmlformats.org/officeDocument/2006/relationships/vmlDrawing" Target="../drawings/vmlDrawing36.vml"/></Relationships>
</file>

<file path=xl/worksheets/_rels/sheet3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7.xml"/><Relationship Id="rId2" Type="http://schemas.openxmlformats.org/officeDocument/2006/relationships/printerSettings" Target="../printerSettings/printerSettings37.bin"/><Relationship Id="rIdvml" Type="http://schemas.openxmlformats.org/officeDocument/2006/relationships/vmlDrawing" Target="../drawings/vmlDrawing37.vml"/></Relationships>
</file>

<file path=xl/worksheets/_rels/sheet3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8.xml"/><Relationship Id="rId2" Type="http://schemas.openxmlformats.org/officeDocument/2006/relationships/printerSettings" Target="../printerSettings/printerSettings38.bin"/><Relationship Id="rIdvml" Type="http://schemas.openxmlformats.org/officeDocument/2006/relationships/vmlDrawing" Target="../drawings/vmlDrawing38.vml"/></Relationships>
</file>

<file path=xl/worksheets/_rels/sheet3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9.xml"/><Relationship Id="rId2" Type="http://schemas.openxmlformats.org/officeDocument/2006/relationships/printerSettings" Target="../printerSettings/printerSettings39.bin"/><Relationship Id="rIdvml" Type="http://schemas.openxmlformats.org/officeDocument/2006/relationships/vmlDrawing" Target="../drawings/vmlDrawing39.vml"/></Relationships>
</file>

<file path=xl/worksheets/_rels/sheet4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0.xml"/><Relationship Id="rId2" Type="http://schemas.openxmlformats.org/officeDocument/2006/relationships/printerSettings" Target="../printerSettings/printerSettings40.bin"/><Relationship Id="rIdvml" Type="http://schemas.openxmlformats.org/officeDocument/2006/relationships/vmlDrawing" Target="../drawings/vmlDrawing4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true">
      <pane ySplit="4" xSplit="1" topLeftCell="B5" activePane="bottomRight" state="frozen"/>
      <selection pane="bottomRight"/>
    </sheetView>
  </sheetViews>
  <sheetFormatPr defaultRowHeight="15.0" baseColWidth="10"/>
  <cols>
    <col min="1" max="1" width="20.71" hidden="0" customWidth="1"/>
    <col min="2" max="2" width="170.71" hidden="0" customWidth="1"/>
  </cols>
  <sheetData>
    <row r="1" ht="110" customHeight="1"/>
    <row r="4" ht="33" customHeight="1">
      <c r="A4" s="1" t="s">
        <v>0</v>
      </c>
      <c r="B4" s="1" t="s">
        <v>1</v>
      </c>
    </row>
    <row r="5" ht="33" customHeight="1">
      <c r="A5" s="3" t="s">
        <v>2</v>
      </c>
      <c r="B5" s="2" t="s">
        <v>3</v>
      </c>
    </row>
    <row r="6" ht="33" customHeight="1">
      <c r="A6" s="18" t="str">
        <f>=HYPERLINK("#'A1'!A1", "A1")</f>
      </c>
      <c r="B6" s="17" t="str">
        <f>=HYPERLINK("#'A1'!A1", "Resultados de las principales variables, periodo 2024-2025")</f>
      </c>
    </row>
    <row r="7" ht="33" customHeight="1">
      <c r="A7" s="3" t="s">
        <v>6</v>
      </c>
      <c r="B7" s="2" t="s">
        <v>7</v>
      </c>
    </row>
    <row r="8" ht="33" customHeight="1">
      <c r="A8" s="18" t="str">
        <f>=HYPERLINK("#'B1'!A1", "B1")</f>
      </c>
      <c r="B8" s="17" t="str">
        <f>=HYPERLINK("#'B1'!A1", "Resultados según principales variables, por provincias, año 2025")</f>
      </c>
    </row>
    <row r="9" ht="33" customHeight="1">
      <c r="A9" s="18" t="str">
        <f>=HYPERLINK("#'B2'!A1", "B2")</f>
      </c>
      <c r="B9" s="17" t="str">
        <f>=HYPERLINK("#'B2'!A1", "Edificaciones a construir, por provincias y área, año 2025")</f>
      </c>
    </row>
    <row r="10" ht="33" customHeight="1">
      <c r="A10" s="18" t="str">
        <f>=HYPERLINK("#'B3'!A1", "B3")</f>
      </c>
      <c r="B10" s="17" t="str">
        <f>=HYPERLINK("#'B3'!A1", "Edificaciones a construir, por provincias y según tipo de obra, año 2025")</f>
      </c>
    </row>
    <row r="11" ht="33" customHeight="1">
      <c r="A11" s="18" t="str">
        <f>=HYPERLINK("#'B4'!A1", "B4")</f>
      </c>
      <c r="B11" s="17" t="str">
        <f>=HYPERLINK("#'B4'!A1", "Edificaciones, permisos y viviendas a construir, por cantón, año 2025")</f>
      </c>
    </row>
    <row r="12" ht="33" customHeight="1">
      <c r="A12" s="18" t="str">
        <f>=HYPERLINK("#'B5'!A1", "B5")</f>
      </c>
      <c r="B12" s="17" t="str">
        <f>=HYPERLINK("#'B5'!A1", "Edificaciones a construir residenciales, por cantón, año 2025")</f>
      </c>
    </row>
    <row r="13" ht="33" customHeight="1">
      <c r="A13" s="18" t="str">
        <f>=HYPERLINK("#'B6'!A1", "B6")</f>
      </c>
      <c r="B13" s="17" t="str">
        <f>=HYPERLINK("#'B6'!A1", "Edificaciones a construir, por uso de la edificación según área, año 2025")</f>
      </c>
    </row>
    <row r="14" ht="33" customHeight="1">
      <c r="A14" s="18" t="str">
        <f>=HYPERLINK("#'B7'!A1", "B7")</f>
      </c>
      <c r="B14" s="17" t="str">
        <f>=HYPERLINK("#'B7'!A1", "Edificaciones a construir, por uso de la edificación según tipo de obra, año 2025")</f>
      </c>
    </row>
    <row r="15" ht="33" customHeight="1">
      <c r="A15" s="18" t="str">
        <f>=HYPERLINK("#'B8'!A1", "B8")</f>
      </c>
      <c r="B15" s="17" t="str">
        <f>=HYPERLINK("#'B8'!A1", "Edificaciones a construir, por uso de la edificación según metros cuadrados, año 2025")</f>
      </c>
    </row>
    <row r="16" ht="33" customHeight="1">
      <c r="A16" s="18" t="str">
        <f>=HYPERLINK("#'B9'!A1", "B9")</f>
      </c>
      <c r="B16" s="17" t="str">
        <f>=HYPERLINK("#'B9'!A1", "Edificaciones a construir, por cantón según metros cuadrados, año 2025")</f>
      </c>
    </row>
    <row r="17" ht="33" customHeight="1">
      <c r="A17" s="18" t="str">
        <f>=HYPERLINK("#'B10'!A1", "B10")</f>
      </c>
      <c r="B17" s="17" t="str">
        <f>=HYPERLINK("#'B10'!A1", "Edificaciones a construir, por materiales predominantes y regiones, año 2025")</f>
      </c>
    </row>
    <row r="18" ht="33" customHeight="1">
      <c r="A18" s="18" t="str">
        <f>=HYPERLINK("#'B11'!A1", "B11")</f>
      </c>
      <c r="B18" s="17" t="str">
        <f>=HYPERLINK("#'B11'!A1", "Edificaciones a construir, por materiales predominantes y tipo de uso , año 2025")</f>
      </c>
    </row>
    <row r="19" ht="33" customHeight="1">
      <c r="A19" s="18" t="str">
        <f>=HYPERLINK("#'B12'!A1", "B12")</f>
      </c>
      <c r="B19" s="17" t="str">
        <f>=HYPERLINK("#'B12'!A1", "Edificaciones a construir, por provincias según acceso a la edificación, año 2025")</f>
      </c>
    </row>
    <row r="20" ht="33" customHeight="1">
      <c r="A20" s="18" t="str">
        <f>=HYPERLINK("#'B13'!A1", "B13")</f>
      </c>
      <c r="B20" s="17" t="str">
        <f>=HYPERLINK("#'B13'!A1", "Edificaciones a construir por provincias según tipo de ocupación, año 2025")</f>
      </c>
    </row>
    <row r="21" ht="33" customHeight="1">
      <c r="A21" s="18" t="str">
        <f>=HYPERLINK("#'B14'!A1", "B14")</f>
      </c>
      <c r="B21" s="17" t="str">
        <f>=HYPERLINK("#'B14'!A1", "Edificaciones a construir, por uso de la edificación y número de pisos, año 2025")</f>
      </c>
    </row>
    <row r="22" ht="33" customHeight="1">
      <c r="A22" s="18" t="str">
        <f>=HYPERLINK("#'B15'!A1", "B15")</f>
      </c>
      <c r="B22" s="17" t="str">
        <f>=HYPERLINK("#'B15'!A1", "Edificaciones a construir, por uso de la edificación y tipo de financiamiento, año 2025")</f>
      </c>
    </row>
    <row r="23" ht="33" customHeight="1">
      <c r="A23" s="18" t="str">
        <f>=HYPERLINK("#'B16'!A1", "B16")</f>
      </c>
      <c r="B23" s="17" t="str">
        <f>=HYPERLINK("#'B16'!A1", "Edificaciones a construir,por provincias según acceso a servicios básicos/tecnología, año 2025")</f>
      </c>
    </row>
    <row r="24" ht="33" customHeight="1">
      <c r="A24" s="18" t="str">
        <f>=HYPERLINK("#'B17'!A1", "B17")</f>
      </c>
      <c r="B24" s="17" t="str">
        <f>=HYPERLINK("#'B17'!A1", "Edificaciones a construir residenciales, por lugar casas/edificios")</f>
      </c>
    </row>
    <row r="25" ht="33" customHeight="1">
      <c r="A25" s="3" t="s">
        <v>42</v>
      </c>
      <c r="B25" s="2" t="s">
        <v>43</v>
      </c>
    </row>
    <row r="26" ht="33" customHeight="1">
      <c r="A26" s="18" t="str">
        <f>=HYPERLINK("#'C1'!A1", "C1")</f>
      </c>
      <c r="B26" s="17" t="str">
        <f>=HYPERLINK("#'C1'!A1", "Viviendas a construir, por provincias y área, año 2025")</f>
      </c>
    </row>
    <row r="27" ht="33" customHeight="1">
      <c r="A27" s="18" t="str">
        <f>=HYPERLINK("#'C2'!A1", "C2")</f>
      </c>
      <c r="B27" s="17" t="str">
        <f>=HYPERLINK("#'C2'!A1", "Viviendas a construir, por provincias y tipo de obra, año 2025")</f>
      </c>
    </row>
    <row r="28" ht="33" customHeight="1">
      <c r="A28" s="18" t="str">
        <f>=HYPERLINK("#'C3'!A1", "C3")</f>
      </c>
      <c r="B28" s="17" t="str">
        <f>=HYPERLINK("#'C3'!A1", "Viviendas a construir, por provincias y metros cuadrados, año 2025")</f>
      </c>
    </row>
    <row r="29" ht="33" customHeight="1">
      <c r="A29" s="18" t="str">
        <f>=HYPERLINK("#'C4'!A1", "C4")</f>
      </c>
      <c r="B29" s="17" t="str">
        <f>=HYPERLINK("#'C4'!A1", "Viviendas a construir, por provincias y número de cuartos, año 2025")</f>
      </c>
    </row>
    <row r="30" ht="33" customHeight="1">
      <c r="A30" s="18" t="str">
        <f>=HYPERLINK("#'C5'!A1", "C5")</f>
      </c>
      <c r="B30" s="17" t="str">
        <f>=HYPERLINK("#'C5'!A1", "Viviendas a construir, por provincias y número de dormitorios, año 2025")</f>
      </c>
    </row>
    <row r="31" ht="33" customHeight="1">
      <c r="A31" s="18" t="str">
        <f>=HYPERLINK("#'C6'!A1", "C6")</f>
      </c>
      <c r="B31" s="17" t="str">
        <f>=HYPERLINK("#'C6'!A1", "Viviendas a construir, por provincias y segmento de financiamiento, año 2025")</f>
      </c>
    </row>
    <row r="32" ht="33" customHeight="1">
      <c r="A32" s="3" t="s">
        <v>56</v>
      </c>
      <c r="B32" s="2" t="s">
        <v>57</v>
      </c>
    </row>
    <row r="33" ht="33" customHeight="1">
      <c r="A33" s="18" t="str">
        <f>=HYPERLINK("#'D1'!A1", "D1")</f>
      </c>
      <c r="B33" s="17" t="str">
        <f>=HYPERLINK("#'D1'!A1", "Superficie del terreno y área a construir, por provincias y uso de la edificación, año 2025")</f>
      </c>
    </row>
    <row r="34" ht="33" customHeight="1">
      <c r="A34" s="18" t="str">
        <f>=HYPERLINK("#'D2'!A1", "D2")</f>
      </c>
      <c r="B34" s="17" t="str">
        <f>=HYPERLINK("#'D2'!A1", "Superficie del terreno y área a construir, por uso de la edificación, año 2025")</f>
      </c>
    </row>
    <row r="35" ht="33" customHeight="1">
      <c r="A35" s="3" t="s">
        <v>62</v>
      </c>
      <c r="B35" s="2" t="s">
        <v>63</v>
      </c>
    </row>
    <row r="36" ht="33" customHeight="1">
      <c r="A36" s="18" t="str">
        <f>=HYPERLINK("#'E1'!A1", "E1")</f>
      </c>
      <c r="B36" s="17" t="str">
        <f>=HYPERLINK("#'E1'!A1", "Valor estimado del financiamiento de las edificaciones, por provincias y tipo de obra, año 2025")</f>
      </c>
    </row>
    <row r="37" ht="33" customHeight="1">
      <c r="A37" s="18" t="str">
        <f>=HYPERLINK("#'E2'!A1", "E2")</f>
      </c>
      <c r="B37" s="17" t="str">
        <f>=HYPERLINK("#'E2'!A1", "Valor estimado del financiamiento de las edificaciones, por uso de la edificación y tipo de obra, año 2025")</f>
      </c>
    </row>
    <row r="38" ht="33" customHeight="1">
      <c r="A38" s="18" t="str">
        <f>=HYPERLINK("#'E3'!A1", "E3")</f>
      </c>
      <c r="B38" s="17" t="str">
        <f>=HYPERLINK("#'E3'!A1", "Valor estimado de las edificaciones, por provincias y tipo de financiamiento, año 2025")</f>
      </c>
    </row>
    <row r="39" ht="33" customHeight="1">
      <c r="A39" s="18" t="str">
        <f>=HYPERLINK("#'E4'!A1", "E4")</f>
      </c>
      <c r="B39" s="17" t="str">
        <f>=HYPERLINK("#'E4'!A1", "Valor estimado de las edificaciones a construir, por uso de la edificación y tipo de financiamiento, año 2025")</f>
      </c>
    </row>
    <row r="40" ht="33" customHeight="1">
      <c r="A40" s="18" t="str">
        <f>=HYPERLINK("#'E5'!A1", "E5")</f>
      </c>
      <c r="B40" s="17" t="str">
        <f>=HYPERLINK("#'E5'!A1", "Financiamiento de las edificaciones, por uso y fuentes de financiamiento, año 2025")</f>
      </c>
    </row>
    <row r="41" ht="33" customHeight="1">
      <c r="A41" s="18" t="str">
        <f>=HYPERLINK("#'E6'!A1", "E6")</f>
      </c>
      <c r="B41" s="17" t="str">
        <f>=HYPERLINK("#'E6'!A1", "Financiamiento por préstamos, por uso y fuente del préstamo, año 2025")</f>
      </c>
    </row>
    <row r="42" ht="33" customHeight="1">
      <c r="A42" s="3" t="s">
        <v>76</v>
      </c>
      <c r="B42" s="2" t="s">
        <v>77</v>
      </c>
    </row>
    <row r="43" ht="33" customHeight="1">
      <c r="A43" s="18" t="str">
        <f>=HYPERLINK("#'F1'!A1", "F1")</f>
      </c>
      <c r="B43" s="17" t="str">
        <f>=HYPERLINK("#'F1'!A1", "Viviendas a construir por cada 10.000 habitantes, por provincias, año 2025")</f>
      </c>
    </row>
    <row r="44" ht="33" customHeight="1">
      <c r="A44" s="18" t="str">
        <f>=HYPERLINK("#'F2'!A1", "F2")</f>
      </c>
      <c r="B44" s="17" t="str">
        <f>=HYPERLINK("#'F2'!A1", "Viviendas a construir por cada 10.000 habitantes, por cantones, año 2025")</f>
      </c>
    </row>
    <row r="45" ht="33" customHeight="1">
      <c r="A45" s="18" t="str">
        <f>=HYPERLINK("#'F3'!A1", "F3")</f>
      </c>
      <c r="B45" s="17" t="str">
        <f>=HYPERLINK("#'F3'!A1", "Promedio de metros cuadrados de construcción por vivienda, por provincias, año 2025")</f>
      </c>
    </row>
    <row r="46" ht="33" customHeight="1">
      <c r="A46" s="18" t="str">
        <f>=HYPERLINK("#'F4'!A1", "F4")</f>
      </c>
      <c r="B46" s="17" t="str">
        <f>=HYPERLINK("#'F4'!A1", "Costo de construcción proyectado por metro cuadrado, por provincias y uso de la edificación, año 2025")</f>
      </c>
    </row>
    <row r="47" ht="33" customHeight="1">
      <c r="A47" s="18" t="str">
        <f>=HYPERLINK("#'F5'!A1", "F5")</f>
      </c>
      <c r="B47" s="17" t="str">
        <f>=HYPERLINK("#'F5'!A1", "Metros cuadrados a construir por cada 100 habitantes, por provincias, año 2025")</f>
      </c>
    </row>
    <row r="48" ht="33" customHeight="1">
      <c r="A48" s="18" t="str">
        <f>=HYPERLINK("#'F6'!A1", "F6")</f>
      </c>
      <c r="B48" s="17" t="str">
        <f>=HYPERLINK("#'F6'!A1", "Indicadores de las principales variables, año 2025")</f>
      </c>
    </row>
    <row r="49" ht="33" customHeight="1">
      <c r="A49" s="18" t="str">
        <f>=HYPERLINK("#'F7'!A1", "F7")</f>
      </c>
      <c r="B49" s="17" t="str">
        <f>=HYPERLINK("#'F7'!A1", "Indicadores con enfoque de género, año según sexo año 2025")</f>
      </c>
    </row>
    <row r="50" ht="18" customHeight="1">
      <c r="A50" s="4"/>
      <c r="B50" s="5"/>
    </row>
    <row r="51" ht="18" customHeight="1">
      <c r="A51" s="4" t="s">
        <v>92</v>
      </c>
      <c r="B51" s="5"/>
    </row>
    <row r="52" ht="18" customHeight="1">
      <c r="A52" s="4" t="s">
        <v>93</v>
      </c>
      <c r="B52" s="5"/>
    </row>
    <row r="53" ht="18" customHeight="1">
      <c r="A53" s="4"/>
      <c r="B53" s="5"/>
    </row>
    <row r="54" ht="18" customHeight="1">
      <c r="A54" s="4" t="s">
        <v>94</v>
      </c>
      <c r="B54" s="5"/>
    </row>
    <row r="55" ht="18" customHeight="1">
      <c r="A55" s="4" t="s">
        <v>95</v>
      </c>
      <c r="B55" s="5" t="s">
        <v>98</v>
      </c>
    </row>
    <row r="56" ht="18" customHeight="1">
      <c r="A56" s="4" t="s">
        <v>96</v>
      </c>
      <c r="B56" s="5" t="s">
        <v>99</v>
      </c>
    </row>
    <row r="57" ht="18" customHeight="1">
      <c r="A57" s="4" t="s">
        <v>97</v>
      </c>
      <c r="B57" s="5" t="s">
        <v>100</v>
      </c>
    </row>
    <row r="58" ht="18" customHeight="1">
      <c r="A58" s="4"/>
      <c r="B58" s="5"/>
    </row>
    <row r="59" ht="18" customHeight="1">
      <c r="A59" s="4"/>
      <c r="B59" s="5"/>
    </row>
    <row r="60" ht="18" customHeight="1">
      <c r="A60" s="4"/>
      <c r="B6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/>
  </sheetViews>
  <sheetFormatPr defaultRowHeight="15.0" baseColWidth="10"/>
  <cols>
    <col min="1" max="1" width="3.26" hidden="0" customWidth="1"/>
    <col min="2" max="2" width="45.71" hidden="0" customWidth="1"/>
    <col min="3" max="3" width="30.71" hidden="0" customWidth="1"/>
    <col min="4" max="4" width="30.71" hidden="0" customWidth="1"/>
    <col min="6" max="6" width="15.71" hidden="0" customWidth="1"/>
  </cols>
  <sheetData>
    <row r="1" ht="110" customHeight="1"/>
    <row r="2" ht="35" customHeight="1">
      <c r="B2" s="6" t="s">
        <v>101</v>
      </c>
    </row>
    <row r="4" ht="40" customHeight="1">
      <c r="B4" s="7" t="s">
        <v>102</v>
      </c>
      <c r="C4" s="7" t="s">
        <v>103</v>
      </c>
      <c r="D4" s="7" t="s">
        <v>104</v>
      </c>
      <c r="F4" s="20" t="str">
        <f>=HYPERLINK("#'ÍNDICE'!A1", "Índice")</f>
      </c>
    </row>
    <row r="5" ht="35" customHeight="1">
      <c r="B5" s="9" t="s">
        <v>105</v>
      </c>
      <c r="C5" s="8" t="s">
        <v>110</v>
      </c>
      <c r="D5" s="8" t="s">
        <v>115</v>
      </c>
    </row>
    <row r="6" ht="35" customHeight="1">
      <c r="B6" s="9" t="s">
        <v>106</v>
      </c>
      <c r="C6" s="8" t="s">
        <v>111</v>
      </c>
      <c r="D6" s="8" t="s">
        <v>116</v>
      </c>
    </row>
    <row r="7" ht="35" customHeight="1">
      <c r="B7" s="9" t="s">
        <v>107</v>
      </c>
      <c r="C7" s="8" t="s">
        <v>112</v>
      </c>
      <c r="D7" s="8" t="s">
        <v>117</v>
      </c>
    </row>
    <row r="8" ht="35" customHeight="1">
      <c r="B8" s="9" t="s">
        <v>108</v>
      </c>
      <c r="C8" s="8" t="s">
        <v>113</v>
      </c>
      <c r="D8" s="8" t="s">
        <v>118</v>
      </c>
    </row>
    <row r="9" ht="35" customHeight="1">
      <c r="B9" s="9" t="s">
        <v>109</v>
      </c>
      <c r="C9" s="8" t="s">
        <v>114</v>
      </c>
      <c r="D9" s="8" t="s">
        <v>119</v>
      </c>
    </row>
    <row r="11">
      <c r="B11" s="10" t="s">
        <v>120</v>
      </c>
    </row>
    <row r="12">
      <c r="B12" s="10" t="s">
        <v>121</v>
      </c>
    </row>
    <row r="13">
      <c r="B13" s="10" t="s">
        <v>122</v>
      </c>
    </row>
    <row r="14">
      <c r="B14" s="10"/>
    </row>
    <row r="15">
      <c r="B15" s="10"/>
    </row>
    <row r="16">
      <c r="B16" s="10"/>
    </row>
    <row r="17">
      <c r="B17" s="10"/>
    </row>
    <row r="18">
      <c r="B18" s="10"/>
    </row>
    <row r="19">
      <c r="B19" s="10"/>
    </row>
    <row r="20">
      <c r="B20" s="10"/>
    </row>
    <row r="21">
      <c r="B21" s="10"/>
    </row>
    <row r="22">
      <c r="B22" s="10"/>
    </row>
    <row r="23">
      <c r="B23" s="10"/>
    </row>
    <row r="24">
      <c r="B24" s="10"/>
    </row>
    <row r="25">
      <c r="B25" s="10"/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10" max="10" width="15.71" hidden="0" customWidth="1"/>
  </cols>
  <sheetData>
    <row r="1" ht="135" customHeight="1"/>
    <row r="2" ht="25" customHeight="1">
      <c r="B2" s="6" t="s">
        <v>123</v>
      </c>
    </row>
    <row r="4" ht="65" customHeight="1">
      <c r="B4" s="7" t="s">
        <v>151</v>
      </c>
      <c r="C4" s="7" t="s">
        <v>105</v>
      </c>
      <c r="D4" s="7" t="s">
        <v>106</v>
      </c>
      <c r="E4" s="7" t="s">
        <v>107</v>
      </c>
      <c r="F4" s="7" t="s">
        <v>108</v>
      </c>
      <c r="G4" s="7" t="s">
        <v>109</v>
      </c>
      <c r="H4" s="7" t="s">
        <v>126</v>
      </c>
      <c r="J4" s="20" t="str">
        <f>=HYPERLINK("#'ÍNDICE'!A1", "Índice")</f>
      </c>
    </row>
    <row r="5" ht="35" customHeight="1">
      <c r="B5" s="11" t="s">
        <v>124</v>
      </c>
      <c r="C5" s="12" t="n">
        <v>23334</v>
      </c>
      <c r="D5" s="12" t="n">
        <v>31049</v>
      </c>
      <c r="E5" s="12" t="n">
        <v>41764</v>
      </c>
      <c r="F5" s="12" t="n">
        <v>13733470</v>
      </c>
      <c r="G5" s="12" t="n">
        <v>7738446</v>
      </c>
      <c r="H5" s="12" t="n">
        <v>3243183524</v>
      </c>
    </row>
    <row r="6" ht="35" customHeight="1">
      <c r="B6" s="9" t="s">
        <v>127</v>
      </c>
      <c r="C6" s="8" t="n">
        <v>1428</v>
      </c>
      <c r="D6" s="8" t="n">
        <v>1873</v>
      </c>
      <c r="E6" s="8" t="n">
        <v>3431</v>
      </c>
      <c r="F6" s="8" t="n">
        <v>1096131</v>
      </c>
      <c r="G6" s="8" t="n">
        <v>637690</v>
      </c>
      <c r="H6" s="8" t="n">
        <v>287578215</v>
      </c>
    </row>
    <row r="7" ht="35" customHeight="1">
      <c r="B7" s="9" t="s">
        <v>128</v>
      </c>
      <c r="C7" s="8" t="n">
        <v>211</v>
      </c>
      <c r="D7" s="8" t="n">
        <v>235</v>
      </c>
      <c r="E7" s="8" t="n">
        <v>310</v>
      </c>
      <c r="F7" s="8" t="n">
        <v>154283</v>
      </c>
      <c r="G7" s="8" t="n">
        <v>50629</v>
      </c>
      <c r="H7" s="8" t="n">
        <v>16592564</v>
      </c>
    </row>
    <row r="8" ht="35" customHeight="1">
      <c r="B8" s="9" t="s">
        <v>129</v>
      </c>
      <c r="C8" s="8" t="n">
        <v>494</v>
      </c>
      <c r="D8" s="8" t="n">
        <v>498</v>
      </c>
      <c r="E8" s="8" t="n">
        <v>637</v>
      </c>
      <c r="F8" s="8" t="n">
        <v>362652</v>
      </c>
      <c r="G8" s="8" t="n">
        <v>114307</v>
      </c>
      <c r="H8" s="8" t="n">
        <v>41402637</v>
      </c>
    </row>
    <row r="9" ht="35" customHeight="1">
      <c r="B9" s="9" t="s">
        <v>130</v>
      </c>
      <c r="C9" s="8" t="n">
        <v>368</v>
      </c>
      <c r="D9" s="8" t="n">
        <v>375</v>
      </c>
      <c r="E9" s="8" t="n">
        <v>445</v>
      </c>
      <c r="F9" s="8" t="n">
        <v>182179</v>
      </c>
      <c r="G9" s="8" t="n">
        <v>57858</v>
      </c>
      <c r="H9" s="8" t="n">
        <v>16272651</v>
      </c>
    </row>
    <row r="10" ht="35" customHeight="1">
      <c r="B10" s="9" t="s">
        <v>131</v>
      </c>
      <c r="C10" s="8" t="n">
        <v>669</v>
      </c>
      <c r="D10" s="8" t="n">
        <v>748</v>
      </c>
      <c r="E10" s="8" t="n">
        <v>797</v>
      </c>
      <c r="F10" s="8" t="n">
        <v>628243</v>
      </c>
      <c r="G10" s="8" t="n">
        <v>186052</v>
      </c>
      <c r="H10" s="8" t="n">
        <v>58665609</v>
      </c>
    </row>
    <row r="11" ht="35" customHeight="1">
      <c r="B11" s="9" t="s">
        <v>132</v>
      </c>
      <c r="C11" s="8" t="n">
        <v>598</v>
      </c>
      <c r="D11" s="8" t="n">
        <v>673</v>
      </c>
      <c r="E11" s="8" t="n">
        <v>1052</v>
      </c>
      <c r="F11" s="8" t="n">
        <v>280133</v>
      </c>
      <c r="G11" s="8" t="n">
        <v>186420</v>
      </c>
      <c r="H11" s="8" t="n">
        <v>59967324</v>
      </c>
    </row>
    <row r="12" ht="35" customHeight="1">
      <c r="B12" s="9" t="s">
        <v>133</v>
      </c>
      <c r="C12" s="8" t="n">
        <v>732</v>
      </c>
      <c r="D12" s="8" t="n">
        <v>828</v>
      </c>
      <c r="E12" s="8" t="n">
        <v>1221</v>
      </c>
      <c r="F12" s="8" t="n">
        <v>338538</v>
      </c>
      <c r="G12" s="8" t="n">
        <v>190998</v>
      </c>
      <c r="H12" s="8" t="n">
        <v>60131104</v>
      </c>
    </row>
    <row r="13" ht="35" customHeight="1">
      <c r="B13" s="9" t="s">
        <v>134</v>
      </c>
      <c r="C13" s="8" t="n">
        <v>173</v>
      </c>
      <c r="D13" s="8" t="n">
        <v>176</v>
      </c>
      <c r="E13" s="8" t="n">
        <v>153</v>
      </c>
      <c r="F13" s="8" t="n">
        <v>89414</v>
      </c>
      <c r="G13" s="8" t="n">
        <v>34579</v>
      </c>
      <c r="H13" s="8" t="n">
        <v>8288154</v>
      </c>
    </row>
    <row r="14" ht="35" customHeight="1">
      <c r="B14" s="9" t="s">
        <v>135</v>
      </c>
      <c r="C14" s="8" t="n">
        <v>6331</v>
      </c>
      <c r="D14" s="8" t="n">
        <v>6600</v>
      </c>
      <c r="E14" s="8" t="n">
        <v>7666</v>
      </c>
      <c r="F14" s="8" t="n">
        <v>1816902</v>
      </c>
      <c r="G14" s="8" t="n">
        <v>1688694</v>
      </c>
      <c r="H14" s="8" t="n">
        <v>831243103</v>
      </c>
    </row>
    <row r="15" ht="35" customHeight="1">
      <c r="B15" s="9" t="s">
        <v>136</v>
      </c>
      <c r="C15" s="8" t="n">
        <v>979</v>
      </c>
      <c r="D15" s="8" t="n">
        <v>1220</v>
      </c>
      <c r="E15" s="8" t="n">
        <v>1399</v>
      </c>
      <c r="F15" s="8" t="n">
        <v>686534</v>
      </c>
      <c r="G15" s="8" t="n">
        <v>242456</v>
      </c>
      <c r="H15" s="8" t="n">
        <v>75244602</v>
      </c>
    </row>
    <row r="16" ht="35" customHeight="1">
      <c r="B16" s="9" t="s">
        <v>137</v>
      </c>
      <c r="C16" s="8" t="n">
        <v>1334</v>
      </c>
      <c r="D16" s="8" t="n">
        <v>1484</v>
      </c>
      <c r="E16" s="8" t="n">
        <v>1997</v>
      </c>
      <c r="F16" s="8" t="n">
        <v>668340</v>
      </c>
      <c r="G16" s="8" t="n">
        <v>346699</v>
      </c>
      <c r="H16" s="8" t="n">
        <v>113827987</v>
      </c>
    </row>
    <row r="17" ht="35" customHeight="1">
      <c r="B17" s="9" t="s">
        <v>138</v>
      </c>
      <c r="C17" s="8" t="n">
        <v>544</v>
      </c>
      <c r="D17" s="8" t="n">
        <v>751</v>
      </c>
      <c r="E17" s="8" t="n">
        <v>833</v>
      </c>
      <c r="F17" s="8" t="n">
        <v>224921</v>
      </c>
      <c r="G17" s="8" t="n">
        <v>137538</v>
      </c>
      <c r="H17" s="8" t="n">
        <v>35487288</v>
      </c>
    </row>
    <row r="18" ht="35" customHeight="1">
      <c r="B18" s="9" t="s">
        <v>139</v>
      </c>
      <c r="C18" s="8" t="n">
        <v>1396</v>
      </c>
      <c r="D18" s="8" t="n">
        <v>1571</v>
      </c>
      <c r="E18" s="8" t="n">
        <v>1786</v>
      </c>
      <c r="F18" s="8" t="n">
        <v>930401</v>
      </c>
      <c r="G18" s="8" t="n">
        <v>397199</v>
      </c>
      <c r="H18" s="8" t="n">
        <v>163217609</v>
      </c>
    </row>
    <row r="19" ht="35" customHeight="1">
      <c r="B19" s="9" t="s">
        <v>140</v>
      </c>
      <c r="C19" s="8" t="n">
        <v>461</v>
      </c>
      <c r="D19" s="8" t="n">
        <v>504</v>
      </c>
      <c r="E19" s="8" t="n">
        <v>623</v>
      </c>
      <c r="F19" s="8" t="n">
        <v>442076</v>
      </c>
      <c r="G19" s="8" t="n">
        <v>105394</v>
      </c>
      <c r="H19" s="8" t="n">
        <v>31064628</v>
      </c>
    </row>
    <row r="20" ht="35" customHeight="1">
      <c r="B20" s="9" t="s">
        <v>141</v>
      </c>
      <c r="C20" s="8" t="n">
        <v>170</v>
      </c>
      <c r="D20" s="8" t="n">
        <v>190</v>
      </c>
      <c r="E20" s="8" t="n">
        <v>213</v>
      </c>
      <c r="F20" s="8" t="n">
        <v>148929</v>
      </c>
      <c r="G20" s="8" t="n">
        <v>49772</v>
      </c>
      <c r="H20" s="8" t="n">
        <v>18802432</v>
      </c>
    </row>
    <row r="21" ht="35" customHeight="1">
      <c r="B21" s="9" t="s">
        <v>142</v>
      </c>
      <c r="C21" s="8" t="n">
        <v>299</v>
      </c>
      <c r="D21" s="8" t="n">
        <v>304</v>
      </c>
      <c r="E21" s="8" t="n">
        <v>384</v>
      </c>
      <c r="F21" s="8" t="n">
        <v>160868</v>
      </c>
      <c r="G21" s="8" t="n">
        <v>68786</v>
      </c>
      <c r="H21" s="8" t="n">
        <v>21178658</v>
      </c>
    </row>
    <row r="22" ht="35" customHeight="1">
      <c r="B22" s="9" t="s">
        <v>143</v>
      </c>
      <c r="C22" s="8" t="n">
        <v>2248</v>
      </c>
      <c r="D22" s="8" t="n">
        <v>7692</v>
      </c>
      <c r="E22" s="8" t="n">
        <v>12121</v>
      </c>
      <c r="F22" s="8" t="n">
        <v>2168667</v>
      </c>
      <c r="G22" s="8" t="n">
        <v>2010156</v>
      </c>
      <c r="H22" s="8" t="n">
        <v>986606338</v>
      </c>
    </row>
    <row r="23" ht="35" customHeight="1">
      <c r="B23" s="9" t="s">
        <v>144</v>
      </c>
      <c r="C23" s="8" t="n">
        <v>1435</v>
      </c>
      <c r="D23" s="8" t="n">
        <v>1628</v>
      </c>
      <c r="E23" s="8" t="n">
        <v>2158</v>
      </c>
      <c r="F23" s="8" t="n">
        <v>1488200</v>
      </c>
      <c r="G23" s="8" t="n">
        <v>443028</v>
      </c>
      <c r="H23" s="8" t="n">
        <v>157611964</v>
      </c>
    </row>
    <row r="24" ht="35" customHeight="1">
      <c r="B24" s="9" t="s">
        <v>145</v>
      </c>
      <c r="C24" s="8" t="n">
        <v>740</v>
      </c>
      <c r="D24" s="8" t="n">
        <v>756</v>
      </c>
      <c r="E24" s="8" t="n">
        <v>1271</v>
      </c>
      <c r="F24" s="8" t="n">
        <v>512750</v>
      </c>
      <c r="G24" s="8" t="n">
        <v>189894</v>
      </c>
      <c r="H24" s="8" t="n">
        <v>54206884</v>
      </c>
    </row>
    <row r="25" ht="35" customHeight="1">
      <c r="B25" s="9" t="s">
        <v>146</v>
      </c>
      <c r="C25" s="8" t="n">
        <v>118</v>
      </c>
      <c r="D25" s="8" t="n">
        <v>119</v>
      </c>
      <c r="E25" s="8" t="n">
        <v>169</v>
      </c>
      <c r="F25" s="8" t="n">
        <v>40788</v>
      </c>
      <c r="G25" s="8" t="n">
        <v>18943</v>
      </c>
      <c r="H25" s="8" t="n">
        <v>7831881</v>
      </c>
    </row>
    <row r="26" ht="35" customHeight="1">
      <c r="B26" s="9" t="s">
        <v>147</v>
      </c>
      <c r="C26" s="8" t="n">
        <v>495</v>
      </c>
      <c r="D26" s="8" t="n">
        <v>530</v>
      </c>
      <c r="E26" s="8" t="n">
        <v>539</v>
      </c>
      <c r="F26" s="8" t="n">
        <v>393789</v>
      </c>
      <c r="G26" s="8" t="n">
        <v>99059</v>
      </c>
      <c r="H26" s="8" t="n">
        <v>29328142</v>
      </c>
    </row>
    <row r="27" ht="35" customHeight="1">
      <c r="B27" s="9" t="s">
        <v>148</v>
      </c>
      <c r="C27" s="8" t="n">
        <v>222</v>
      </c>
      <c r="D27" s="8" t="n">
        <v>288</v>
      </c>
      <c r="E27" s="8" t="n">
        <v>277</v>
      </c>
      <c r="F27" s="8" t="n">
        <v>222681</v>
      </c>
      <c r="G27" s="8" t="n">
        <v>75063</v>
      </c>
      <c r="H27" s="8" t="n">
        <v>26168363</v>
      </c>
    </row>
    <row r="28" ht="35" customHeight="1">
      <c r="B28" s="9" t="s">
        <v>149</v>
      </c>
      <c r="C28" s="8" t="n">
        <v>1382</v>
      </c>
      <c r="D28" s="8" t="n">
        <v>1462</v>
      </c>
      <c r="E28" s="8" t="n">
        <v>1651</v>
      </c>
      <c r="F28" s="8" t="n">
        <v>500297</v>
      </c>
      <c r="G28" s="8" t="n">
        <v>278290</v>
      </c>
      <c r="H28" s="8" t="n">
        <v>103044320</v>
      </c>
    </row>
    <row r="29" ht="35" customHeight="1">
      <c r="B29" s="9" t="s">
        <v>150</v>
      </c>
      <c r="C29" s="8" t="n">
        <v>507</v>
      </c>
      <c r="D29" s="8" t="n">
        <v>544</v>
      </c>
      <c r="E29" s="8" t="n">
        <v>631</v>
      </c>
      <c r="F29" s="8" t="n">
        <v>195754</v>
      </c>
      <c r="G29" s="8" t="n">
        <v>128942</v>
      </c>
      <c r="H29" s="8" t="n">
        <v>39421067</v>
      </c>
    </row>
    <row r="31">
      <c r="B31" s="10" t="s">
        <v>120</v>
      </c>
    </row>
    <row r="32">
      <c r="B32" s="10" t="s">
        <v>152</v>
      </c>
    </row>
    <row r="33">
      <c r="B33" s="10" t="s">
        <v>153</v>
      </c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5.71" hidden="0" customWidth="1"/>
    <col min="3" max="3" width="30.71" hidden="0" customWidth="1"/>
    <col min="4" max="4" width="30.71" hidden="0" customWidth="1"/>
    <col min="5" max="5" width="30.71" hidden="0" customWidth="1"/>
    <col min="7" max="7" width="15.71" hidden="0" customWidth="1"/>
  </cols>
  <sheetData>
    <row r="1" ht="110" customHeight="1"/>
    <row r="2" ht="25" customHeight="1">
      <c r="B2" s="6" t="s">
        <v>154</v>
      </c>
    </row>
    <row r="4" ht="30" customHeight="1">
      <c r="B4" s="7" t="s">
        <v>151</v>
      </c>
      <c r="C4" s="7" t="s">
        <v>155</v>
      </c>
      <c r="D4" s="7"/>
      <c r="E4" s="7" t="s">
        <v>158</v>
      </c>
      <c r="G4" s="20" t="str">
        <f>=HYPERLINK("#'ÍNDICE'!A1", "Índice")</f>
      </c>
    </row>
    <row r="5" ht="30" customHeight="1">
      <c r="B5" s="7"/>
      <c r="C5" s="7" t="s">
        <v>156</v>
      </c>
      <c r="D5" s="7" t="s">
        <v>157</v>
      </c>
      <c r="E5" s="7"/>
    </row>
    <row r="6" ht="35" customHeight="1">
      <c r="B6" s="11" t="s">
        <v>124</v>
      </c>
      <c r="C6" s="12" t="n">
        <v>23583</v>
      </c>
      <c r="D6" s="12" t="n">
        <v>7466</v>
      </c>
      <c r="E6" s="12" t="n">
        <v>31049</v>
      </c>
    </row>
    <row r="7" ht="35" customHeight="1">
      <c r="B7" s="9" t="s">
        <v>127</v>
      </c>
      <c r="C7" s="8" t="n">
        <v>1263</v>
      </c>
      <c r="D7" s="8" t="n">
        <v>610</v>
      </c>
      <c r="E7" s="8" t="n">
        <v>1873</v>
      </c>
    </row>
    <row r="8" ht="35" customHeight="1">
      <c r="B8" s="9" t="s">
        <v>128</v>
      </c>
      <c r="C8" s="8" t="n">
        <v>235</v>
      </c>
      <c r="D8" s="8" t="n">
        <v>0</v>
      </c>
      <c r="E8" s="8" t="n">
        <v>235</v>
      </c>
    </row>
    <row r="9" ht="35" customHeight="1">
      <c r="B9" s="9" t="s">
        <v>129</v>
      </c>
      <c r="C9" s="8" t="n">
        <v>391</v>
      </c>
      <c r="D9" s="8" t="n">
        <v>107</v>
      </c>
      <c r="E9" s="8" t="n">
        <v>498</v>
      </c>
    </row>
    <row r="10" ht="35" customHeight="1">
      <c r="B10" s="9" t="s">
        <v>130</v>
      </c>
      <c r="C10" s="8" t="n">
        <v>285</v>
      </c>
      <c r="D10" s="8" t="n">
        <v>90</v>
      </c>
      <c r="E10" s="8" t="n">
        <v>375</v>
      </c>
    </row>
    <row r="11" ht="35" customHeight="1">
      <c r="B11" s="9" t="s">
        <v>131</v>
      </c>
      <c r="C11" s="8" t="n">
        <v>748</v>
      </c>
      <c r="D11" s="8" t="n">
        <v>0</v>
      </c>
      <c r="E11" s="8" t="n">
        <v>748</v>
      </c>
    </row>
    <row r="12" ht="35" customHeight="1">
      <c r="B12" s="9" t="s">
        <v>132</v>
      </c>
      <c r="C12" s="8" t="n">
        <v>656</v>
      </c>
      <c r="D12" s="8" t="n">
        <v>17</v>
      </c>
      <c r="E12" s="8" t="n">
        <v>673</v>
      </c>
    </row>
    <row r="13" ht="35" customHeight="1">
      <c r="B13" s="9" t="s">
        <v>133</v>
      </c>
      <c r="C13" s="8" t="n">
        <v>760</v>
      </c>
      <c r="D13" s="8" t="n">
        <v>68</v>
      </c>
      <c r="E13" s="8" t="n">
        <v>828</v>
      </c>
    </row>
    <row r="14" ht="35" customHeight="1">
      <c r="B14" s="9" t="s">
        <v>134</v>
      </c>
      <c r="C14" s="8" t="n">
        <v>112</v>
      </c>
      <c r="D14" s="8" t="n">
        <v>64</v>
      </c>
      <c r="E14" s="8" t="n">
        <v>176</v>
      </c>
    </row>
    <row r="15" ht="35" customHeight="1">
      <c r="B15" s="9" t="s">
        <v>135</v>
      </c>
      <c r="C15" s="8" t="n">
        <v>6538</v>
      </c>
      <c r="D15" s="8" t="n">
        <v>62</v>
      </c>
      <c r="E15" s="8" t="n">
        <v>6600</v>
      </c>
    </row>
    <row r="16" ht="35" customHeight="1">
      <c r="B16" s="9" t="s">
        <v>136</v>
      </c>
      <c r="C16" s="8" t="n">
        <v>978</v>
      </c>
      <c r="D16" s="8" t="n">
        <v>242</v>
      </c>
      <c r="E16" s="8" t="n">
        <v>1220</v>
      </c>
    </row>
    <row r="17" ht="35" customHeight="1">
      <c r="B17" s="9" t="s">
        <v>137</v>
      </c>
      <c r="C17" s="8" t="n">
        <v>1338</v>
      </c>
      <c r="D17" s="8" t="n">
        <v>146</v>
      </c>
      <c r="E17" s="8" t="n">
        <v>1484</v>
      </c>
    </row>
    <row r="18" ht="35" customHeight="1">
      <c r="B18" s="9" t="s">
        <v>138</v>
      </c>
      <c r="C18" s="8" t="n">
        <v>490</v>
      </c>
      <c r="D18" s="8" t="n">
        <v>261</v>
      </c>
      <c r="E18" s="8" t="n">
        <v>751</v>
      </c>
    </row>
    <row r="19" ht="35" customHeight="1">
      <c r="B19" s="9" t="s">
        <v>139</v>
      </c>
      <c r="C19" s="8" t="n">
        <v>1415</v>
      </c>
      <c r="D19" s="8" t="n">
        <v>156</v>
      </c>
      <c r="E19" s="8" t="n">
        <v>1571</v>
      </c>
    </row>
    <row r="20" ht="35" customHeight="1">
      <c r="B20" s="9" t="s">
        <v>140</v>
      </c>
      <c r="C20" s="8" t="n">
        <v>412</v>
      </c>
      <c r="D20" s="8" t="n">
        <v>92</v>
      </c>
      <c r="E20" s="8" t="n">
        <v>504</v>
      </c>
    </row>
    <row r="21" ht="35" customHeight="1">
      <c r="B21" s="9" t="s">
        <v>141</v>
      </c>
      <c r="C21" s="8" t="n">
        <v>190</v>
      </c>
      <c r="D21" s="8" t="n">
        <v>0</v>
      </c>
      <c r="E21" s="8" t="n">
        <v>190</v>
      </c>
    </row>
    <row r="22" ht="35" customHeight="1">
      <c r="B22" s="9" t="s">
        <v>142</v>
      </c>
      <c r="C22" s="8" t="n">
        <v>304</v>
      </c>
      <c r="D22" s="8" t="n">
        <v>0</v>
      </c>
      <c r="E22" s="8" t="n">
        <v>304</v>
      </c>
    </row>
    <row r="23" ht="35" customHeight="1">
      <c r="B23" s="9" t="s">
        <v>143</v>
      </c>
      <c r="C23" s="8" t="n">
        <v>3111</v>
      </c>
      <c r="D23" s="8" t="n">
        <v>4581</v>
      </c>
      <c r="E23" s="8" t="n">
        <v>7692</v>
      </c>
    </row>
    <row r="24" ht="35" customHeight="1">
      <c r="B24" s="9" t="s">
        <v>144</v>
      </c>
      <c r="C24" s="8" t="n">
        <v>1022</v>
      </c>
      <c r="D24" s="8" t="n">
        <v>606</v>
      </c>
      <c r="E24" s="8" t="n">
        <v>1628</v>
      </c>
    </row>
    <row r="25" ht="35" customHeight="1">
      <c r="B25" s="9" t="s">
        <v>145</v>
      </c>
      <c r="C25" s="8" t="n">
        <v>603</v>
      </c>
      <c r="D25" s="8" t="n">
        <v>153</v>
      </c>
      <c r="E25" s="8" t="n">
        <v>756</v>
      </c>
    </row>
    <row r="26" ht="35" customHeight="1">
      <c r="B26" s="9" t="s">
        <v>146</v>
      </c>
      <c r="C26" s="8" t="n">
        <v>119</v>
      </c>
      <c r="D26" s="8" t="n">
        <v>0</v>
      </c>
      <c r="E26" s="8" t="n">
        <v>119</v>
      </c>
    </row>
    <row r="27" ht="35" customHeight="1">
      <c r="B27" s="9" t="s">
        <v>147</v>
      </c>
      <c r="C27" s="8" t="n">
        <v>443</v>
      </c>
      <c r="D27" s="8" t="n">
        <v>87</v>
      </c>
      <c r="E27" s="8" t="n">
        <v>530</v>
      </c>
    </row>
    <row r="28" ht="35" customHeight="1">
      <c r="B28" s="9" t="s">
        <v>148</v>
      </c>
      <c r="C28" s="8" t="n">
        <v>288</v>
      </c>
      <c r="D28" s="8" t="n">
        <v>0</v>
      </c>
      <c r="E28" s="8" t="n">
        <v>288</v>
      </c>
    </row>
    <row r="29" ht="35" customHeight="1">
      <c r="B29" s="9" t="s">
        <v>149</v>
      </c>
      <c r="C29" s="8" t="n">
        <v>1452</v>
      </c>
      <c r="D29" s="8" t="n">
        <v>10</v>
      </c>
      <c r="E29" s="8" t="n">
        <v>1462</v>
      </c>
    </row>
    <row r="30" ht="35" customHeight="1">
      <c r="B30" s="9" t="s">
        <v>150</v>
      </c>
      <c r="C30" s="8" t="n">
        <v>430</v>
      </c>
      <c r="D30" s="8" t="n">
        <v>114</v>
      </c>
      <c r="E30" s="8" t="n">
        <v>544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D4"/>
    <mergeCell ref="E4:E5"/>
    <mergeCell ref="G4:G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10" customHeight="1"/>
    <row r="2" ht="25" customHeight="1">
      <c r="B2" s="6" t="s">
        <v>159</v>
      </c>
    </row>
    <row r="4" ht="32" customHeight="1">
      <c r="B4" s="7" t="s">
        <v>151</v>
      </c>
      <c r="C4" s="7" t="s">
        <v>160</v>
      </c>
      <c r="D4" s="7"/>
      <c r="E4" s="7"/>
      <c r="F4" s="7" t="s">
        <v>158</v>
      </c>
      <c r="H4" s="20" t="str">
        <f>=HYPERLINK("#'ÍNDICE'!A1", "Índice")</f>
      </c>
    </row>
    <row r="5" ht="32" customHeight="1">
      <c r="B5" s="7"/>
      <c r="C5" s="7" t="s">
        <v>161</v>
      </c>
      <c r="D5" s="7" t="s">
        <v>162</v>
      </c>
      <c r="E5" s="7" t="s">
        <v>163</v>
      </c>
      <c r="F5" s="7"/>
    </row>
    <row r="6" ht="35" customHeight="1">
      <c r="B6" s="11" t="s">
        <v>124</v>
      </c>
      <c r="C6" s="12" t="n">
        <v>26192</v>
      </c>
      <c r="D6" s="12" t="n">
        <v>3921</v>
      </c>
      <c r="E6" s="12" t="n">
        <v>936</v>
      </c>
      <c r="F6" s="12" t="n">
        <v>31049</v>
      </c>
    </row>
    <row r="7" ht="35" customHeight="1">
      <c r="B7" s="9" t="s">
        <v>127</v>
      </c>
      <c r="C7" s="8" t="n">
        <v>1664</v>
      </c>
      <c r="D7" s="8" t="n">
        <v>141</v>
      </c>
      <c r="E7" s="8" t="n">
        <v>68</v>
      </c>
      <c r="F7" s="8" t="n">
        <v>1873</v>
      </c>
    </row>
    <row r="8" ht="35" customHeight="1">
      <c r="B8" s="9" t="s">
        <v>128</v>
      </c>
      <c r="C8" s="8" t="n">
        <v>218</v>
      </c>
      <c r="D8" s="8" t="n">
        <v>15</v>
      </c>
      <c r="E8" s="8" t="n">
        <v>2</v>
      </c>
      <c r="F8" s="8" t="n">
        <v>235</v>
      </c>
    </row>
    <row r="9" ht="35" customHeight="1">
      <c r="B9" s="9" t="s">
        <v>129</v>
      </c>
      <c r="C9" s="8" t="n">
        <v>425</v>
      </c>
      <c r="D9" s="8" t="n">
        <v>45</v>
      </c>
      <c r="E9" s="8" t="n">
        <v>28</v>
      </c>
      <c r="F9" s="8" t="n">
        <v>498</v>
      </c>
    </row>
    <row r="10" ht="35" customHeight="1">
      <c r="B10" s="9" t="s">
        <v>130</v>
      </c>
      <c r="C10" s="8" t="n">
        <v>314</v>
      </c>
      <c r="D10" s="8" t="n">
        <v>52</v>
      </c>
      <c r="E10" s="8" t="n">
        <v>9</v>
      </c>
      <c r="F10" s="8" t="n">
        <v>375</v>
      </c>
    </row>
    <row r="11" ht="35" customHeight="1">
      <c r="B11" s="9" t="s">
        <v>131</v>
      </c>
      <c r="C11" s="8" t="n">
        <v>673</v>
      </c>
      <c r="D11" s="8" t="n">
        <v>60</v>
      </c>
      <c r="E11" s="8" t="n">
        <v>15</v>
      </c>
      <c r="F11" s="8" t="n">
        <v>748</v>
      </c>
    </row>
    <row r="12" ht="35" customHeight="1">
      <c r="B12" s="9" t="s">
        <v>132</v>
      </c>
      <c r="C12" s="8" t="n">
        <v>601</v>
      </c>
      <c r="D12" s="8" t="n">
        <v>47</v>
      </c>
      <c r="E12" s="8" t="n">
        <v>25</v>
      </c>
      <c r="F12" s="8" t="n">
        <v>673</v>
      </c>
    </row>
    <row r="13" ht="35" customHeight="1">
      <c r="B13" s="9" t="s">
        <v>133</v>
      </c>
      <c r="C13" s="8" t="n">
        <v>741</v>
      </c>
      <c r="D13" s="8" t="n">
        <v>60</v>
      </c>
      <c r="E13" s="8" t="n">
        <v>27</v>
      </c>
      <c r="F13" s="8" t="n">
        <v>828</v>
      </c>
    </row>
    <row r="14" ht="35" customHeight="1">
      <c r="B14" s="9" t="s">
        <v>134</v>
      </c>
      <c r="C14" s="8" t="n">
        <v>171</v>
      </c>
      <c r="D14" s="8" t="n">
        <v>4</v>
      </c>
      <c r="E14" s="8" t="n">
        <v>1</v>
      </c>
      <c r="F14" s="8" t="n">
        <v>176</v>
      </c>
    </row>
    <row r="15" ht="35" customHeight="1">
      <c r="B15" s="9" t="s">
        <v>135</v>
      </c>
      <c r="C15" s="8" t="n">
        <v>5904</v>
      </c>
      <c r="D15" s="8" t="n">
        <v>370</v>
      </c>
      <c r="E15" s="8" t="n">
        <v>326</v>
      </c>
      <c r="F15" s="8" t="n">
        <v>6600</v>
      </c>
    </row>
    <row r="16" ht="35" customHeight="1">
      <c r="B16" s="9" t="s">
        <v>136</v>
      </c>
      <c r="C16" s="8" t="n">
        <v>1066</v>
      </c>
      <c r="D16" s="8" t="n">
        <v>146</v>
      </c>
      <c r="E16" s="8" t="n">
        <v>8</v>
      </c>
      <c r="F16" s="8" t="n">
        <v>1220</v>
      </c>
    </row>
    <row r="17" ht="35" customHeight="1">
      <c r="B17" s="9" t="s">
        <v>137</v>
      </c>
      <c r="C17" s="8" t="n">
        <v>997</v>
      </c>
      <c r="D17" s="8" t="n">
        <v>387</v>
      </c>
      <c r="E17" s="8" t="n">
        <v>100</v>
      </c>
      <c r="F17" s="8" t="n">
        <v>1484</v>
      </c>
    </row>
    <row r="18" ht="35" customHeight="1">
      <c r="B18" s="9" t="s">
        <v>138</v>
      </c>
      <c r="C18" s="8" t="n">
        <v>694</v>
      </c>
      <c r="D18" s="8" t="n">
        <v>50</v>
      </c>
      <c r="E18" s="8" t="n">
        <v>7</v>
      </c>
      <c r="F18" s="8" t="n">
        <v>751</v>
      </c>
    </row>
    <row r="19" ht="35" customHeight="1">
      <c r="B19" s="9" t="s">
        <v>139</v>
      </c>
      <c r="C19" s="8" t="n">
        <v>1446</v>
      </c>
      <c r="D19" s="8" t="n">
        <v>89</v>
      </c>
      <c r="E19" s="8" t="n">
        <v>36</v>
      </c>
      <c r="F19" s="8" t="n">
        <v>1571</v>
      </c>
    </row>
    <row r="20" ht="35" customHeight="1">
      <c r="B20" s="9" t="s">
        <v>140</v>
      </c>
      <c r="C20" s="8" t="n">
        <v>425</v>
      </c>
      <c r="D20" s="8" t="n">
        <v>59</v>
      </c>
      <c r="E20" s="8" t="n">
        <v>20</v>
      </c>
      <c r="F20" s="8" t="n">
        <v>504</v>
      </c>
    </row>
    <row r="21" ht="35" customHeight="1">
      <c r="B21" s="9" t="s">
        <v>141</v>
      </c>
      <c r="C21" s="8" t="n">
        <v>167</v>
      </c>
      <c r="D21" s="8" t="n">
        <v>19</v>
      </c>
      <c r="E21" s="8" t="n">
        <v>4</v>
      </c>
      <c r="F21" s="8" t="n">
        <v>190</v>
      </c>
    </row>
    <row r="22" ht="35" customHeight="1">
      <c r="B22" s="9" t="s">
        <v>142</v>
      </c>
      <c r="C22" s="8" t="n">
        <v>242</v>
      </c>
      <c r="D22" s="8" t="n">
        <v>49</v>
      </c>
      <c r="E22" s="8" t="n">
        <v>13</v>
      </c>
      <c r="F22" s="8" t="n">
        <v>304</v>
      </c>
    </row>
    <row r="23" ht="35" customHeight="1">
      <c r="B23" s="9" t="s">
        <v>143</v>
      </c>
      <c r="C23" s="8" t="n">
        <v>5824</v>
      </c>
      <c r="D23" s="8" t="n">
        <v>1737</v>
      </c>
      <c r="E23" s="8" t="n">
        <v>131</v>
      </c>
      <c r="F23" s="8" t="n">
        <v>7692</v>
      </c>
    </row>
    <row r="24" ht="35" customHeight="1">
      <c r="B24" s="9" t="s">
        <v>144</v>
      </c>
      <c r="C24" s="8" t="n">
        <v>1462</v>
      </c>
      <c r="D24" s="8" t="n">
        <v>146</v>
      </c>
      <c r="E24" s="8" t="n">
        <v>20</v>
      </c>
      <c r="F24" s="8" t="n">
        <v>1628</v>
      </c>
    </row>
    <row r="25" ht="35" customHeight="1">
      <c r="B25" s="9" t="s">
        <v>145</v>
      </c>
      <c r="C25" s="8" t="n">
        <v>526</v>
      </c>
      <c r="D25" s="8" t="n">
        <v>167</v>
      </c>
      <c r="E25" s="8" t="n">
        <v>63</v>
      </c>
      <c r="F25" s="8" t="n">
        <v>756</v>
      </c>
    </row>
    <row r="26" ht="35" customHeight="1">
      <c r="B26" s="9" t="s">
        <v>146</v>
      </c>
      <c r="C26" s="8" t="n">
        <v>87</v>
      </c>
      <c r="D26" s="8" t="n">
        <v>28</v>
      </c>
      <c r="E26" s="8" t="n">
        <v>4</v>
      </c>
      <c r="F26" s="8" t="n">
        <v>119</v>
      </c>
    </row>
    <row r="27" ht="35" customHeight="1">
      <c r="B27" s="9" t="s">
        <v>147</v>
      </c>
      <c r="C27" s="8" t="n">
        <v>489</v>
      </c>
      <c r="D27" s="8" t="n">
        <v>38</v>
      </c>
      <c r="E27" s="8" t="n">
        <v>3</v>
      </c>
      <c r="F27" s="8" t="n">
        <v>530</v>
      </c>
    </row>
    <row r="28" ht="35" customHeight="1">
      <c r="B28" s="9" t="s">
        <v>148</v>
      </c>
      <c r="C28" s="8" t="n">
        <v>265</v>
      </c>
      <c r="D28" s="8" t="n">
        <v>16</v>
      </c>
      <c r="E28" s="8" t="n">
        <v>7</v>
      </c>
      <c r="F28" s="8" t="n">
        <v>288</v>
      </c>
    </row>
    <row r="29" ht="35" customHeight="1">
      <c r="B29" s="9" t="s">
        <v>149</v>
      </c>
      <c r="C29" s="8" t="n">
        <v>1266</v>
      </c>
      <c r="D29" s="8" t="n">
        <v>183</v>
      </c>
      <c r="E29" s="8" t="n">
        <v>13</v>
      </c>
      <c r="F29" s="8" t="n">
        <v>1462</v>
      </c>
    </row>
    <row r="30" ht="35" customHeight="1">
      <c r="B30" s="9" t="s">
        <v>150</v>
      </c>
      <c r="C30" s="8" t="n">
        <v>525</v>
      </c>
      <c r="D30" s="8" t="n">
        <v>13</v>
      </c>
      <c r="E30" s="8" t="n">
        <v>6</v>
      </c>
      <c r="F30" s="8" t="n">
        <v>544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E4"/>
    <mergeCell ref="F4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0.71" hidden="0" customWidth="1"/>
    <col min="3" max="3" width="30.71" hidden="0" customWidth="1"/>
    <col min="4" max="4" width="30.71" hidden="0" customWidth="1"/>
    <col min="5" max="5" width="30.71" hidden="0" customWidth="1"/>
    <col min="7" max="7" width="15.71" hidden="0" customWidth="1"/>
  </cols>
  <sheetData>
    <row r="1" ht="110" customHeight="1"/>
    <row r="2" ht="25" customHeight="1">
      <c r="B2" s="6" t="s">
        <v>164</v>
      </c>
    </row>
    <row r="4" ht="50" customHeight="1">
      <c r="B4" s="7" t="s">
        <v>165</v>
      </c>
      <c r="C4" s="7" t="s">
        <v>105</v>
      </c>
      <c r="D4" s="7" t="s">
        <v>106</v>
      </c>
      <c r="E4" s="7" t="s">
        <v>107</v>
      </c>
      <c r="G4" s="20" t="str">
        <f>=HYPERLINK("#'ÍNDICE'!A1", "Índice")</f>
      </c>
    </row>
    <row r="5" ht="35" customHeight="1">
      <c r="B5" s="9" t="s">
        <v>166</v>
      </c>
      <c r="C5" s="8" t="n">
        <v>1436</v>
      </c>
      <c r="D5" s="8" t="n">
        <v>6704</v>
      </c>
      <c r="E5" s="8" t="n">
        <v>10925</v>
      </c>
    </row>
    <row r="6" ht="35" customHeight="1">
      <c r="B6" s="9" t="s">
        <v>167</v>
      </c>
      <c r="C6" s="8" t="n">
        <v>3415</v>
      </c>
      <c r="D6" s="8" t="n">
        <v>3516</v>
      </c>
      <c r="E6" s="8" t="n">
        <v>3944</v>
      </c>
    </row>
    <row r="7" ht="35" customHeight="1">
      <c r="B7" s="9" t="s">
        <v>168</v>
      </c>
      <c r="C7" s="8" t="n">
        <v>1809</v>
      </c>
      <c r="D7" s="8" t="n">
        <v>1812</v>
      </c>
      <c r="E7" s="8" t="n">
        <v>1815</v>
      </c>
    </row>
    <row r="8" ht="35" customHeight="1">
      <c r="B8" s="9" t="s">
        <v>169</v>
      </c>
      <c r="C8" s="8" t="n">
        <v>1340</v>
      </c>
      <c r="D8" s="8" t="n">
        <v>1417</v>
      </c>
      <c r="E8" s="8" t="n">
        <v>1609</v>
      </c>
    </row>
    <row r="9" ht="35" customHeight="1">
      <c r="B9" s="9" t="s">
        <v>170</v>
      </c>
      <c r="C9" s="8" t="n">
        <v>864</v>
      </c>
      <c r="D9" s="8" t="n">
        <v>1287</v>
      </c>
      <c r="E9" s="8" t="n">
        <v>2772</v>
      </c>
    </row>
    <row r="10" ht="35" customHeight="1">
      <c r="B10" s="9" t="s">
        <v>171</v>
      </c>
      <c r="C10" s="8" t="n">
        <v>942</v>
      </c>
      <c r="D10" s="8" t="n">
        <v>1093</v>
      </c>
      <c r="E10" s="8" t="n">
        <v>1625</v>
      </c>
    </row>
    <row r="11" ht="35" customHeight="1">
      <c r="B11" s="9" t="s">
        <v>137</v>
      </c>
      <c r="C11" s="8" t="n">
        <v>791</v>
      </c>
      <c r="D11" s="8" t="n">
        <v>933</v>
      </c>
      <c r="E11" s="8" t="n">
        <v>1312</v>
      </c>
    </row>
    <row r="12" ht="35" customHeight="1">
      <c r="B12" s="9" t="s">
        <v>172</v>
      </c>
      <c r="C12" s="8" t="n">
        <v>436</v>
      </c>
      <c r="D12" s="8" t="n">
        <v>620</v>
      </c>
      <c r="E12" s="8" t="n">
        <v>714</v>
      </c>
    </row>
    <row r="13" ht="35" customHeight="1">
      <c r="B13" s="9" t="s">
        <v>173</v>
      </c>
      <c r="C13" s="8" t="n">
        <v>401</v>
      </c>
      <c r="D13" s="8" t="n">
        <v>537</v>
      </c>
      <c r="E13" s="8" t="n">
        <v>1112</v>
      </c>
    </row>
    <row r="14" ht="35" customHeight="1">
      <c r="B14" s="9" t="s">
        <v>174</v>
      </c>
      <c r="C14" s="8" t="n">
        <v>374</v>
      </c>
      <c r="D14" s="8" t="n">
        <v>490</v>
      </c>
      <c r="E14" s="8" t="n">
        <v>761</v>
      </c>
    </row>
    <row r="15" ht="35" customHeight="1">
      <c r="B15" s="9" t="s">
        <v>175</v>
      </c>
      <c r="C15" s="8" t="n">
        <v>11526</v>
      </c>
      <c r="D15" s="8" t="n">
        <v>12640</v>
      </c>
      <c r="E15" s="8" t="n">
        <v>15175</v>
      </c>
    </row>
    <row r="16" ht="35" customHeight="1">
      <c r="B16" s="11" t="s">
        <v>124</v>
      </c>
      <c r="C16" s="12" t="n">
        <v>23334</v>
      </c>
      <c r="D16" s="12" t="n">
        <v>31049</v>
      </c>
      <c r="E16" s="12" t="n">
        <v>41764</v>
      </c>
    </row>
    <row r="17">
      <c r="B17" s="10"/>
    </row>
    <row r="18">
      <c r="B18" s="10" t="s">
        <v>120</v>
      </c>
    </row>
    <row r="19">
      <c r="B19" s="10" t="s">
        <v>152</v>
      </c>
    </row>
    <row r="20">
      <c r="B20" s="10" t="s">
        <v>153</v>
      </c>
    </row>
    <row r="21">
      <c r="B21" s="10"/>
    </row>
    <row r="22">
      <c r="B22" s="10"/>
    </row>
    <row r="23">
      <c r="B23" s="10"/>
    </row>
    <row r="24">
      <c r="B24" s="10"/>
    </row>
    <row r="25">
      <c r="B25" s="10"/>
    </row>
  </sheetData>
  <mergeCells count="1">
    <mergeCell ref="G4:G4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35" customHeight="1"/>
    <row r="2" ht="25" customHeight="1">
      <c r="B2" s="6" t="s">
        <v>177</v>
      </c>
    </row>
    <row r="4" ht="60" customHeight="1">
      <c r="B4" s="7" t="s">
        <v>165</v>
      </c>
      <c r="C4" s="7" t="s">
        <v>178</v>
      </c>
      <c r="D4" s="7" t="s">
        <v>179</v>
      </c>
      <c r="E4" s="7" t="s">
        <v>180</v>
      </c>
      <c r="F4" s="7" t="s">
        <v>158</v>
      </c>
      <c r="H4" s="20" t="str">
        <f>=HYPERLINK("#'ÍNDICE'!A1", "Índice")</f>
      </c>
    </row>
    <row r="5" ht="35" customHeight="1">
      <c r="B5" s="9" t="s">
        <v>166</v>
      </c>
      <c r="C5" s="8" t="n">
        <v>1233</v>
      </c>
      <c r="D5" s="8" t="n">
        <v>1294</v>
      </c>
      <c r="E5" s="8" t="n">
        <v>2045</v>
      </c>
      <c r="F5" s="8" t="n">
        <v>4572</v>
      </c>
    </row>
    <row r="6" ht="35" customHeight="1">
      <c r="B6" s="9" t="s">
        <v>167</v>
      </c>
      <c r="C6" s="8" t="n">
        <v>2841</v>
      </c>
      <c r="D6" s="8" t="n">
        <v>80</v>
      </c>
      <c r="E6" s="8" t="n">
        <v>51</v>
      </c>
      <c r="F6" s="8" t="n">
        <v>2972</v>
      </c>
    </row>
    <row r="7" ht="35" customHeight="1">
      <c r="B7" s="9" t="s">
        <v>168</v>
      </c>
      <c r="C7" s="8" t="n">
        <v>1626</v>
      </c>
      <c r="D7" s="8" t="n">
        <v>7</v>
      </c>
      <c r="E7" s="8" t="n">
        <v>6</v>
      </c>
      <c r="F7" s="8" t="n">
        <v>1639</v>
      </c>
    </row>
    <row r="8" ht="35" customHeight="1">
      <c r="B8" s="9" t="s">
        <v>170</v>
      </c>
      <c r="C8" s="8" t="n">
        <v>772</v>
      </c>
      <c r="D8" s="8" t="n">
        <v>105</v>
      </c>
      <c r="E8" s="8" t="n">
        <v>241</v>
      </c>
      <c r="F8" s="8" t="n">
        <v>1118</v>
      </c>
    </row>
    <row r="9" ht="35" customHeight="1">
      <c r="B9" s="9" t="s">
        <v>169</v>
      </c>
      <c r="C9" s="8" t="n">
        <v>966</v>
      </c>
      <c r="D9" s="8" t="n">
        <v>84</v>
      </c>
      <c r="E9" s="8" t="n">
        <v>59</v>
      </c>
      <c r="F9" s="8" t="n">
        <v>1109</v>
      </c>
    </row>
    <row r="10" ht="35" customHeight="1">
      <c r="B10" s="9" t="s">
        <v>171</v>
      </c>
      <c r="C10" s="8" t="n">
        <v>617</v>
      </c>
      <c r="D10" s="8" t="n">
        <v>97</v>
      </c>
      <c r="E10" s="8" t="n">
        <v>150</v>
      </c>
      <c r="F10" s="8" t="n">
        <v>864</v>
      </c>
    </row>
    <row r="11" ht="35" customHeight="1">
      <c r="B11" s="9" t="s">
        <v>137</v>
      </c>
      <c r="C11" s="8" t="n">
        <v>397</v>
      </c>
      <c r="D11" s="8" t="n">
        <v>60</v>
      </c>
      <c r="E11" s="8" t="n">
        <v>83</v>
      </c>
      <c r="F11" s="8" t="n">
        <v>540</v>
      </c>
    </row>
    <row r="12" ht="35" customHeight="1">
      <c r="B12" s="9" t="s">
        <v>172</v>
      </c>
      <c r="C12" s="8" t="n">
        <v>416</v>
      </c>
      <c r="D12" s="8" t="n">
        <v>42</v>
      </c>
      <c r="E12" s="8" t="n">
        <v>31</v>
      </c>
      <c r="F12" s="8" t="n">
        <v>489</v>
      </c>
    </row>
    <row r="13" ht="35" customHeight="1">
      <c r="B13" s="9" t="s">
        <v>174</v>
      </c>
      <c r="C13" s="8" t="n">
        <v>360</v>
      </c>
      <c r="D13" s="8" t="n">
        <v>22</v>
      </c>
      <c r="E13" s="8" t="n">
        <v>26</v>
      </c>
      <c r="F13" s="8" t="n">
        <v>408</v>
      </c>
    </row>
    <row r="14" ht="35" customHeight="1">
      <c r="B14" s="9" t="s">
        <v>173</v>
      </c>
      <c r="C14" s="8" t="n">
        <v>290</v>
      </c>
      <c r="D14" s="8" t="n">
        <v>4</v>
      </c>
      <c r="E14" s="8" t="n">
        <v>65</v>
      </c>
      <c r="F14" s="8" t="n">
        <v>359</v>
      </c>
    </row>
    <row r="15" ht="35" customHeight="1">
      <c r="B15" s="9" t="s">
        <v>175</v>
      </c>
      <c r="C15" s="8" t="n">
        <v>7554</v>
      </c>
      <c r="D15" s="8" t="n">
        <v>914</v>
      </c>
      <c r="E15" s="8" t="n">
        <v>916</v>
      </c>
      <c r="F15" s="8" t="n">
        <v>9384</v>
      </c>
    </row>
    <row r="16" ht="35" customHeight="1">
      <c r="B16" s="11" t="s">
        <v>124</v>
      </c>
      <c r="C16" s="12" t="n">
        <v>17072</v>
      </c>
      <c r="D16" s="12" t="n">
        <v>2709</v>
      </c>
      <c r="E16" s="12" t="n">
        <v>3673</v>
      </c>
      <c r="F16" s="12" t="n">
        <v>23454</v>
      </c>
    </row>
    <row r="17">
      <c r="B17" s="10"/>
    </row>
    <row r="18">
      <c r="B18" s="10" t="s">
        <v>120</v>
      </c>
    </row>
    <row r="19">
      <c r="B19" s="10" t="s">
        <v>152</v>
      </c>
    </row>
    <row r="20">
      <c r="B20" s="10" t="s">
        <v>181</v>
      </c>
    </row>
    <row r="21">
      <c r="B21" s="10" t="s">
        <v>182</v>
      </c>
    </row>
    <row r="22">
      <c r="B22" s="10"/>
    </row>
    <row r="23">
      <c r="B23" s="10"/>
    </row>
    <row r="24">
      <c r="B24" s="10"/>
    </row>
    <row r="25">
      <c r="B25" s="10"/>
    </row>
  </sheetData>
  <mergeCells count="1">
    <mergeCell ref="H4:H4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7" max="7" width="15.71" hidden="0" customWidth="1"/>
  </cols>
  <sheetData>
    <row r="1" ht="135" customHeight="1"/>
    <row r="2" ht="25" customHeight="1">
      <c r="B2" s="6" t="s">
        <v>183</v>
      </c>
    </row>
    <row r="4" ht="30" customHeight="1">
      <c r="B4" s="7" t="s">
        <v>184</v>
      </c>
      <c r="C4" s="7" t="s">
        <v>155</v>
      </c>
      <c r="D4" s="7"/>
      <c r="E4" s="7" t="s">
        <v>158</v>
      </c>
      <c r="G4" s="20" t="str">
        <f>=HYPERLINK("#'ÍNDICE'!A1", "Índice")</f>
      </c>
    </row>
    <row r="5" ht="30" customHeight="1">
      <c r="B5" s="7"/>
      <c r="C5" s="7" t="s">
        <v>156</v>
      </c>
      <c r="D5" s="7" t="s">
        <v>157</v>
      </c>
      <c r="E5" s="7"/>
      <c r="G5" s="20"/>
    </row>
    <row r="6" ht="35" customHeight="1">
      <c r="B6" s="11" t="s">
        <v>124</v>
      </c>
      <c r="C6" s="12" t="n">
        <v>23583</v>
      </c>
      <c r="D6" s="12" t="n">
        <v>7466</v>
      </c>
      <c r="E6" s="12" t="n">
        <v>31049</v>
      </c>
    </row>
    <row r="7" ht="35" customHeight="1">
      <c r="B7" s="9" t="s">
        <v>178</v>
      </c>
      <c r="C7" s="8" t="n">
        <v>15427</v>
      </c>
      <c r="D7" s="8" t="n">
        <v>3273</v>
      </c>
      <c r="E7" s="8" t="n">
        <v>18700</v>
      </c>
    </row>
    <row r="8" ht="35" customHeight="1">
      <c r="B8" s="9" t="s">
        <v>179</v>
      </c>
      <c r="C8" s="8" t="n">
        <v>1804</v>
      </c>
      <c r="D8" s="8" t="n">
        <v>1631</v>
      </c>
      <c r="E8" s="8" t="n">
        <v>3435</v>
      </c>
    </row>
    <row r="9" ht="35" customHeight="1">
      <c r="B9" s="9" t="s">
        <v>180</v>
      </c>
      <c r="C9" s="8" t="n">
        <v>2523</v>
      </c>
      <c r="D9" s="8" t="n">
        <v>1438</v>
      </c>
      <c r="E9" s="8" t="n">
        <v>3961</v>
      </c>
    </row>
    <row r="10" ht="35" customHeight="1">
      <c r="B10" s="9" t="s">
        <v>185</v>
      </c>
      <c r="C10" s="8" t="n">
        <v>1782</v>
      </c>
      <c r="D10" s="8" t="n">
        <v>616</v>
      </c>
      <c r="E10" s="8" t="n">
        <v>2398</v>
      </c>
    </row>
    <row r="11" ht="35" customHeight="1">
      <c r="B11" s="9" t="s">
        <v>186</v>
      </c>
      <c r="C11" s="8" t="n">
        <v>386</v>
      </c>
      <c r="D11" s="8" t="n">
        <v>68</v>
      </c>
      <c r="E11" s="8" t="n">
        <v>454</v>
      </c>
    </row>
    <row r="12" ht="35" customHeight="1">
      <c r="B12" s="9" t="s">
        <v>187</v>
      </c>
      <c r="C12" s="8" t="n">
        <v>23</v>
      </c>
      <c r="D12" s="8" t="n">
        <v>2</v>
      </c>
      <c r="E12" s="8" t="n">
        <v>25</v>
      </c>
    </row>
    <row r="13" ht="35" customHeight="1">
      <c r="B13" s="9" t="s">
        <v>188</v>
      </c>
      <c r="C13" s="8" t="n">
        <v>58</v>
      </c>
      <c r="D13" s="8" t="n">
        <v>13</v>
      </c>
      <c r="E13" s="8" t="n">
        <v>71</v>
      </c>
    </row>
    <row r="14" ht="35" customHeight="1">
      <c r="B14" s="9" t="s">
        <v>189</v>
      </c>
      <c r="C14" s="8" t="n">
        <v>13</v>
      </c>
      <c r="D14" s="8" t="n">
        <v>0</v>
      </c>
      <c r="E14" s="8" t="n">
        <v>13</v>
      </c>
    </row>
    <row r="15" ht="35" customHeight="1">
      <c r="B15" s="9" t="s">
        <v>190</v>
      </c>
      <c r="C15" s="8" t="n">
        <v>10</v>
      </c>
      <c r="D15" s="8" t="n">
        <v>0</v>
      </c>
      <c r="E15" s="8" t="n">
        <v>10</v>
      </c>
    </row>
    <row r="16" ht="35" customHeight="1">
      <c r="B16" s="9" t="s">
        <v>191</v>
      </c>
      <c r="C16" s="8" t="n">
        <v>44</v>
      </c>
      <c r="D16" s="8" t="n">
        <v>20</v>
      </c>
      <c r="E16" s="8" t="n">
        <v>64</v>
      </c>
    </row>
    <row r="17" ht="35" customHeight="1">
      <c r="B17" s="9" t="s">
        <v>192</v>
      </c>
      <c r="C17" s="8" t="n">
        <v>43</v>
      </c>
      <c r="D17" s="8" t="n">
        <v>4</v>
      </c>
      <c r="E17" s="8" t="n">
        <v>47</v>
      </c>
    </row>
    <row r="18" ht="35" customHeight="1">
      <c r="B18" s="9" t="s">
        <v>193</v>
      </c>
      <c r="C18" s="8" t="n">
        <v>1</v>
      </c>
      <c r="D18" s="8" t="n">
        <v>6</v>
      </c>
      <c r="E18" s="8" t="n">
        <v>7</v>
      </c>
    </row>
    <row r="19" ht="35" customHeight="1">
      <c r="B19" s="9" t="s">
        <v>194</v>
      </c>
      <c r="C19" s="8" t="n">
        <v>4</v>
      </c>
      <c r="D19" s="8" t="n">
        <v>1</v>
      </c>
      <c r="E19" s="8" t="n">
        <v>5</v>
      </c>
    </row>
    <row r="20" ht="35" customHeight="1">
      <c r="B20" s="9" t="s">
        <v>195</v>
      </c>
      <c r="C20" s="8" t="n">
        <v>1292</v>
      </c>
      <c r="D20" s="8" t="n">
        <v>297</v>
      </c>
      <c r="E20" s="8" t="n">
        <v>1589</v>
      </c>
    </row>
    <row r="21" ht="35" customHeight="1">
      <c r="B21" s="9" t="s">
        <v>196</v>
      </c>
      <c r="C21" s="8" t="n">
        <v>173</v>
      </c>
      <c r="D21" s="8" t="n">
        <v>97</v>
      </c>
      <c r="E21" s="8" t="n">
        <v>270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D4"/>
    <mergeCell ref="E4:E5"/>
    <mergeCell ref="G4:G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35" customHeight="1"/>
    <row r="2" ht="25" customHeight="1">
      <c r="B2" s="6" t="s">
        <v>197</v>
      </c>
    </row>
    <row r="4" ht="30" customHeight="1">
      <c r="B4" s="7" t="s">
        <v>198</v>
      </c>
      <c r="C4" s="7" t="s">
        <v>160</v>
      </c>
      <c r="D4" s="7"/>
      <c r="E4" s="7"/>
      <c r="F4" s="7" t="s">
        <v>158</v>
      </c>
      <c r="H4" s="20" t="str">
        <f>=HYPERLINK("#'ÍNDICE'!A1", "Índice")</f>
      </c>
    </row>
    <row r="5" ht="30" customHeight="1">
      <c r="B5" s="7"/>
      <c r="C5" s="7" t="s">
        <v>161</v>
      </c>
      <c r="D5" s="7" t="s">
        <v>162</v>
      </c>
      <c r="E5" s="7" t="s">
        <v>163</v>
      </c>
      <c r="F5" s="7"/>
    </row>
    <row r="6" ht="35" customHeight="1">
      <c r="B6" s="11" t="s">
        <v>124</v>
      </c>
      <c r="C6" s="12" t="n">
        <v>26192</v>
      </c>
      <c r="D6" s="12" t="n">
        <v>3921</v>
      </c>
      <c r="E6" s="12" t="n">
        <v>936</v>
      </c>
      <c r="F6" s="12" t="n">
        <v>31049</v>
      </c>
    </row>
    <row r="7" ht="35" customHeight="1">
      <c r="B7" s="9" t="s">
        <v>178</v>
      </c>
      <c r="C7" s="8" t="n">
        <v>16967</v>
      </c>
      <c r="D7" s="8" t="n">
        <v>1535</v>
      </c>
      <c r="E7" s="8" t="n">
        <v>198</v>
      </c>
      <c r="F7" s="8" t="n">
        <v>18700</v>
      </c>
    </row>
    <row r="8" ht="35" customHeight="1">
      <c r="B8" s="9" t="s">
        <v>179</v>
      </c>
      <c r="C8" s="8" t="n">
        <v>2461</v>
      </c>
      <c r="D8" s="8" t="n">
        <v>722</v>
      </c>
      <c r="E8" s="8" t="n">
        <v>252</v>
      </c>
      <c r="F8" s="8" t="n">
        <v>3435</v>
      </c>
    </row>
    <row r="9" ht="35" customHeight="1">
      <c r="B9" s="9" t="s">
        <v>180</v>
      </c>
      <c r="C9" s="8" t="n">
        <v>2906</v>
      </c>
      <c r="D9" s="8" t="n">
        <v>748</v>
      </c>
      <c r="E9" s="8" t="n">
        <v>307</v>
      </c>
      <c r="F9" s="8" t="n">
        <v>3961</v>
      </c>
    </row>
    <row r="10" ht="35" customHeight="1">
      <c r="B10" s="9" t="s">
        <v>185</v>
      </c>
      <c r="C10" s="8" t="n">
        <v>1866</v>
      </c>
      <c r="D10" s="8" t="n">
        <v>418</v>
      </c>
      <c r="E10" s="8" t="n">
        <v>114</v>
      </c>
      <c r="F10" s="8" t="n">
        <v>2398</v>
      </c>
    </row>
    <row r="11" ht="35" customHeight="1">
      <c r="B11" s="9" t="s">
        <v>186</v>
      </c>
      <c r="C11" s="8" t="n">
        <v>440</v>
      </c>
      <c r="D11" s="8" t="n">
        <v>9</v>
      </c>
      <c r="E11" s="8" t="n">
        <v>5</v>
      </c>
      <c r="F11" s="8" t="n">
        <v>454</v>
      </c>
    </row>
    <row r="12" ht="35" customHeight="1">
      <c r="B12" s="9" t="s">
        <v>187</v>
      </c>
      <c r="C12" s="8" t="n">
        <v>18</v>
      </c>
      <c r="D12" s="8" t="n">
        <v>7</v>
      </c>
      <c r="E12" s="8" t="n">
        <v>0</v>
      </c>
      <c r="F12" s="8" t="n">
        <v>25</v>
      </c>
    </row>
    <row r="13" ht="35" customHeight="1">
      <c r="B13" s="9" t="s">
        <v>188</v>
      </c>
      <c r="C13" s="8" t="n">
        <v>55</v>
      </c>
      <c r="D13" s="8" t="n">
        <v>10</v>
      </c>
      <c r="E13" s="8" t="n">
        <v>6</v>
      </c>
      <c r="F13" s="8" t="n">
        <v>71</v>
      </c>
    </row>
    <row r="14" ht="35" customHeight="1">
      <c r="B14" s="9" t="s">
        <v>189</v>
      </c>
      <c r="C14" s="8" t="n">
        <v>13</v>
      </c>
      <c r="D14" s="8" t="n">
        <v>0</v>
      </c>
      <c r="E14" s="8" t="n">
        <v>0</v>
      </c>
      <c r="F14" s="8" t="n">
        <v>13</v>
      </c>
    </row>
    <row r="15" ht="35" customHeight="1">
      <c r="B15" s="9" t="s">
        <v>190</v>
      </c>
      <c r="C15" s="8" t="n">
        <v>9</v>
      </c>
      <c r="D15" s="8" t="n">
        <v>0</v>
      </c>
      <c r="E15" s="8" t="n">
        <v>1</v>
      </c>
      <c r="F15" s="8" t="n">
        <v>10</v>
      </c>
    </row>
    <row r="16" ht="35" customHeight="1">
      <c r="B16" s="9" t="s">
        <v>191</v>
      </c>
      <c r="C16" s="8" t="n">
        <v>60</v>
      </c>
      <c r="D16" s="8" t="n">
        <v>3</v>
      </c>
      <c r="E16" s="8" t="n">
        <v>1</v>
      </c>
      <c r="F16" s="8" t="n">
        <v>64</v>
      </c>
    </row>
    <row r="17" ht="35" customHeight="1">
      <c r="B17" s="9" t="s">
        <v>192</v>
      </c>
      <c r="C17" s="8" t="n">
        <v>30</v>
      </c>
      <c r="D17" s="8" t="n">
        <v>16</v>
      </c>
      <c r="E17" s="8" t="n">
        <v>1</v>
      </c>
      <c r="F17" s="8" t="n">
        <v>47</v>
      </c>
    </row>
    <row r="18" ht="35" customHeight="1">
      <c r="B18" s="9" t="s">
        <v>193</v>
      </c>
      <c r="C18" s="8" t="n">
        <v>7</v>
      </c>
      <c r="D18" s="8" t="n">
        <v>0</v>
      </c>
      <c r="E18" s="8" t="n">
        <v>0</v>
      </c>
      <c r="F18" s="8" t="n">
        <v>7</v>
      </c>
    </row>
    <row r="19" ht="35" customHeight="1">
      <c r="B19" s="9" t="s">
        <v>194</v>
      </c>
      <c r="C19" s="8" t="n">
        <v>3</v>
      </c>
      <c r="D19" s="8" t="n">
        <v>1</v>
      </c>
      <c r="E19" s="8" t="n">
        <v>1</v>
      </c>
      <c r="F19" s="8" t="n">
        <v>5</v>
      </c>
    </row>
    <row r="20" ht="35" customHeight="1">
      <c r="B20" s="9" t="s">
        <v>195</v>
      </c>
      <c r="C20" s="8" t="n">
        <v>1120</v>
      </c>
      <c r="D20" s="8" t="n">
        <v>427</v>
      </c>
      <c r="E20" s="8" t="n">
        <v>42</v>
      </c>
      <c r="F20" s="8" t="n">
        <v>1589</v>
      </c>
    </row>
    <row r="21" ht="35" customHeight="1">
      <c r="B21" s="9" t="s">
        <v>196</v>
      </c>
      <c r="C21" s="8" t="n">
        <v>237</v>
      </c>
      <c r="D21" s="8" t="n">
        <v>25</v>
      </c>
      <c r="E21" s="8" t="n">
        <v>8</v>
      </c>
      <c r="F21" s="8" t="n">
        <v>270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E4"/>
    <mergeCell ref="F4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1" max="11" width="15.71" hidden="0" customWidth="1"/>
  </cols>
  <sheetData>
    <row r="1" ht="135" customHeight="1"/>
    <row r="2" ht="25" customHeight="1">
      <c r="B2" s="6" t="s">
        <v>199</v>
      </c>
    </row>
    <row r="4" ht="30" customHeight="1">
      <c r="B4" s="7" t="s">
        <v>198</v>
      </c>
      <c r="C4" s="7" t="s">
        <v>200</v>
      </c>
      <c r="D4" s="7"/>
      <c r="E4" s="7"/>
      <c r="F4" s="7"/>
      <c r="G4" s="7"/>
      <c r="H4" s="7"/>
      <c r="I4" s="7" t="s">
        <v>158</v>
      </c>
      <c r="K4" s="20" t="str">
        <f>=HYPERLINK("#'ÍNDICE'!A1", "Índice")</f>
      </c>
    </row>
    <row r="5" ht="30" customHeight="1">
      <c r="B5" s="7"/>
      <c r="C5" s="7" t="s">
        <v>201</v>
      </c>
      <c r="D5" s="7" t="s">
        <v>202</v>
      </c>
      <c r="E5" s="7" t="s">
        <v>203</v>
      </c>
      <c r="F5" s="7" t="s">
        <v>204</v>
      </c>
      <c r="G5" s="7" t="s">
        <v>205</v>
      </c>
      <c r="H5" s="7" t="s">
        <v>206</v>
      </c>
      <c r="I5" s="7"/>
      <c r="K5" s="20"/>
    </row>
    <row r="6" ht="35" customHeight="1">
      <c r="B6" s="11" t="s">
        <v>124</v>
      </c>
      <c r="C6" s="12" t="n">
        <v>6801</v>
      </c>
      <c r="D6" s="12" t="n">
        <v>8181</v>
      </c>
      <c r="E6" s="12" t="n">
        <v>3971</v>
      </c>
      <c r="F6" s="12" t="n">
        <v>2396</v>
      </c>
      <c r="G6" s="12" t="n">
        <v>1635</v>
      </c>
      <c r="H6" s="12" t="n">
        <v>8065</v>
      </c>
      <c r="I6" s="12" t="n">
        <v>31049</v>
      </c>
    </row>
    <row r="7" ht="35" customHeight="1">
      <c r="B7" s="9" t="s">
        <v>178</v>
      </c>
      <c r="C7" s="8" t="n">
        <v>6265</v>
      </c>
      <c r="D7" s="8" t="n">
        <v>6524</v>
      </c>
      <c r="E7" s="8" t="n">
        <v>2109</v>
      </c>
      <c r="F7" s="8" t="n">
        <v>907</v>
      </c>
      <c r="G7" s="8" t="n">
        <v>457</v>
      </c>
      <c r="H7" s="8" t="n">
        <v>2438</v>
      </c>
      <c r="I7" s="8" t="n">
        <v>18700</v>
      </c>
    </row>
    <row r="8" ht="35" customHeight="1">
      <c r="B8" s="9" t="s">
        <v>179</v>
      </c>
      <c r="C8" s="8" t="n">
        <v>54</v>
      </c>
      <c r="D8" s="8" t="n">
        <v>793</v>
      </c>
      <c r="E8" s="8" t="n">
        <v>720</v>
      </c>
      <c r="F8" s="8" t="n">
        <v>414</v>
      </c>
      <c r="G8" s="8" t="n">
        <v>278</v>
      </c>
      <c r="H8" s="8" t="n">
        <v>1176</v>
      </c>
      <c r="I8" s="8" t="n">
        <v>3435</v>
      </c>
    </row>
    <row r="9" ht="35" customHeight="1">
      <c r="B9" s="9" t="s">
        <v>180</v>
      </c>
      <c r="C9" s="8" t="n">
        <v>12</v>
      </c>
      <c r="D9" s="8" t="n">
        <v>157</v>
      </c>
      <c r="E9" s="8" t="n">
        <v>533</v>
      </c>
      <c r="F9" s="8" t="n">
        <v>576</v>
      </c>
      <c r="G9" s="8" t="n">
        <v>460</v>
      </c>
      <c r="H9" s="8" t="n">
        <v>2223</v>
      </c>
      <c r="I9" s="8" t="n">
        <v>3961</v>
      </c>
    </row>
    <row r="10" ht="35" customHeight="1">
      <c r="B10" s="9" t="s">
        <v>185</v>
      </c>
      <c r="C10" s="8" t="n">
        <v>328</v>
      </c>
      <c r="D10" s="8" t="n">
        <v>431</v>
      </c>
      <c r="E10" s="8" t="n">
        <v>321</v>
      </c>
      <c r="F10" s="8" t="n">
        <v>227</v>
      </c>
      <c r="G10" s="8" t="n">
        <v>161</v>
      </c>
      <c r="H10" s="8" t="n">
        <v>930</v>
      </c>
      <c r="I10" s="8" t="n">
        <v>2398</v>
      </c>
    </row>
    <row r="11" ht="35" customHeight="1">
      <c r="B11" s="9" t="s">
        <v>186</v>
      </c>
      <c r="C11" s="8" t="n">
        <v>53</v>
      </c>
      <c r="D11" s="8" t="n">
        <v>97</v>
      </c>
      <c r="E11" s="8" t="n">
        <v>30</v>
      </c>
      <c r="F11" s="8" t="n">
        <v>24</v>
      </c>
      <c r="G11" s="8" t="n">
        <v>25</v>
      </c>
      <c r="H11" s="8" t="n">
        <v>225</v>
      </c>
      <c r="I11" s="8" t="n">
        <v>454</v>
      </c>
    </row>
    <row r="12" ht="35" customHeight="1">
      <c r="B12" s="9" t="s">
        <v>187</v>
      </c>
      <c r="C12" s="8" t="n">
        <v>2</v>
      </c>
      <c r="D12" s="8" t="n">
        <v>6</v>
      </c>
      <c r="E12" s="8" t="n">
        <v>2</v>
      </c>
      <c r="F12" s="8" t="n">
        <v>0</v>
      </c>
      <c r="G12" s="8" t="n">
        <v>2</v>
      </c>
      <c r="H12" s="8" t="n">
        <v>13</v>
      </c>
      <c r="I12" s="8" t="n">
        <v>25</v>
      </c>
    </row>
    <row r="13" ht="35" customHeight="1">
      <c r="B13" s="9" t="s">
        <v>188</v>
      </c>
      <c r="C13" s="8" t="n">
        <v>3</v>
      </c>
      <c r="D13" s="8" t="n">
        <v>11</v>
      </c>
      <c r="E13" s="8" t="n">
        <v>6</v>
      </c>
      <c r="F13" s="8" t="n">
        <v>3</v>
      </c>
      <c r="G13" s="8" t="n">
        <v>10</v>
      </c>
      <c r="H13" s="8" t="n">
        <v>38</v>
      </c>
      <c r="I13" s="8" t="n">
        <v>71</v>
      </c>
    </row>
    <row r="14" ht="35" customHeight="1">
      <c r="B14" s="9" t="s">
        <v>189</v>
      </c>
      <c r="C14" s="8" t="n">
        <v>1</v>
      </c>
      <c r="D14" s="8" t="n">
        <v>0</v>
      </c>
      <c r="E14" s="8" t="n">
        <v>2</v>
      </c>
      <c r="F14" s="8" t="n">
        <v>0</v>
      </c>
      <c r="G14" s="8" t="n">
        <v>1</v>
      </c>
      <c r="H14" s="8" t="n">
        <v>9</v>
      </c>
      <c r="I14" s="8" t="n">
        <v>13</v>
      </c>
    </row>
    <row r="15" ht="35" customHeight="1">
      <c r="B15" s="9" t="s">
        <v>190</v>
      </c>
      <c r="C15" s="8" t="n">
        <v>2</v>
      </c>
      <c r="D15" s="8" t="n">
        <v>3</v>
      </c>
      <c r="E15" s="8" t="n">
        <v>1</v>
      </c>
      <c r="F15" s="8" t="n">
        <v>0</v>
      </c>
      <c r="G15" s="8" t="n">
        <v>0</v>
      </c>
      <c r="H15" s="8" t="n">
        <v>4</v>
      </c>
      <c r="I15" s="8" t="n">
        <v>10</v>
      </c>
    </row>
    <row r="16" ht="35" customHeight="1">
      <c r="B16" s="9" t="s">
        <v>191</v>
      </c>
      <c r="C16" s="8" t="n">
        <v>0</v>
      </c>
      <c r="D16" s="8" t="n">
        <v>1</v>
      </c>
      <c r="E16" s="8" t="n">
        <v>4</v>
      </c>
      <c r="F16" s="8" t="n">
        <v>8</v>
      </c>
      <c r="G16" s="8" t="n">
        <v>7</v>
      </c>
      <c r="H16" s="8" t="n">
        <v>44</v>
      </c>
      <c r="I16" s="8" t="n">
        <v>64</v>
      </c>
    </row>
    <row r="17" ht="35" customHeight="1">
      <c r="B17" s="9" t="s">
        <v>192</v>
      </c>
      <c r="C17" s="8" t="n">
        <v>4</v>
      </c>
      <c r="D17" s="8" t="n">
        <v>4</v>
      </c>
      <c r="E17" s="8" t="n">
        <v>3</v>
      </c>
      <c r="F17" s="8" t="n">
        <v>3</v>
      </c>
      <c r="G17" s="8" t="n">
        <v>6</v>
      </c>
      <c r="H17" s="8" t="n">
        <v>27</v>
      </c>
      <c r="I17" s="8" t="n">
        <v>47</v>
      </c>
    </row>
    <row r="18" ht="35" customHeight="1">
      <c r="B18" s="9" t="s">
        <v>193</v>
      </c>
      <c r="C18" s="8" t="n">
        <v>0</v>
      </c>
      <c r="D18" s="8" t="n">
        <v>0</v>
      </c>
      <c r="E18" s="8" t="n">
        <v>0</v>
      </c>
      <c r="F18" s="8" t="n">
        <v>1</v>
      </c>
      <c r="G18" s="8" t="n">
        <v>4</v>
      </c>
      <c r="H18" s="8" t="n">
        <v>2</v>
      </c>
      <c r="I18" s="8" t="n">
        <v>7</v>
      </c>
    </row>
    <row r="19" ht="35" customHeight="1">
      <c r="B19" s="9" t="s">
        <v>194</v>
      </c>
      <c r="C19" s="8" t="n">
        <v>0</v>
      </c>
      <c r="D19" s="8" t="n">
        <v>1</v>
      </c>
      <c r="E19" s="8" t="n">
        <v>0</v>
      </c>
      <c r="F19" s="8" t="n">
        <v>3</v>
      </c>
      <c r="G19" s="8" t="n">
        <v>0</v>
      </c>
      <c r="H19" s="8" t="n">
        <v>1</v>
      </c>
      <c r="I19" s="8" t="n">
        <v>5</v>
      </c>
    </row>
    <row r="20" ht="35" customHeight="1">
      <c r="B20" s="9" t="s">
        <v>195</v>
      </c>
      <c r="C20" s="8" t="n">
        <v>15</v>
      </c>
      <c r="D20" s="8" t="n">
        <v>111</v>
      </c>
      <c r="E20" s="8" t="n">
        <v>193</v>
      </c>
      <c r="F20" s="8" t="n">
        <v>210</v>
      </c>
      <c r="G20" s="8" t="n">
        <v>210</v>
      </c>
      <c r="H20" s="8" t="n">
        <v>850</v>
      </c>
      <c r="I20" s="8" t="n">
        <v>1589</v>
      </c>
    </row>
    <row r="21" ht="35" customHeight="1">
      <c r="B21" s="9" t="s">
        <v>196</v>
      </c>
      <c r="C21" s="8" t="n">
        <v>62</v>
      </c>
      <c r="D21" s="8" t="n">
        <v>42</v>
      </c>
      <c r="E21" s="8" t="n">
        <v>47</v>
      </c>
      <c r="F21" s="8" t="n">
        <v>20</v>
      </c>
      <c r="G21" s="8" t="n">
        <v>14</v>
      </c>
      <c r="H21" s="8" t="n">
        <v>85</v>
      </c>
      <c r="I21" s="8" t="n">
        <v>270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H4"/>
    <mergeCell ref="I4:I5"/>
    <mergeCell ref="K4:K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1" max="11" width="15.71" hidden="0" customWidth="1"/>
  </cols>
  <sheetData>
    <row r="1" ht="135" customHeight="1"/>
    <row r="2" ht="25" customHeight="1">
      <c r="B2" s="6" t="s">
        <v>207</v>
      </c>
    </row>
    <row r="4" ht="50" customHeight="1">
      <c r="B4" s="7" t="s">
        <v>165</v>
      </c>
      <c r="C4" s="7" t="s">
        <v>200</v>
      </c>
      <c r="D4" s="7"/>
      <c r="E4" s="7"/>
      <c r="F4" s="7"/>
      <c r="G4" s="7"/>
      <c r="H4" s="7"/>
      <c r="I4" s="7" t="s">
        <v>158</v>
      </c>
      <c r="K4" s="20" t="str">
        <f>=HYPERLINK("#'ÍNDICE'!A1", "Índice")</f>
      </c>
    </row>
    <row r="5" ht="50" customHeight="1">
      <c r="B5" s="7"/>
      <c r="C5" s="7" t="s">
        <v>201</v>
      </c>
      <c r="D5" s="7" t="s">
        <v>202</v>
      </c>
      <c r="E5" s="7" t="s">
        <v>203</v>
      </c>
      <c r="F5" s="7" t="s">
        <v>204</v>
      </c>
      <c r="G5" s="7" t="s">
        <v>205</v>
      </c>
      <c r="H5" s="7" t="s">
        <v>206</v>
      </c>
      <c r="I5" s="7"/>
    </row>
    <row r="6" ht="35" customHeight="1">
      <c r="B6" s="9" t="s">
        <v>166</v>
      </c>
      <c r="C6" s="8" t="n">
        <v>43</v>
      </c>
      <c r="D6" s="8" t="n">
        <v>264</v>
      </c>
      <c r="E6" s="8" t="n">
        <v>508</v>
      </c>
      <c r="F6" s="8" t="n">
        <v>4763</v>
      </c>
      <c r="G6" s="8" t="n">
        <v>534</v>
      </c>
      <c r="H6" s="8" t="n">
        <v>592</v>
      </c>
      <c r="I6" s="8" t="n">
        <v>6704</v>
      </c>
    </row>
    <row r="7" ht="35" customHeight="1">
      <c r="B7" s="9" t="s">
        <v>167</v>
      </c>
      <c r="C7" s="8" t="n">
        <v>1764</v>
      </c>
      <c r="D7" s="8" t="n">
        <v>1188</v>
      </c>
      <c r="E7" s="8" t="n">
        <v>204</v>
      </c>
      <c r="F7" s="8" t="n">
        <v>219</v>
      </c>
      <c r="G7" s="8" t="n">
        <v>42</v>
      </c>
      <c r="H7" s="8" t="n">
        <v>99</v>
      </c>
      <c r="I7" s="8" t="n">
        <v>3516</v>
      </c>
    </row>
    <row r="8" ht="35" customHeight="1">
      <c r="B8" s="9" t="s">
        <v>168</v>
      </c>
      <c r="C8" s="8" t="n">
        <v>972</v>
      </c>
      <c r="D8" s="8" t="n">
        <v>727</v>
      </c>
      <c r="E8" s="8" t="n">
        <v>53</v>
      </c>
      <c r="F8" s="8" t="n">
        <v>24</v>
      </c>
      <c r="G8" s="8" t="n">
        <v>13</v>
      </c>
      <c r="H8" s="8" t="n">
        <v>23</v>
      </c>
      <c r="I8" s="8" t="n">
        <v>1812</v>
      </c>
    </row>
    <row r="9" ht="35" customHeight="1">
      <c r="B9" s="9" t="s">
        <v>169</v>
      </c>
      <c r="C9" s="8" t="n">
        <v>357</v>
      </c>
      <c r="D9" s="8" t="n">
        <v>572</v>
      </c>
      <c r="E9" s="8" t="n">
        <v>225</v>
      </c>
      <c r="F9" s="8" t="n">
        <v>86</v>
      </c>
      <c r="G9" s="8" t="n">
        <v>65</v>
      </c>
      <c r="H9" s="8" t="n">
        <v>112</v>
      </c>
      <c r="I9" s="8" t="n">
        <v>1417</v>
      </c>
    </row>
    <row r="10" ht="35" customHeight="1">
      <c r="B10" s="9" t="s">
        <v>170</v>
      </c>
      <c r="C10" s="8" t="n">
        <v>53</v>
      </c>
      <c r="D10" s="8" t="n">
        <v>266</v>
      </c>
      <c r="E10" s="8" t="n">
        <v>222</v>
      </c>
      <c r="F10" s="8" t="n">
        <v>550</v>
      </c>
      <c r="G10" s="8" t="n">
        <v>83</v>
      </c>
      <c r="H10" s="8" t="n">
        <v>113</v>
      </c>
      <c r="I10" s="8" t="n">
        <v>1287</v>
      </c>
    </row>
    <row r="11" ht="35" customHeight="1">
      <c r="B11" s="9" t="s">
        <v>171</v>
      </c>
      <c r="C11" s="8" t="n">
        <v>119</v>
      </c>
      <c r="D11" s="8" t="n">
        <v>313</v>
      </c>
      <c r="E11" s="8" t="n">
        <v>215</v>
      </c>
      <c r="F11" s="8" t="n">
        <v>201</v>
      </c>
      <c r="G11" s="8" t="n">
        <v>106</v>
      </c>
      <c r="H11" s="8" t="n">
        <v>139</v>
      </c>
      <c r="I11" s="8" t="n">
        <v>1093</v>
      </c>
    </row>
    <row r="12" ht="35" customHeight="1">
      <c r="B12" s="9" t="s">
        <v>137</v>
      </c>
      <c r="C12" s="8" t="n">
        <v>122</v>
      </c>
      <c r="D12" s="8" t="n">
        <v>269</v>
      </c>
      <c r="E12" s="8" t="n">
        <v>152</v>
      </c>
      <c r="F12" s="8" t="n">
        <v>175</v>
      </c>
      <c r="G12" s="8" t="n">
        <v>61</v>
      </c>
      <c r="H12" s="8" t="n">
        <v>154</v>
      </c>
      <c r="I12" s="8" t="n">
        <v>933</v>
      </c>
    </row>
    <row r="13" ht="35" customHeight="1">
      <c r="B13" s="9" t="s">
        <v>172</v>
      </c>
      <c r="C13" s="8" t="n">
        <v>93</v>
      </c>
      <c r="D13" s="8" t="n">
        <v>153</v>
      </c>
      <c r="E13" s="8" t="n">
        <v>110</v>
      </c>
      <c r="F13" s="8" t="n">
        <v>176</v>
      </c>
      <c r="G13" s="8" t="n">
        <v>34</v>
      </c>
      <c r="H13" s="8" t="n">
        <v>54</v>
      </c>
      <c r="I13" s="8" t="n">
        <v>620</v>
      </c>
    </row>
    <row r="14" ht="35" customHeight="1">
      <c r="B14" s="9" t="s">
        <v>173</v>
      </c>
      <c r="C14" s="8" t="n">
        <v>68</v>
      </c>
      <c r="D14" s="8" t="n">
        <v>125</v>
      </c>
      <c r="E14" s="8" t="n">
        <v>113</v>
      </c>
      <c r="F14" s="8" t="n">
        <v>145</v>
      </c>
      <c r="G14" s="8" t="n">
        <v>38</v>
      </c>
      <c r="H14" s="8" t="n">
        <v>48</v>
      </c>
      <c r="I14" s="8" t="n">
        <v>537</v>
      </c>
    </row>
    <row r="15" ht="35" customHeight="1">
      <c r="B15" s="9" t="s">
        <v>174</v>
      </c>
      <c r="C15" s="8" t="n">
        <v>61</v>
      </c>
      <c r="D15" s="8" t="n">
        <v>175</v>
      </c>
      <c r="E15" s="8" t="n">
        <v>63</v>
      </c>
      <c r="F15" s="8" t="n">
        <v>142</v>
      </c>
      <c r="G15" s="8" t="n">
        <v>17</v>
      </c>
      <c r="H15" s="8" t="n">
        <v>32</v>
      </c>
      <c r="I15" s="8" t="n">
        <v>490</v>
      </c>
    </row>
    <row r="16" ht="35" customHeight="1">
      <c r="B16" s="9" t="s">
        <v>175</v>
      </c>
      <c r="C16" s="8" t="n">
        <v>3149</v>
      </c>
      <c r="D16" s="8" t="n">
        <v>4129</v>
      </c>
      <c r="E16" s="8" t="n">
        <v>2106</v>
      </c>
      <c r="F16" s="8" t="n">
        <v>1584</v>
      </c>
      <c r="G16" s="8" t="n">
        <v>642</v>
      </c>
      <c r="H16" s="8" t="n">
        <v>1030</v>
      </c>
      <c r="I16" s="8" t="n">
        <v>12640</v>
      </c>
    </row>
    <row r="17" ht="35" customHeight="1">
      <c r="B17" s="11" t="s">
        <v>124</v>
      </c>
      <c r="C17" s="12" t="n">
        <v>6801</v>
      </c>
      <c r="D17" s="12" t="n">
        <v>8181</v>
      </c>
      <c r="E17" s="12" t="n">
        <v>3971</v>
      </c>
      <c r="F17" s="12" t="n">
        <v>8065</v>
      </c>
      <c r="G17" s="12" t="n">
        <v>1635</v>
      </c>
      <c r="H17" s="12" t="n">
        <v>2396</v>
      </c>
      <c r="I17" s="12" t="n">
        <v>31049</v>
      </c>
    </row>
    <row r="19">
      <c r="B19" s="10" t="s">
        <v>120</v>
      </c>
    </row>
    <row r="20">
      <c r="B20" s="10" t="s">
        <v>152</v>
      </c>
    </row>
    <row r="21">
      <c r="B21" s="10" t="s">
        <v>153</v>
      </c>
    </row>
    <row r="22">
      <c r="B22" s="10"/>
    </row>
    <row r="23">
      <c r="B23" s="10"/>
    </row>
    <row r="24">
      <c r="B24" s="10"/>
    </row>
    <row r="25">
      <c r="B25" s="10"/>
    </row>
  </sheetData>
  <mergeCells count="2">
    <mergeCell ref="C4:H4"/>
    <mergeCell ref="I4:I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6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9" max="9" width="15.71" hidden="0" customWidth="1"/>
  </cols>
  <sheetData>
    <row r="1" ht="135" customHeight="1"/>
    <row r="2" ht="25" customHeight="1">
      <c r="B2" s="6" t="s">
        <v>208</v>
      </c>
    </row>
    <row r="4" ht="40" customHeight="1">
      <c r="B4" s="7" t="s">
        <v>209</v>
      </c>
      <c r="C4" s="7" t="s">
        <v>211</v>
      </c>
      <c r="D4" s="7"/>
      <c r="E4" s="7"/>
      <c r="F4" s="7"/>
      <c r="G4" s="7"/>
      <c r="I4" s="20" t="str">
        <f>=HYPERLINK("#'ÍNDICE'!A1", "Índice")</f>
      </c>
    </row>
    <row r="5" ht="40" customHeight="1">
      <c r="B5" s="7"/>
      <c r="C5" s="7" t="s">
        <v>212</v>
      </c>
      <c r="D5" s="7" t="s">
        <v>213</v>
      </c>
      <c r="E5" s="7" t="s">
        <v>214</v>
      </c>
      <c r="F5" s="7" t="s">
        <v>215</v>
      </c>
      <c r="G5" s="7" t="s">
        <v>158</v>
      </c>
    </row>
    <row r="6" ht="35" customHeight="1">
      <c r="B6" s="11" t="s">
        <v>210</v>
      </c>
      <c r="C6" s="11"/>
      <c r="D6" s="11"/>
      <c r="E6" s="11"/>
      <c r="F6" s="11"/>
      <c r="G6" s="11"/>
    </row>
    <row r="7" ht="35" customHeight="1">
      <c r="B7" s="9" t="s">
        <v>216</v>
      </c>
      <c r="C7" s="8" t="n">
        <v>10745</v>
      </c>
      <c r="D7" s="8" t="n">
        <v>7489</v>
      </c>
      <c r="E7" s="8" t="n">
        <v>2021</v>
      </c>
      <c r="F7" s="8" t="n">
        <v>77</v>
      </c>
      <c r="G7" s="8" t="n">
        <v>20332</v>
      </c>
    </row>
    <row r="8" ht="35" customHeight="1">
      <c r="B8" s="9" t="s">
        <v>217</v>
      </c>
      <c r="C8" s="8" t="n">
        <v>59</v>
      </c>
      <c r="D8" s="8" t="n">
        <v>748</v>
      </c>
      <c r="E8" s="8" t="n">
        <v>72</v>
      </c>
      <c r="F8" s="8" t="n">
        <v>8</v>
      </c>
      <c r="G8" s="8" t="n">
        <v>887</v>
      </c>
    </row>
    <row r="9" ht="35" customHeight="1">
      <c r="B9" s="9" t="s">
        <v>218</v>
      </c>
      <c r="C9" s="8" t="n">
        <v>21</v>
      </c>
      <c r="D9" s="8" t="n">
        <v>9</v>
      </c>
      <c r="E9" s="8" t="n">
        <v>6</v>
      </c>
      <c r="F9" s="8" t="n">
        <v>0</v>
      </c>
      <c r="G9" s="8" t="n">
        <v>36</v>
      </c>
    </row>
    <row r="10" ht="35" customHeight="1">
      <c r="B10" s="9" t="s">
        <v>219</v>
      </c>
      <c r="C10" s="8" t="n">
        <v>14</v>
      </c>
      <c r="D10" s="8" t="n">
        <v>43</v>
      </c>
      <c r="E10" s="8" t="n">
        <v>15</v>
      </c>
      <c r="F10" s="8" t="n">
        <v>1</v>
      </c>
      <c r="G10" s="8" t="n">
        <v>73</v>
      </c>
    </row>
    <row r="11" ht="35" customHeight="1">
      <c r="B11" s="9" t="s">
        <v>220</v>
      </c>
      <c r="C11" s="8" t="n">
        <v>5</v>
      </c>
      <c r="D11" s="8" t="n">
        <v>4996</v>
      </c>
      <c r="E11" s="8" t="n">
        <v>10</v>
      </c>
      <c r="F11" s="8" t="n">
        <v>1</v>
      </c>
      <c r="G11" s="8" t="n">
        <v>5012</v>
      </c>
    </row>
    <row r="12" ht="35" customHeight="1">
      <c r="B12" s="9" t="s">
        <v>221</v>
      </c>
      <c r="C12" s="8" t="n">
        <v>1088</v>
      </c>
      <c r="D12" s="8" t="n">
        <v>3141</v>
      </c>
      <c r="E12" s="8" t="n">
        <v>448</v>
      </c>
      <c r="F12" s="8" t="n">
        <v>32</v>
      </c>
      <c r="G12" s="8" t="n">
        <v>4709</v>
      </c>
    </row>
    <row r="13" ht="35" customHeight="1">
      <c r="B13" s="11" t="s">
        <v>222</v>
      </c>
      <c r="C13" s="11"/>
      <c r="D13" s="11"/>
      <c r="E13" s="11"/>
      <c r="F13" s="11"/>
      <c r="G13" s="11"/>
    </row>
    <row r="14" ht="35" customHeight="1">
      <c r="B14" s="9" t="s">
        <v>223</v>
      </c>
      <c r="C14" s="8" t="n">
        <v>6010</v>
      </c>
      <c r="D14" s="8" t="n">
        <v>2679</v>
      </c>
      <c r="E14" s="8" t="n">
        <v>918</v>
      </c>
      <c r="F14" s="8" t="n">
        <v>58</v>
      </c>
      <c r="G14" s="8" t="n">
        <v>9665</v>
      </c>
    </row>
    <row r="15" ht="35" customHeight="1">
      <c r="B15" s="9" t="s">
        <v>224</v>
      </c>
      <c r="C15" s="8" t="n">
        <v>3231</v>
      </c>
      <c r="D15" s="8" t="n">
        <v>3872</v>
      </c>
      <c r="E15" s="8" t="n">
        <v>1125</v>
      </c>
      <c r="F15" s="8" t="n">
        <v>35</v>
      </c>
      <c r="G15" s="8" t="n">
        <v>8263</v>
      </c>
    </row>
    <row r="16" ht="35" customHeight="1">
      <c r="B16" s="9" t="s">
        <v>225</v>
      </c>
      <c r="C16" s="8" t="n">
        <v>2169</v>
      </c>
      <c r="D16" s="8" t="n">
        <v>1632</v>
      </c>
      <c r="E16" s="8" t="n">
        <v>287</v>
      </c>
      <c r="F16" s="8" t="n">
        <v>19</v>
      </c>
      <c r="G16" s="8" t="n">
        <v>4107</v>
      </c>
    </row>
    <row r="17" ht="35" customHeight="1">
      <c r="B17" s="9" t="s">
        <v>226</v>
      </c>
      <c r="C17" s="8" t="n">
        <v>249</v>
      </c>
      <c r="D17" s="8" t="n">
        <v>373</v>
      </c>
      <c r="E17" s="8" t="n">
        <v>95</v>
      </c>
      <c r="F17" s="8" t="n">
        <v>1</v>
      </c>
      <c r="G17" s="8" t="n">
        <v>718</v>
      </c>
    </row>
    <row r="18" ht="35" customHeight="1">
      <c r="B18" s="9" t="s">
        <v>227</v>
      </c>
      <c r="C18" s="8" t="n">
        <v>118</v>
      </c>
      <c r="D18" s="8" t="n">
        <v>323</v>
      </c>
      <c r="E18" s="8" t="n">
        <v>38</v>
      </c>
      <c r="F18" s="8" t="n">
        <v>0</v>
      </c>
      <c r="G18" s="8" t="n">
        <v>479</v>
      </c>
    </row>
    <row r="19" ht="35" customHeight="1">
      <c r="B19" s="9" t="s">
        <v>228</v>
      </c>
      <c r="C19" s="8" t="n">
        <v>85</v>
      </c>
      <c r="D19" s="8" t="n">
        <v>77</v>
      </c>
      <c r="E19" s="8" t="n">
        <v>22</v>
      </c>
      <c r="F19" s="8" t="n">
        <v>4</v>
      </c>
      <c r="G19" s="8" t="n">
        <v>188</v>
      </c>
    </row>
    <row r="20" ht="35" customHeight="1">
      <c r="B20" s="9" t="s">
        <v>229</v>
      </c>
      <c r="C20" s="8" t="n">
        <v>35</v>
      </c>
      <c r="D20" s="8" t="n">
        <v>546</v>
      </c>
      <c r="E20" s="8" t="n">
        <v>22</v>
      </c>
      <c r="F20" s="8" t="n">
        <v>1</v>
      </c>
      <c r="G20" s="8" t="n">
        <v>604</v>
      </c>
    </row>
    <row r="21" ht="35" customHeight="1">
      <c r="B21" s="9" t="s">
        <v>230</v>
      </c>
      <c r="C21" s="8" t="n">
        <v>20</v>
      </c>
      <c r="D21" s="8" t="n">
        <v>32</v>
      </c>
      <c r="E21" s="8" t="n">
        <v>6</v>
      </c>
      <c r="F21" s="8" t="n">
        <v>1</v>
      </c>
      <c r="G21" s="8" t="n">
        <v>59</v>
      </c>
    </row>
    <row r="22" ht="35" customHeight="1">
      <c r="B22" s="9" t="s">
        <v>231</v>
      </c>
      <c r="C22" s="8" t="n">
        <v>5</v>
      </c>
      <c r="D22" s="8" t="n">
        <v>23</v>
      </c>
      <c r="E22" s="8" t="n">
        <v>3</v>
      </c>
      <c r="F22" s="8" t="n">
        <v>0</v>
      </c>
      <c r="G22" s="8" t="n">
        <v>31</v>
      </c>
    </row>
    <row r="23" ht="35" customHeight="1">
      <c r="B23" s="9" t="s">
        <v>220</v>
      </c>
      <c r="C23" s="8" t="n">
        <v>10</v>
      </c>
      <c r="D23" s="8" t="n">
        <v>6867</v>
      </c>
      <c r="E23" s="8" t="n">
        <v>56</v>
      </c>
      <c r="F23" s="8" t="n">
        <v>0</v>
      </c>
      <c r="G23" s="8" t="n">
        <v>6933</v>
      </c>
    </row>
    <row r="24" ht="35" customHeight="1">
      <c r="B24" s="9" t="s">
        <v>221</v>
      </c>
      <c r="C24" s="8" t="n">
        <v>0</v>
      </c>
      <c r="D24" s="8" t="n">
        <v>2</v>
      </c>
      <c r="E24" s="8" t="n">
        <v>0</v>
      </c>
      <c r="F24" s="8" t="n">
        <v>0</v>
      </c>
      <c r="G24" s="8" t="n">
        <v>2</v>
      </c>
    </row>
    <row r="25" ht="35" customHeight="1">
      <c r="B25" s="11" t="s">
        <v>232</v>
      </c>
      <c r="C25" s="11"/>
      <c r="D25" s="11"/>
      <c r="E25" s="11"/>
      <c r="F25" s="11"/>
      <c r="G25" s="11"/>
    </row>
    <row r="26" ht="35" customHeight="1">
      <c r="B26" s="9" t="s">
        <v>216</v>
      </c>
      <c r="C26" s="8" t="n">
        <v>10089</v>
      </c>
      <c r="D26" s="8" t="n">
        <v>10334</v>
      </c>
      <c r="E26" s="8" t="n">
        <v>1927</v>
      </c>
      <c r="F26" s="8" t="n">
        <v>92</v>
      </c>
      <c r="G26" s="8" t="n">
        <v>22442</v>
      </c>
    </row>
    <row r="27" ht="35" customHeight="1">
      <c r="B27" s="9" t="s">
        <v>233</v>
      </c>
      <c r="C27" s="8" t="n">
        <v>772</v>
      </c>
      <c r="D27" s="8" t="n">
        <v>2034</v>
      </c>
      <c r="E27" s="8" t="n">
        <v>507</v>
      </c>
      <c r="F27" s="8" t="n">
        <v>20</v>
      </c>
      <c r="G27" s="8" t="n">
        <v>3333</v>
      </c>
    </row>
    <row r="28" ht="35" customHeight="1">
      <c r="B28" s="9" t="s">
        <v>234</v>
      </c>
      <c r="C28" s="8" t="n">
        <v>637</v>
      </c>
      <c r="D28" s="8" t="n">
        <v>25</v>
      </c>
      <c r="E28" s="8" t="n">
        <v>1</v>
      </c>
      <c r="F28" s="8" t="n">
        <v>2</v>
      </c>
      <c r="G28" s="8" t="n">
        <v>665</v>
      </c>
    </row>
    <row r="29" ht="35" customHeight="1">
      <c r="B29" s="9" t="s">
        <v>226</v>
      </c>
      <c r="C29" s="8" t="n">
        <v>16</v>
      </c>
      <c r="D29" s="8" t="n">
        <v>149</v>
      </c>
      <c r="E29" s="8" t="n">
        <v>17</v>
      </c>
      <c r="F29" s="8" t="n">
        <v>1</v>
      </c>
      <c r="G29" s="8" t="n">
        <v>183</v>
      </c>
    </row>
    <row r="30" ht="35" customHeight="1">
      <c r="B30" s="9" t="s">
        <v>220</v>
      </c>
      <c r="C30" s="8" t="n">
        <v>2</v>
      </c>
      <c r="D30" s="8" t="n">
        <v>3478</v>
      </c>
      <c r="E30" s="8" t="n">
        <v>10</v>
      </c>
      <c r="F30" s="8" t="n">
        <v>0</v>
      </c>
      <c r="G30" s="8" t="n">
        <v>3490</v>
      </c>
    </row>
    <row r="31" ht="35" customHeight="1">
      <c r="B31" s="9" t="s">
        <v>221</v>
      </c>
      <c r="C31" s="8" t="n">
        <v>416</v>
      </c>
      <c r="D31" s="8" t="n">
        <v>406</v>
      </c>
      <c r="E31" s="8" t="n">
        <v>110</v>
      </c>
      <c r="F31" s="8" t="n">
        <v>4</v>
      </c>
      <c r="G31" s="8" t="n">
        <v>936</v>
      </c>
    </row>
    <row r="32" ht="35" customHeight="1">
      <c r="B32" s="11" t="s">
        <v>235</v>
      </c>
      <c r="C32" s="11"/>
      <c r="D32" s="11"/>
      <c r="E32" s="11"/>
      <c r="F32" s="11"/>
      <c r="G32" s="11"/>
    </row>
    <row r="33" ht="35" customHeight="1">
      <c r="B33" s="9" t="s">
        <v>216</v>
      </c>
      <c r="C33" s="8" t="n">
        <v>10355</v>
      </c>
      <c r="D33" s="8" t="n">
        <v>6911</v>
      </c>
      <c r="E33" s="8" t="n">
        <v>1691</v>
      </c>
      <c r="F33" s="8" t="n">
        <v>90</v>
      </c>
      <c r="G33" s="8" t="n">
        <v>19047</v>
      </c>
    </row>
    <row r="34" ht="35" customHeight="1">
      <c r="B34" s="9" t="s">
        <v>233</v>
      </c>
      <c r="C34" s="8" t="n">
        <v>956</v>
      </c>
      <c r="D34" s="8" t="n">
        <v>1063</v>
      </c>
      <c r="E34" s="8" t="n">
        <v>296</v>
      </c>
      <c r="F34" s="8" t="n">
        <v>23</v>
      </c>
      <c r="G34" s="8" t="n">
        <v>2338</v>
      </c>
    </row>
    <row r="35" ht="35" customHeight="1">
      <c r="B35" s="9" t="s">
        <v>226</v>
      </c>
      <c r="C35" s="8" t="n">
        <v>19</v>
      </c>
      <c r="D35" s="8" t="n">
        <v>112</v>
      </c>
      <c r="E35" s="8" t="n">
        <v>44</v>
      </c>
      <c r="F35" s="8" t="n">
        <v>2</v>
      </c>
      <c r="G35" s="8" t="n">
        <v>177</v>
      </c>
    </row>
    <row r="36" ht="35" customHeight="1">
      <c r="B36" s="9" t="s">
        <v>236</v>
      </c>
      <c r="C36" s="8" t="n">
        <v>149</v>
      </c>
      <c r="D36" s="8" t="n">
        <v>580</v>
      </c>
      <c r="E36" s="8" t="n">
        <v>120</v>
      </c>
      <c r="F36" s="8" t="n">
        <v>4</v>
      </c>
      <c r="G36" s="8" t="n">
        <v>853</v>
      </c>
    </row>
    <row r="37" ht="35" customHeight="1">
      <c r="B37" s="9" t="s">
        <v>220</v>
      </c>
      <c r="C37" s="8" t="n">
        <v>147</v>
      </c>
      <c r="D37" s="8" t="n">
        <v>7685</v>
      </c>
      <c r="E37" s="8" t="n">
        <v>399</v>
      </c>
      <c r="F37" s="8" t="n">
        <v>0</v>
      </c>
      <c r="G37" s="8" t="n">
        <v>8231</v>
      </c>
    </row>
    <row r="38" ht="35" customHeight="1">
      <c r="B38" s="9" t="s">
        <v>221</v>
      </c>
      <c r="C38" s="8" t="n">
        <v>306</v>
      </c>
      <c r="D38" s="8" t="n">
        <v>75</v>
      </c>
      <c r="E38" s="8" t="n">
        <v>22</v>
      </c>
      <c r="F38" s="8" t="n">
        <v>0</v>
      </c>
      <c r="G38" s="8" t="n">
        <v>403</v>
      </c>
    </row>
    <row r="39" ht="35" customHeight="1">
      <c r="B39" s="11" t="s">
        <v>237</v>
      </c>
      <c r="C39" s="11"/>
      <c r="D39" s="11"/>
      <c r="E39" s="11"/>
      <c r="F39" s="11"/>
      <c r="G39" s="11"/>
    </row>
    <row r="40" ht="35" customHeight="1">
      <c r="B40" s="9" t="s">
        <v>238</v>
      </c>
      <c r="C40" s="8" t="n">
        <v>8506</v>
      </c>
      <c r="D40" s="8" t="n">
        <v>4157</v>
      </c>
      <c r="E40" s="8" t="n">
        <v>1689</v>
      </c>
      <c r="F40" s="8" t="n">
        <v>113</v>
      </c>
      <c r="G40" s="8" t="n">
        <v>14465</v>
      </c>
    </row>
    <row r="41" ht="35" customHeight="1">
      <c r="B41" s="9" t="s">
        <v>224</v>
      </c>
      <c r="C41" s="8" t="n">
        <v>1433</v>
      </c>
      <c r="D41" s="8" t="n">
        <v>72</v>
      </c>
      <c r="E41" s="8" t="n">
        <v>3</v>
      </c>
      <c r="F41" s="8" t="n">
        <v>0</v>
      </c>
      <c r="G41" s="8" t="n">
        <v>1508</v>
      </c>
    </row>
    <row r="42" ht="35" customHeight="1">
      <c r="B42" s="9" t="s">
        <v>239</v>
      </c>
      <c r="C42" s="8" t="n">
        <v>950</v>
      </c>
      <c r="D42" s="8" t="n">
        <v>5248</v>
      </c>
      <c r="E42" s="8" t="n">
        <v>821</v>
      </c>
      <c r="F42" s="8" t="n">
        <v>2</v>
      </c>
      <c r="G42" s="8" t="n">
        <v>7021</v>
      </c>
    </row>
    <row r="43" ht="35" customHeight="1">
      <c r="B43" s="9" t="s">
        <v>240</v>
      </c>
      <c r="C43" s="8" t="n">
        <v>284</v>
      </c>
      <c r="D43" s="8" t="n">
        <v>59</v>
      </c>
      <c r="E43" s="8" t="n">
        <v>7</v>
      </c>
      <c r="F43" s="8" t="n">
        <v>3</v>
      </c>
      <c r="G43" s="8" t="n">
        <v>353</v>
      </c>
    </row>
    <row r="44" ht="35" customHeight="1">
      <c r="B44" s="9" t="s">
        <v>241</v>
      </c>
      <c r="C44" s="8" t="n">
        <v>270</v>
      </c>
      <c r="D44" s="8" t="n">
        <v>30</v>
      </c>
      <c r="E44" s="8" t="n">
        <v>2</v>
      </c>
      <c r="F44" s="8" t="n">
        <v>1</v>
      </c>
      <c r="G44" s="8" t="n">
        <v>303</v>
      </c>
    </row>
    <row r="45" ht="35" customHeight="1">
      <c r="B45" s="9" t="s">
        <v>242</v>
      </c>
      <c r="C45" s="8" t="n">
        <v>230</v>
      </c>
      <c r="D45" s="8" t="n">
        <v>6706</v>
      </c>
      <c r="E45" s="8" t="n">
        <v>0</v>
      </c>
      <c r="F45" s="8" t="n">
        <v>0</v>
      </c>
      <c r="G45" s="8" t="n">
        <v>6936</v>
      </c>
    </row>
    <row r="46" ht="35" customHeight="1">
      <c r="B46" s="9" t="s">
        <v>243</v>
      </c>
      <c r="C46" s="8" t="n">
        <v>117</v>
      </c>
      <c r="D46" s="8" t="n">
        <v>26</v>
      </c>
      <c r="E46" s="8" t="n">
        <v>1</v>
      </c>
      <c r="F46" s="8" t="n">
        <v>0</v>
      </c>
      <c r="G46" s="8" t="n">
        <v>144</v>
      </c>
    </row>
    <row r="47" ht="35" customHeight="1">
      <c r="B47" s="9" t="s">
        <v>226</v>
      </c>
      <c r="C47" s="8" t="n">
        <v>17</v>
      </c>
      <c r="D47" s="8" t="n">
        <v>29</v>
      </c>
      <c r="E47" s="8" t="n">
        <v>13</v>
      </c>
      <c r="F47" s="8" t="n">
        <v>0</v>
      </c>
      <c r="G47" s="8" t="n">
        <v>59</v>
      </c>
    </row>
    <row r="48" ht="35" customHeight="1">
      <c r="B48" s="9" t="s">
        <v>244</v>
      </c>
      <c r="C48" s="8" t="n">
        <v>3</v>
      </c>
      <c r="D48" s="8" t="n">
        <v>3</v>
      </c>
      <c r="E48" s="8" t="n">
        <v>3</v>
      </c>
      <c r="F48" s="8" t="n">
        <v>0</v>
      </c>
      <c r="G48" s="8" t="n">
        <v>9</v>
      </c>
    </row>
    <row r="49" ht="35" customHeight="1">
      <c r="B49" s="9" t="s">
        <v>220</v>
      </c>
      <c r="C49" s="8" t="n">
        <v>114</v>
      </c>
      <c r="D49" s="8" t="n">
        <v>95</v>
      </c>
      <c r="E49" s="8" t="n">
        <v>33</v>
      </c>
      <c r="F49" s="8" t="n">
        <v>0</v>
      </c>
      <c r="G49" s="8" t="n">
        <v>242</v>
      </c>
    </row>
    <row r="50" ht="35" customHeight="1">
      <c r="B50" s="9" t="s">
        <v>221</v>
      </c>
      <c r="C50" s="8" t="n">
        <v>8</v>
      </c>
      <c r="D50" s="8" t="n">
        <v>1</v>
      </c>
      <c r="E50" s="8" t="n">
        <v>0</v>
      </c>
      <c r="F50" s="8" t="n">
        <v>0</v>
      </c>
      <c r="G50" s="8" t="n">
        <v>9</v>
      </c>
    </row>
    <row r="51" ht="35" customHeight="1">
      <c r="B51" s="11" t="s">
        <v>245</v>
      </c>
      <c r="C51" s="11"/>
      <c r="D51" s="11"/>
      <c r="E51" s="11"/>
      <c r="F51" s="11"/>
      <c r="G51" s="11"/>
    </row>
    <row r="52" ht="35" customHeight="1">
      <c r="B52" s="9" t="s">
        <v>246</v>
      </c>
      <c r="C52" s="8" t="n">
        <v>4755</v>
      </c>
      <c r="D52" s="8" t="n">
        <v>6758</v>
      </c>
      <c r="E52" s="8" t="n">
        <v>1343</v>
      </c>
      <c r="F52" s="8" t="n">
        <v>43</v>
      </c>
      <c r="G52" s="8" t="n">
        <v>12899</v>
      </c>
    </row>
    <row r="53" ht="35" customHeight="1">
      <c r="B53" s="9" t="s">
        <v>216</v>
      </c>
      <c r="C53" s="8" t="n">
        <v>3031</v>
      </c>
      <c r="D53" s="8" t="n">
        <v>5919</v>
      </c>
      <c r="E53" s="8" t="n">
        <v>871</v>
      </c>
      <c r="F53" s="8" t="n">
        <v>36</v>
      </c>
      <c r="G53" s="8" t="n">
        <v>9857</v>
      </c>
    </row>
    <row r="54" ht="35" customHeight="1">
      <c r="B54" s="9" t="s">
        <v>247</v>
      </c>
      <c r="C54" s="8" t="n">
        <v>3219</v>
      </c>
      <c r="D54" s="8" t="n">
        <v>1769</v>
      </c>
      <c r="E54" s="8" t="n">
        <v>57</v>
      </c>
      <c r="F54" s="8" t="n">
        <v>12</v>
      </c>
      <c r="G54" s="8" t="n">
        <v>5057</v>
      </c>
    </row>
    <row r="55" ht="35" customHeight="1">
      <c r="B55" s="9" t="s">
        <v>248</v>
      </c>
      <c r="C55" s="8" t="n">
        <v>379</v>
      </c>
      <c r="D55" s="8" t="n">
        <v>219</v>
      </c>
      <c r="E55" s="8" t="n">
        <v>94</v>
      </c>
      <c r="F55" s="8" t="n">
        <v>3</v>
      </c>
      <c r="G55" s="8" t="n">
        <v>695</v>
      </c>
    </row>
    <row r="56" ht="35" customHeight="1">
      <c r="B56" s="9" t="s">
        <v>249</v>
      </c>
      <c r="C56" s="8" t="n">
        <v>282</v>
      </c>
      <c r="D56" s="8" t="n">
        <v>498</v>
      </c>
      <c r="E56" s="8" t="n">
        <v>91</v>
      </c>
      <c r="F56" s="8" t="n">
        <v>21</v>
      </c>
      <c r="G56" s="8" t="n">
        <v>892</v>
      </c>
    </row>
    <row r="57" ht="35" customHeight="1">
      <c r="B57" s="9" t="s">
        <v>250</v>
      </c>
      <c r="C57" s="8" t="n">
        <v>12</v>
      </c>
      <c r="D57" s="8" t="n">
        <v>59</v>
      </c>
      <c r="E57" s="8" t="n">
        <v>4</v>
      </c>
      <c r="F57" s="8" t="n">
        <v>0</v>
      </c>
      <c r="G57" s="8" t="n">
        <v>75</v>
      </c>
    </row>
    <row r="58" ht="35" customHeight="1">
      <c r="B58" s="9" t="s">
        <v>251</v>
      </c>
      <c r="C58" s="8" t="n">
        <v>80</v>
      </c>
      <c r="D58" s="8" t="n">
        <v>626</v>
      </c>
      <c r="E58" s="8" t="n">
        <v>18</v>
      </c>
      <c r="F58" s="8" t="n">
        <v>2</v>
      </c>
      <c r="G58" s="8" t="n">
        <v>726</v>
      </c>
    </row>
    <row r="59" ht="35" customHeight="1">
      <c r="B59" s="9" t="s">
        <v>252</v>
      </c>
      <c r="C59" s="8" t="n">
        <v>115</v>
      </c>
      <c r="D59" s="8" t="n">
        <v>374</v>
      </c>
      <c r="E59" s="8" t="n">
        <v>46</v>
      </c>
      <c r="F59" s="8" t="n">
        <v>2</v>
      </c>
      <c r="G59" s="8" t="n">
        <v>537</v>
      </c>
    </row>
    <row r="60" ht="35" customHeight="1">
      <c r="B60" s="9" t="s">
        <v>220</v>
      </c>
      <c r="C60" s="8" t="n">
        <v>54</v>
      </c>
      <c r="D60" s="8" t="n">
        <v>203</v>
      </c>
      <c r="E60" s="8" t="n">
        <v>48</v>
      </c>
      <c r="F60" s="8" t="n">
        <v>0</v>
      </c>
      <c r="G60" s="8" t="n">
        <v>305</v>
      </c>
    </row>
    <row r="61" ht="35" customHeight="1">
      <c r="B61" s="9" t="s">
        <v>221</v>
      </c>
      <c r="C61" s="8" t="n">
        <v>5</v>
      </c>
      <c r="D61" s="8" t="n">
        <v>1</v>
      </c>
      <c r="E61" s="8" t="n">
        <v>0</v>
      </c>
      <c r="F61" s="8" t="n">
        <v>0</v>
      </c>
      <c r="G61" s="8" t="n">
        <v>6</v>
      </c>
    </row>
    <row r="62">
      <c r="B62" s="10"/>
    </row>
    <row r="63">
      <c r="B63" s="10" t="s">
        <v>120</v>
      </c>
    </row>
    <row r="64">
      <c r="B64" s="10" t="s">
        <v>152</v>
      </c>
    </row>
    <row r="65">
      <c r="B65" s="10" t="s">
        <v>153</v>
      </c>
    </row>
    <row r="66">
      <c r="B66" s="10"/>
    </row>
    <row r="67">
      <c r="B67" s="10"/>
    </row>
    <row r="68">
      <c r="B68" s="10"/>
    </row>
  </sheetData>
  <mergeCells count="3">
    <mergeCell ref="B4:B5"/>
    <mergeCell ref="C4:G4"/>
    <mergeCell ref="I4:I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6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0" max="10" width="30.71" hidden="0" customWidth="1"/>
    <col min="11" max="11" width="30.71" hidden="0" customWidth="1"/>
    <col min="12" max="12" width="30.71" hidden="0" customWidth="1"/>
    <col min="13" max="13" width="30.71" hidden="0" customWidth="1"/>
    <col min="14" max="14" width="30.71" hidden="0" customWidth="1"/>
    <col min="16" max="16" width="15.71" hidden="0" customWidth="1"/>
  </cols>
  <sheetData>
    <row r="1" ht="135" customHeight="1"/>
    <row r="2" ht="25" customHeight="1">
      <c r="B2" s="6" t="s">
        <v>253</v>
      </c>
    </row>
    <row r="4" ht="50" customHeight="1">
      <c r="B4" s="7" t="s">
        <v>209</v>
      </c>
      <c r="C4" s="7" t="s">
        <v>254</v>
      </c>
      <c r="D4" s="7"/>
      <c r="E4" s="7"/>
      <c r="F4" s="7"/>
      <c r="G4" s="7"/>
      <c r="H4" s="7"/>
      <c r="I4" s="7"/>
      <c r="J4" s="7"/>
      <c r="K4" s="7"/>
      <c r="L4" s="7"/>
      <c r="M4" s="7"/>
      <c r="N4" s="7" t="s">
        <v>158</v>
      </c>
      <c r="P4" s="20" t="str">
        <f>=HYPERLINK("#'ÍNDICE'!A1", "Índice")</f>
      </c>
    </row>
    <row r="5" ht="50" customHeight="1">
      <c r="B5" s="7"/>
      <c r="C5" s="7" t="s">
        <v>255</v>
      </c>
      <c r="D5" s="7" t="s">
        <v>185</v>
      </c>
      <c r="E5" s="7" t="s">
        <v>186</v>
      </c>
      <c r="F5" s="7" t="s">
        <v>256</v>
      </c>
      <c r="G5" s="7" t="s">
        <v>257</v>
      </c>
      <c r="H5" s="7" t="s">
        <v>190</v>
      </c>
      <c r="I5" s="7" t="s">
        <v>258</v>
      </c>
      <c r="J5" s="7" t="s">
        <v>259</v>
      </c>
      <c r="K5" s="7" t="s">
        <v>260</v>
      </c>
      <c r="L5" s="7" t="s">
        <v>261</v>
      </c>
      <c r="M5" s="7" t="s">
        <v>196</v>
      </c>
      <c r="N5" s="7"/>
    </row>
    <row r="6" ht="35" customHeight="1">
      <c r="B6" s="11" t="s">
        <v>210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ht="35" customHeight="1">
      <c r="B7" s="9" t="s">
        <v>216</v>
      </c>
      <c r="C7" s="8" t="n">
        <v>17418</v>
      </c>
      <c r="D7" s="8" t="n">
        <v>1445</v>
      </c>
      <c r="E7" s="8" t="n">
        <v>407</v>
      </c>
      <c r="F7" s="8" t="n">
        <v>18</v>
      </c>
      <c r="G7" s="8" t="n">
        <v>62</v>
      </c>
      <c r="H7" s="8" t="n">
        <v>9</v>
      </c>
      <c r="I7" s="8" t="n">
        <v>50</v>
      </c>
      <c r="J7" s="8" t="n">
        <v>38</v>
      </c>
      <c r="K7" s="8" t="n">
        <v>3</v>
      </c>
      <c r="L7" s="8" t="n">
        <v>653</v>
      </c>
      <c r="M7" s="8" t="n">
        <v>229</v>
      </c>
      <c r="N7" s="8" t="n">
        <v>20332</v>
      </c>
    </row>
    <row r="8" ht="35" customHeight="1">
      <c r="B8" s="9" t="s">
        <v>217</v>
      </c>
      <c r="C8" s="8" t="n">
        <v>739</v>
      </c>
      <c r="D8" s="8" t="n">
        <v>79</v>
      </c>
      <c r="E8" s="8" t="n">
        <v>9</v>
      </c>
      <c r="F8" s="8" t="n">
        <v>0</v>
      </c>
      <c r="G8" s="8" t="n">
        <v>3</v>
      </c>
      <c r="H8" s="8" t="n">
        <v>0</v>
      </c>
      <c r="I8" s="8" t="n">
        <v>9</v>
      </c>
      <c r="J8" s="8" t="n">
        <v>0</v>
      </c>
      <c r="K8" s="8" t="n">
        <v>0</v>
      </c>
      <c r="L8" s="8" t="n">
        <v>39</v>
      </c>
      <c r="M8" s="8" t="n">
        <v>9</v>
      </c>
      <c r="N8" s="8" t="n">
        <v>887</v>
      </c>
    </row>
    <row r="9" ht="35" customHeight="1">
      <c r="B9" s="9" t="s">
        <v>219</v>
      </c>
      <c r="C9" s="8" t="n">
        <v>54</v>
      </c>
      <c r="D9" s="8" t="n">
        <v>16</v>
      </c>
      <c r="E9" s="8" t="n">
        <v>2</v>
      </c>
      <c r="F9" s="8" t="n">
        <v>0</v>
      </c>
      <c r="G9" s="8" t="n">
        <v>0</v>
      </c>
      <c r="H9" s="8" t="n">
        <v>0</v>
      </c>
      <c r="I9" s="8" t="n">
        <v>0</v>
      </c>
      <c r="J9" s="8" t="n">
        <v>0</v>
      </c>
      <c r="K9" s="8" t="n">
        <v>0</v>
      </c>
      <c r="L9" s="8" t="n">
        <v>1</v>
      </c>
      <c r="M9" s="8" t="n">
        <v>0</v>
      </c>
      <c r="N9" s="8" t="n">
        <v>73</v>
      </c>
    </row>
    <row r="10" ht="35" customHeight="1">
      <c r="B10" s="9" t="s">
        <v>218</v>
      </c>
      <c r="C10" s="8" t="n">
        <v>27</v>
      </c>
      <c r="D10" s="8" t="n">
        <v>7</v>
      </c>
      <c r="E10" s="8" t="n">
        <v>1</v>
      </c>
      <c r="F10" s="8" t="n">
        <v>0</v>
      </c>
      <c r="G10" s="8" t="n">
        <v>0</v>
      </c>
      <c r="H10" s="8" t="n">
        <v>0</v>
      </c>
      <c r="I10" s="8" t="n">
        <v>0</v>
      </c>
      <c r="J10" s="8" t="n">
        <v>0</v>
      </c>
      <c r="K10" s="8" t="n">
        <v>0</v>
      </c>
      <c r="L10" s="8" t="n">
        <v>1</v>
      </c>
      <c r="M10" s="8" t="n">
        <v>0</v>
      </c>
      <c r="N10" s="8" t="n">
        <v>36</v>
      </c>
    </row>
    <row r="11" ht="35" customHeight="1">
      <c r="B11" s="9" t="s">
        <v>220</v>
      </c>
      <c r="C11" s="8" t="n">
        <v>4220</v>
      </c>
      <c r="D11" s="8" t="n">
        <v>335</v>
      </c>
      <c r="E11" s="8" t="n">
        <v>23</v>
      </c>
      <c r="F11" s="8" t="n">
        <v>0</v>
      </c>
      <c r="G11" s="8" t="n">
        <v>3</v>
      </c>
      <c r="H11" s="8" t="n">
        <v>0</v>
      </c>
      <c r="I11" s="8" t="n">
        <v>1</v>
      </c>
      <c r="J11" s="8" t="n">
        <v>0</v>
      </c>
      <c r="K11" s="8" t="n">
        <v>0</v>
      </c>
      <c r="L11" s="8" t="n">
        <v>428</v>
      </c>
      <c r="M11" s="8" t="n">
        <v>2</v>
      </c>
      <c r="N11" s="8" t="n">
        <v>5012</v>
      </c>
    </row>
    <row r="12" ht="35" customHeight="1">
      <c r="B12" s="9" t="s">
        <v>221</v>
      </c>
      <c r="C12" s="8" t="n">
        <v>3638</v>
      </c>
      <c r="D12" s="8" t="n">
        <v>516</v>
      </c>
      <c r="E12" s="8" t="n">
        <v>12</v>
      </c>
      <c r="F12" s="8" t="n">
        <v>7</v>
      </c>
      <c r="G12" s="8" t="n">
        <v>16</v>
      </c>
      <c r="H12" s="8" t="n">
        <v>1</v>
      </c>
      <c r="I12" s="8" t="n">
        <v>4</v>
      </c>
      <c r="J12" s="8" t="n">
        <v>16</v>
      </c>
      <c r="K12" s="8" t="n">
        <v>2</v>
      </c>
      <c r="L12" s="8" t="n">
        <v>467</v>
      </c>
      <c r="M12" s="8" t="n">
        <v>30</v>
      </c>
      <c r="N12" s="8" t="n">
        <v>4709</v>
      </c>
    </row>
    <row r="13" ht="35" customHeight="1">
      <c r="B13" s="11" t="s">
        <v>222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ht="35" customHeight="1">
      <c r="B14" s="9" t="s">
        <v>223</v>
      </c>
      <c r="C14" s="8" t="n">
        <v>8678</v>
      </c>
      <c r="D14" s="8" t="n">
        <v>585</v>
      </c>
      <c r="E14" s="8" t="n">
        <v>28</v>
      </c>
      <c r="F14" s="8" t="n">
        <v>11</v>
      </c>
      <c r="G14" s="8" t="n">
        <v>26</v>
      </c>
      <c r="H14" s="8" t="n">
        <v>2</v>
      </c>
      <c r="I14" s="8" t="n">
        <v>18</v>
      </c>
      <c r="J14" s="8" t="n">
        <v>13</v>
      </c>
      <c r="K14" s="8" t="n">
        <v>2</v>
      </c>
      <c r="L14" s="8" t="n">
        <v>281</v>
      </c>
      <c r="M14" s="8" t="n">
        <v>21</v>
      </c>
      <c r="N14" s="8" t="n">
        <v>9665</v>
      </c>
    </row>
    <row r="15" ht="35" customHeight="1">
      <c r="B15" s="9" t="s">
        <v>224</v>
      </c>
      <c r="C15" s="8" t="n">
        <v>6763</v>
      </c>
      <c r="D15" s="8" t="n">
        <v>769</v>
      </c>
      <c r="E15" s="8" t="n">
        <v>324</v>
      </c>
      <c r="F15" s="8" t="n">
        <v>5</v>
      </c>
      <c r="G15" s="8" t="n">
        <v>33</v>
      </c>
      <c r="H15" s="8" t="n">
        <v>5</v>
      </c>
      <c r="I15" s="8" t="n">
        <v>32</v>
      </c>
      <c r="J15" s="8" t="n">
        <v>14</v>
      </c>
      <c r="K15" s="8" t="n">
        <v>1</v>
      </c>
      <c r="L15" s="8" t="n">
        <v>239</v>
      </c>
      <c r="M15" s="8" t="n">
        <v>78</v>
      </c>
      <c r="N15" s="8" t="n">
        <v>8263</v>
      </c>
    </row>
    <row r="16" ht="35" customHeight="1">
      <c r="B16" s="9" t="s">
        <v>225</v>
      </c>
      <c r="C16" s="8" t="n">
        <v>3595</v>
      </c>
      <c r="D16" s="8" t="n">
        <v>257</v>
      </c>
      <c r="E16" s="8" t="n">
        <v>36</v>
      </c>
      <c r="F16" s="8" t="n">
        <v>8</v>
      </c>
      <c r="G16" s="8" t="n">
        <v>9</v>
      </c>
      <c r="H16" s="8" t="n">
        <v>2</v>
      </c>
      <c r="I16" s="8" t="n">
        <v>11</v>
      </c>
      <c r="J16" s="8" t="n">
        <v>23</v>
      </c>
      <c r="K16" s="8" t="n">
        <v>0</v>
      </c>
      <c r="L16" s="8" t="n">
        <v>132</v>
      </c>
      <c r="M16" s="8" t="n">
        <v>34</v>
      </c>
      <c r="N16" s="8" t="n">
        <v>4107</v>
      </c>
    </row>
    <row r="17" ht="35" customHeight="1">
      <c r="B17" s="9" t="s">
        <v>226</v>
      </c>
      <c r="C17" s="8" t="n">
        <v>614</v>
      </c>
      <c r="D17" s="8" t="n">
        <v>41</v>
      </c>
      <c r="E17" s="8" t="n">
        <v>1</v>
      </c>
      <c r="F17" s="8" t="n">
        <v>0</v>
      </c>
      <c r="G17" s="8" t="n">
        <v>3</v>
      </c>
      <c r="H17" s="8" t="n">
        <v>1</v>
      </c>
      <c r="I17" s="8" t="n">
        <v>0</v>
      </c>
      <c r="J17" s="8" t="n">
        <v>0</v>
      </c>
      <c r="K17" s="8" t="n">
        <v>0</v>
      </c>
      <c r="L17" s="8" t="n">
        <v>16</v>
      </c>
      <c r="M17" s="8" t="n">
        <v>42</v>
      </c>
      <c r="N17" s="8" t="n">
        <v>718</v>
      </c>
    </row>
    <row r="18" ht="35" customHeight="1">
      <c r="B18" s="9" t="s">
        <v>229</v>
      </c>
      <c r="C18" s="8" t="n">
        <v>509</v>
      </c>
      <c r="D18" s="8" t="n">
        <v>34</v>
      </c>
      <c r="E18" s="8" t="n">
        <v>4</v>
      </c>
      <c r="F18" s="8" t="n">
        <v>0</v>
      </c>
      <c r="G18" s="8" t="n">
        <v>1</v>
      </c>
      <c r="H18" s="8" t="n">
        <v>0</v>
      </c>
      <c r="I18" s="8" t="n">
        <v>1</v>
      </c>
      <c r="J18" s="8" t="n">
        <v>0</v>
      </c>
      <c r="K18" s="8" t="n">
        <v>1</v>
      </c>
      <c r="L18" s="8" t="n">
        <v>54</v>
      </c>
      <c r="M18" s="8" t="n">
        <v>0</v>
      </c>
      <c r="N18" s="8" t="n">
        <v>604</v>
      </c>
    </row>
    <row r="19" ht="35" customHeight="1">
      <c r="B19" s="9" t="s">
        <v>227</v>
      </c>
      <c r="C19" s="8" t="n">
        <v>390</v>
      </c>
      <c r="D19" s="8" t="n">
        <v>63</v>
      </c>
      <c r="E19" s="8" t="n">
        <v>5</v>
      </c>
      <c r="F19" s="8" t="n">
        <v>0</v>
      </c>
      <c r="G19" s="8" t="n">
        <v>0</v>
      </c>
      <c r="H19" s="8" t="n">
        <v>0</v>
      </c>
      <c r="I19" s="8" t="n">
        <v>0</v>
      </c>
      <c r="J19" s="8" t="n">
        <v>0</v>
      </c>
      <c r="K19" s="8" t="n">
        <v>1</v>
      </c>
      <c r="L19" s="8" t="n">
        <v>7</v>
      </c>
      <c r="M19" s="8" t="n">
        <v>13</v>
      </c>
      <c r="N19" s="8" t="n">
        <v>479</v>
      </c>
    </row>
    <row r="20" ht="35" customHeight="1">
      <c r="B20" s="9" t="s">
        <v>228</v>
      </c>
      <c r="C20" s="8" t="n">
        <v>113</v>
      </c>
      <c r="D20" s="8" t="n">
        <v>39</v>
      </c>
      <c r="E20" s="8" t="n">
        <v>22</v>
      </c>
      <c r="F20" s="8" t="n">
        <v>1</v>
      </c>
      <c r="G20" s="8" t="n">
        <v>1</v>
      </c>
      <c r="H20" s="8" t="n">
        <v>0</v>
      </c>
      <c r="I20" s="8" t="n">
        <v>1</v>
      </c>
      <c r="J20" s="8" t="n">
        <v>1</v>
      </c>
      <c r="K20" s="8" t="n">
        <v>0</v>
      </c>
      <c r="L20" s="8" t="n">
        <v>8</v>
      </c>
      <c r="M20" s="8" t="n">
        <v>2</v>
      </c>
      <c r="N20" s="8" t="n">
        <v>188</v>
      </c>
    </row>
    <row r="21" ht="35" customHeight="1">
      <c r="B21" s="9" t="s">
        <v>230</v>
      </c>
      <c r="C21" s="8" t="n">
        <v>50</v>
      </c>
      <c r="D21" s="8" t="n">
        <v>6</v>
      </c>
      <c r="E21" s="8" t="n">
        <v>1</v>
      </c>
      <c r="F21" s="8" t="n">
        <v>0</v>
      </c>
      <c r="G21" s="8" t="n">
        <v>0</v>
      </c>
      <c r="H21" s="8" t="n">
        <v>0</v>
      </c>
      <c r="I21" s="8" t="n">
        <v>0</v>
      </c>
      <c r="J21" s="8" t="n">
        <v>0</v>
      </c>
      <c r="K21" s="8" t="n">
        <v>0</v>
      </c>
      <c r="L21" s="8" t="n">
        <v>0</v>
      </c>
      <c r="M21" s="8" t="n">
        <v>2</v>
      </c>
      <c r="N21" s="8" t="n">
        <v>59</v>
      </c>
    </row>
    <row r="22" ht="35" customHeight="1">
      <c r="B22" s="9" t="s">
        <v>231</v>
      </c>
      <c r="C22" s="8" t="n">
        <v>12</v>
      </c>
      <c r="D22" s="8" t="n">
        <v>7</v>
      </c>
      <c r="E22" s="8" t="n">
        <v>9</v>
      </c>
      <c r="F22" s="8" t="n">
        <v>0</v>
      </c>
      <c r="G22" s="8" t="n">
        <v>0</v>
      </c>
      <c r="H22" s="8" t="n">
        <v>0</v>
      </c>
      <c r="I22" s="8" t="n">
        <v>0</v>
      </c>
      <c r="J22" s="8" t="n">
        <v>0</v>
      </c>
      <c r="K22" s="8" t="n">
        <v>0</v>
      </c>
      <c r="L22" s="8" t="n">
        <v>1</v>
      </c>
      <c r="M22" s="8" t="n">
        <v>2</v>
      </c>
      <c r="N22" s="8" t="n">
        <v>31</v>
      </c>
    </row>
    <row r="23" ht="35" customHeight="1">
      <c r="B23" s="9" t="s">
        <v>220</v>
      </c>
      <c r="C23" s="8" t="n">
        <v>5370</v>
      </c>
      <c r="D23" s="8" t="n">
        <v>597</v>
      </c>
      <c r="E23" s="8" t="n">
        <v>24</v>
      </c>
      <c r="F23" s="8" t="n">
        <v>0</v>
      </c>
      <c r="G23" s="8" t="n">
        <v>11</v>
      </c>
      <c r="H23" s="8" t="n">
        <v>0</v>
      </c>
      <c r="I23" s="8" t="n">
        <v>1</v>
      </c>
      <c r="J23" s="8" t="n">
        <v>3</v>
      </c>
      <c r="K23" s="8" t="n">
        <v>0</v>
      </c>
      <c r="L23" s="8" t="n">
        <v>851</v>
      </c>
      <c r="M23" s="8" t="n">
        <v>76</v>
      </c>
      <c r="N23" s="8" t="n">
        <v>6933</v>
      </c>
    </row>
    <row r="24" ht="35" customHeight="1">
      <c r="B24" s="9" t="s">
        <v>221</v>
      </c>
      <c r="C24" s="8" t="n">
        <v>2</v>
      </c>
      <c r="D24" s="8" t="n">
        <v>0</v>
      </c>
      <c r="E24" s="8" t="n">
        <v>0</v>
      </c>
      <c r="F24" s="8" t="n">
        <v>0</v>
      </c>
      <c r="G24" s="8" t="n">
        <v>0</v>
      </c>
      <c r="H24" s="8" t="n">
        <v>0</v>
      </c>
      <c r="I24" s="8" t="n">
        <v>0</v>
      </c>
      <c r="J24" s="8" t="n">
        <v>0</v>
      </c>
      <c r="K24" s="8" t="n">
        <v>0</v>
      </c>
      <c r="L24" s="8" t="n">
        <v>0</v>
      </c>
      <c r="M24" s="8" t="n">
        <v>0</v>
      </c>
      <c r="N24" s="8" t="n">
        <v>2</v>
      </c>
    </row>
    <row r="25" ht="35" customHeight="1">
      <c r="B25" s="11" t="s">
        <v>232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ht="35" customHeight="1">
      <c r="B26" s="9" t="s">
        <v>216</v>
      </c>
      <c r="C26" s="8" t="n">
        <v>19212</v>
      </c>
      <c r="D26" s="8" t="n">
        <v>1539</v>
      </c>
      <c r="E26" s="8" t="n">
        <v>217</v>
      </c>
      <c r="F26" s="8" t="n">
        <v>19</v>
      </c>
      <c r="G26" s="8" t="n">
        <v>52</v>
      </c>
      <c r="H26" s="8" t="n">
        <v>7</v>
      </c>
      <c r="I26" s="8" t="n">
        <v>39</v>
      </c>
      <c r="J26" s="8" t="n">
        <v>43</v>
      </c>
      <c r="K26" s="8" t="n">
        <v>4</v>
      </c>
      <c r="L26" s="8" t="n">
        <v>1112</v>
      </c>
      <c r="M26" s="8" t="n">
        <v>198</v>
      </c>
      <c r="N26" s="8" t="n">
        <v>22442</v>
      </c>
    </row>
    <row r="27" ht="35" customHeight="1">
      <c r="B27" s="9" t="s">
        <v>233</v>
      </c>
      <c r="C27" s="8" t="n">
        <v>2408</v>
      </c>
      <c r="D27" s="8" t="n">
        <v>463</v>
      </c>
      <c r="E27" s="8" t="n">
        <v>223</v>
      </c>
      <c r="F27" s="8" t="n">
        <v>6</v>
      </c>
      <c r="G27" s="8" t="n">
        <v>24</v>
      </c>
      <c r="H27" s="8" t="n">
        <v>2</v>
      </c>
      <c r="I27" s="8" t="n">
        <v>23</v>
      </c>
      <c r="J27" s="8" t="n">
        <v>8</v>
      </c>
      <c r="K27" s="8" t="n">
        <v>0</v>
      </c>
      <c r="L27" s="8" t="n">
        <v>121</v>
      </c>
      <c r="M27" s="8" t="n">
        <v>55</v>
      </c>
      <c r="N27" s="8" t="n">
        <v>3333</v>
      </c>
    </row>
    <row r="28" ht="35" customHeight="1">
      <c r="B28" s="9" t="s">
        <v>234</v>
      </c>
      <c r="C28" s="8" t="n">
        <v>660</v>
      </c>
      <c r="D28" s="8" t="n">
        <v>2</v>
      </c>
      <c r="E28" s="8" t="n">
        <v>1</v>
      </c>
      <c r="F28" s="8" t="n">
        <v>0</v>
      </c>
      <c r="G28" s="8" t="n">
        <v>0</v>
      </c>
      <c r="H28" s="8" t="n">
        <v>0</v>
      </c>
      <c r="I28" s="8" t="n">
        <v>0</v>
      </c>
      <c r="J28" s="8" t="n">
        <v>1</v>
      </c>
      <c r="K28" s="8" t="n">
        <v>0</v>
      </c>
      <c r="L28" s="8" t="n">
        <v>0</v>
      </c>
      <c r="M28" s="8" t="n">
        <v>1</v>
      </c>
      <c r="N28" s="8" t="n">
        <v>665</v>
      </c>
    </row>
    <row r="29" ht="35" customHeight="1">
      <c r="B29" s="9" t="s">
        <v>226</v>
      </c>
      <c r="C29" s="8" t="n">
        <v>110</v>
      </c>
      <c r="D29" s="8" t="n">
        <v>18</v>
      </c>
      <c r="E29" s="8" t="n">
        <v>2</v>
      </c>
      <c r="F29" s="8" t="n">
        <v>0</v>
      </c>
      <c r="G29" s="8" t="n">
        <v>0</v>
      </c>
      <c r="H29" s="8" t="n">
        <v>0</v>
      </c>
      <c r="I29" s="8" t="n">
        <v>0</v>
      </c>
      <c r="J29" s="8" t="n">
        <v>0</v>
      </c>
      <c r="K29" s="8" t="n">
        <v>0</v>
      </c>
      <c r="L29" s="8" t="n">
        <v>53</v>
      </c>
      <c r="M29" s="8" t="n">
        <v>0</v>
      </c>
      <c r="N29" s="8" t="n">
        <v>183</v>
      </c>
    </row>
    <row r="30" ht="35" customHeight="1">
      <c r="B30" s="9" t="s">
        <v>220</v>
      </c>
      <c r="C30" s="8" t="n">
        <v>2949</v>
      </c>
      <c r="D30" s="8" t="n">
        <v>262</v>
      </c>
      <c r="E30" s="8" t="n">
        <v>6</v>
      </c>
      <c r="F30" s="8" t="n">
        <v>0</v>
      </c>
      <c r="G30" s="8" t="n">
        <v>2</v>
      </c>
      <c r="H30" s="8" t="n">
        <v>0</v>
      </c>
      <c r="I30" s="8" t="n">
        <v>1</v>
      </c>
      <c r="J30" s="8" t="n">
        <v>1</v>
      </c>
      <c r="K30" s="8" t="n">
        <v>0</v>
      </c>
      <c r="L30" s="8" t="n">
        <v>261</v>
      </c>
      <c r="M30" s="8" t="n">
        <v>8</v>
      </c>
      <c r="N30" s="8" t="n">
        <v>3490</v>
      </c>
    </row>
    <row r="31" ht="35" customHeight="1">
      <c r="B31" s="9" t="s">
        <v>221</v>
      </c>
      <c r="C31" s="8" t="n">
        <v>757</v>
      </c>
      <c r="D31" s="8" t="n">
        <v>114</v>
      </c>
      <c r="E31" s="8" t="n">
        <v>5</v>
      </c>
      <c r="F31" s="8" t="n">
        <v>0</v>
      </c>
      <c r="G31" s="8" t="n">
        <v>6</v>
      </c>
      <c r="H31" s="8" t="n">
        <v>1</v>
      </c>
      <c r="I31" s="8" t="n">
        <v>1</v>
      </c>
      <c r="J31" s="8" t="n">
        <v>1</v>
      </c>
      <c r="K31" s="8" t="n">
        <v>1</v>
      </c>
      <c r="L31" s="8" t="n">
        <v>42</v>
      </c>
      <c r="M31" s="8" t="n">
        <v>8</v>
      </c>
      <c r="N31" s="8" t="n">
        <v>936</v>
      </c>
    </row>
    <row r="32" ht="35" customHeight="1">
      <c r="B32" s="11" t="s">
        <v>235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ht="35" customHeight="1">
      <c r="B33" s="9" t="s">
        <v>216</v>
      </c>
      <c r="C33" s="8" t="n">
        <v>16690</v>
      </c>
      <c r="D33" s="8" t="n">
        <v>1229</v>
      </c>
      <c r="E33" s="8" t="n">
        <v>267</v>
      </c>
      <c r="F33" s="8" t="n">
        <v>18</v>
      </c>
      <c r="G33" s="8" t="n">
        <v>37</v>
      </c>
      <c r="H33" s="8" t="n">
        <v>8</v>
      </c>
      <c r="I33" s="8" t="n">
        <v>42</v>
      </c>
      <c r="J33" s="8" t="n">
        <v>35</v>
      </c>
      <c r="K33" s="8" t="n">
        <v>3</v>
      </c>
      <c r="L33" s="8" t="n">
        <v>581</v>
      </c>
      <c r="M33" s="8" t="n">
        <v>137</v>
      </c>
      <c r="N33" s="8" t="n">
        <v>19047</v>
      </c>
    </row>
    <row r="34" ht="35" customHeight="1">
      <c r="B34" s="9" t="s">
        <v>233</v>
      </c>
      <c r="C34" s="8" t="n">
        <v>1854</v>
      </c>
      <c r="D34" s="8" t="n">
        <v>256</v>
      </c>
      <c r="E34" s="8" t="n">
        <v>104</v>
      </c>
      <c r="F34" s="8" t="n">
        <v>1</v>
      </c>
      <c r="G34" s="8" t="n">
        <v>25</v>
      </c>
      <c r="H34" s="8" t="n">
        <v>0</v>
      </c>
      <c r="I34" s="8" t="n">
        <v>8</v>
      </c>
      <c r="J34" s="8" t="n">
        <v>5</v>
      </c>
      <c r="K34" s="8" t="n">
        <v>1</v>
      </c>
      <c r="L34" s="8" t="n">
        <v>73</v>
      </c>
      <c r="M34" s="8" t="n">
        <v>11</v>
      </c>
      <c r="N34" s="8" t="n">
        <v>2338</v>
      </c>
    </row>
    <row r="35" ht="35" customHeight="1">
      <c r="B35" s="9" t="s">
        <v>236</v>
      </c>
      <c r="C35" s="8" t="n">
        <v>638</v>
      </c>
      <c r="D35" s="8" t="n">
        <v>113</v>
      </c>
      <c r="E35" s="8" t="n">
        <v>24</v>
      </c>
      <c r="F35" s="8" t="n">
        <v>3</v>
      </c>
      <c r="G35" s="8" t="n">
        <v>6</v>
      </c>
      <c r="H35" s="8" t="n">
        <v>1</v>
      </c>
      <c r="I35" s="8" t="n">
        <v>3</v>
      </c>
      <c r="J35" s="8" t="n">
        <v>8</v>
      </c>
      <c r="K35" s="8" t="n">
        <v>0</v>
      </c>
      <c r="L35" s="8" t="n">
        <v>53</v>
      </c>
      <c r="M35" s="8" t="n">
        <v>4</v>
      </c>
      <c r="N35" s="8" t="n">
        <v>853</v>
      </c>
    </row>
    <row r="36" ht="35" customHeight="1">
      <c r="B36" s="9" t="s">
        <v>226</v>
      </c>
      <c r="C36" s="8" t="n">
        <v>152</v>
      </c>
      <c r="D36" s="8" t="n">
        <v>19</v>
      </c>
      <c r="E36" s="8" t="n">
        <v>1</v>
      </c>
      <c r="F36" s="8" t="n">
        <v>0</v>
      </c>
      <c r="G36" s="8" t="n">
        <v>0</v>
      </c>
      <c r="H36" s="8" t="n">
        <v>0</v>
      </c>
      <c r="I36" s="8" t="n">
        <v>0</v>
      </c>
      <c r="J36" s="8" t="n">
        <v>0</v>
      </c>
      <c r="K36" s="8" t="n">
        <v>0</v>
      </c>
      <c r="L36" s="8" t="n">
        <v>4</v>
      </c>
      <c r="M36" s="8" t="n">
        <v>1</v>
      </c>
      <c r="N36" s="8" t="n">
        <v>177</v>
      </c>
    </row>
    <row r="37" ht="35" customHeight="1">
      <c r="B37" s="9" t="s">
        <v>220</v>
      </c>
      <c r="C37" s="8" t="n">
        <v>6419</v>
      </c>
      <c r="D37" s="8" t="n">
        <v>735</v>
      </c>
      <c r="E37" s="8" t="n">
        <v>55</v>
      </c>
      <c r="F37" s="8" t="n">
        <v>3</v>
      </c>
      <c r="G37" s="8" t="n">
        <v>15</v>
      </c>
      <c r="H37" s="8" t="n">
        <v>0</v>
      </c>
      <c r="I37" s="8" t="n">
        <v>11</v>
      </c>
      <c r="J37" s="8" t="n">
        <v>5</v>
      </c>
      <c r="K37" s="8" t="n">
        <v>0</v>
      </c>
      <c r="L37" s="8" t="n">
        <v>871</v>
      </c>
      <c r="M37" s="8" t="n">
        <v>117</v>
      </c>
      <c r="N37" s="8" t="n">
        <v>8231</v>
      </c>
    </row>
    <row r="38" ht="35" customHeight="1">
      <c r="B38" s="9" t="s">
        <v>221</v>
      </c>
      <c r="C38" s="8" t="n">
        <v>343</v>
      </c>
      <c r="D38" s="8" t="n">
        <v>46</v>
      </c>
      <c r="E38" s="8" t="n">
        <v>3</v>
      </c>
      <c r="F38" s="8" t="n">
        <v>0</v>
      </c>
      <c r="G38" s="8" t="n">
        <v>1</v>
      </c>
      <c r="H38" s="8" t="n">
        <v>1</v>
      </c>
      <c r="I38" s="8" t="n">
        <v>0</v>
      </c>
      <c r="J38" s="8" t="n">
        <v>1</v>
      </c>
      <c r="K38" s="8" t="n">
        <v>1</v>
      </c>
      <c r="L38" s="8" t="n">
        <v>7</v>
      </c>
      <c r="M38" s="8" t="n">
        <v>0</v>
      </c>
      <c r="N38" s="8" t="n">
        <v>403</v>
      </c>
    </row>
    <row r="39" ht="35" customHeight="1">
      <c r="B39" s="11" t="s">
        <v>237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ht="35" customHeight="1">
      <c r="B40" s="9" t="s">
        <v>238</v>
      </c>
      <c r="C40" s="8" t="n">
        <v>12257</v>
      </c>
      <c r="D40" s="8" t="n">
        <v>1140</v>
      </c>
      <c r="E40" s="8" t="n">
        <v>322</v>
      </c>
      <c r="F40" s="8" t="n">
        <v>16</v>
      </c>
      <c r="G40" s="8" t="n">
        <v>44</v>
      </c>
      <c r="H40" s="8" t="n">
        <v>8</v>
      </c>
      <c r="I40" s="8" t="n">
        <v>36</v>
      </c>
      <c r="J40" s="8" t="n">
        <v>32</v>
      </c>
      <c r="K40" s="8" t="n">
        <v>5</v>
      </c>
      <c r="L40" s="8" t="n">
        <v>461</v>
      </c>
      <c r="M40" s="8" t="n">
        <v>144</v>
      </c>
      <c r="N40" s="8" t="n">
        <v>14465</v>
      </c>
    </row>
    <row r="41" ht="35" customHeight="1">
      <c r="B41" s="9" t="s">
        <v>239</v>
      </c>
      <c r="C41" s="8" t="n">
        <v>5941</v>
      </c>
      <c r="D41" s="8" t="n">
        <v>543</v>
      </c>
      <c r="E41" s="8" t="n">
        <v>80</v>
      </c>
      <c r="F41" s="8" t="n">
        <v>9</v>
      </c>
      <c r="G41" s="8" t="n">
        <v>29</v>
      </c>
      <c r="H41" s="8" t="n">
        <v>1</v>
      </c>
      <c r="I41" s="8" t="n">
        <v>24</v>
      </c>
      <c r="J41" s="8" t="n">
        <v>18</v>
      </c>
      <c r="K41" s="8" t="n">
        <v>0</v>
      </c>
      <c r="L41" s="8" t="n">
        <v>274</v>
      </c>
      <c r="M41" s="8" t="n">
        <v>102</v>
      </c>
      <c r="N41" s="8" t="n">
        <v>7021</v>
      </c>
    </row>
    <row r="42" ht="35" customHeight="1">
      <c r="B42" s="9" t="s">
        <v>242</v>
      </c>
      <c r="C42" s="8" t="n">
        <v>5454</v>
      </c>
      <c r="D42" s="8" t="n">
        <v>588</v>
      </c>
      <c r="E42" s="8" t="n">
        <v>23</v>
      </c>
      <c r="F42" s="8" t="n">
        <v>0</v>
      </c>
      <c r="G42" s="8" t="n">
        <v>11</v>
      </c>
      <c r="H42" s="8" t="n">
        <v>0</v>
      </c>
      <c r="I42" s="8" t="n">
        <v>2</v>
      </c>
      <c r="J42" s="8" t="n">
        <v>3</v>
      </c>
      <c r="K42" s="8" t="n">
        <v>0</v>
      </c>
      <c r="L42" s="8" t="n">
        <v>849</v>
      </c>
      <c r="M42" s="8" t="n">
        <v>6</v>
      </c>
      <c r="N42" s="8" t="n">
        <v>6936</v>
      </c>
    </row>
    <row r="43" ht="35" customHeight="1">
      <c r="B43" s="9" t="s">
        <v>224</v>
      </c>
      <c r="C43" s="8" t="n">
        <v>1454</v>
      </c>
      <c r="D43" s="8" t="n">
        <v>51</v>
      </c>
      <c r="E43" s="8" t="n">
        <v>1</v>
      </c>
      <c r="F43" s="8" t="n">
        <v>0</v>
      </c>
      <c r="G43" s="8" t="n">
        <v>0</v>
      </c>
      <c r="H43" s="8" t="n">
        <v>0</v>
      </c>
      <c r="I43" s="8" t="n">
        <v>0</v>
      </c>
      <c r="J43" s="8" t="n">
        <v>0</v>
      </c>
      <c r="K43" s="8" t="n">
        <v>0</v>
      </c>
      <c r="L43" s="8" t="n">
        <v>0</v>
      </c>
      <c r="M43" s="8" t="n">
        <v>2</v>
      </c>
      <c r="N43" s="8" t="n">
        <v>1508</v>
      </c>
    </row>
    <row r="44" ht="35" customHeight="1">
      <c r="B44" s="9" t="s">
        <v>240</v>
      </c>
      <c r="C44" s="8" t="n">
        <v>304</v>
      </c>
      <c r="D44" s="8" t="n">
        <v>29</v>
      </c>
      <c r="E44" s="8" t="n">
        <v>18</v>
      </c>
      <c r="F44" s="8" t="n">
        <v>0</v>
      </c>
      <c r="G44" s="8" t="n">
        <v>0</v>
      </c>
      <c r="H44" s="8" t="n">
        <v>0</v>
      </c>
      <c r="I44" s="8" t="n">
        <v>0</v>
      </c>
      <c r="J44" s="8" t="n">
        <v>0</v>
      </c>
      <c r="K44" s="8" t="n">
        <v>0</v>
      </c>
      <c r="L44" s="8" t="n">
        <v>1</v>
      </c>
      <c r="M44" s="8" t="n">
        <v>1</v>
      </c>
      <c r="N44" s="8" t="n">
        <v>353</v>
      </c>
    </row>
    <row r="45" ht="35" customHeight="1">
      <c r="B45" s="9" t="s">
        <v>241</v>
      </c>
      <c r="C45" s="8" t="n">
        <v>288</v>
      </c>
      <c r="D45" s="8" t="n">
        <v>12</v>
      </c>
      <c r="E45" s="8" t="n">
        <v>0</v>
      </c>
      <c r="F45" s="8" t="n">
        <v>0</v>
      </c>
      <c r="G45" s="8" t="n">
        <v>0</v>
      </c>
      <c r="H45" s="8" t="n">
        <v>0</v>
      </c>
      <c r="I45" s="8" t="n">
        <v>1</v>
      </c>
      <c r="J45" s="8" t="n">
        <v>0</v>
      </c>
      <c r="K45" s="8" t="n">
        <v>0</v>
      </c>
      <c r="L45" s="8" t="n">
        <v>2</v>
      </c>
      <c r="M45" s="8" t="n">
        <v>0</v>
      </c>
      <c r="N45" s="8" t="n">
        <v>303</v>
      </c>
    </row>
    <row r="46" ht="35" customHeight="1">
      <c r="B46" s="9" t="s">
        <v>243</v>
      </c>
      <c r="C46" s="8" t="n">
        <v>132</v>
      </c>
      <c r="D46" s="8" t="n">
        <v>9</v>
      </c>
      <c r="E46" s="8" t="n">
        <v>0</v>
      </c>
      <c r="F46" s="8" t="n">
        <v>0</v>
      </c>
      <c r="G46" s="8" t="n">
        <v>0</v>
      </c>
      <c r="H46" s="8" t="n">
        <v>1</v>
      </c>
      <c r="I46" s="8" t="n">
        <v>0</v>
      </c>
      <c r="J46" s="8" t="n">
        <v>1</v>
      </c>
      <c r="K46" s="8" t="n">
        <v>0</v>
      </c>
      <c r="L46" s="8" t="n">
        <v>1</v>
      </c>
      <c r="M46" s="8" t="n">
        <v>0</v>
      </c>
      <c r="N46" s="8" t="n">
        <v>144</v>
      </c>
    </row>
    <row r="47" ht="35" customHeight="1">
      <c r="B47" s="9" t="s">
        <v>226</v>
      </c>
      <c r="C47" s="8" t="n">
        <v>49</v>
      </c>
      <c r="D47" s="8" t="n">
        <v>8</v>
      </c>
      <c r="E47" s="8" t="n">
        <v>0</v>
      </c>
      <c r="F47" s="8" t="n">
        <v>0</v>
      </c>
      <c r="G47" s="8" t="n">
        <v>0</v>
      </c>
      <c r="H47" s="8" t="n">
        <v>0</v>
      </c>
      <c r="I47" s="8" t="n">
        <v>0</v>
      </c>
      <c r="J47" s="8" t="n">
        <v>0</v>
      </c>
      <c r="K47" s="8" t="n">
        <v>0</v>
      </c>
      <c r="L47" s="8" t="n">
        <v>1</v>
      </c>
      <c r="M47" s="8" t="n">
        <v>1</v>
      </c>
      <c r="N47" s="8" t="n">
        <v>59</v>
      </c>
    </row>
    <row r="48" ht="35" customHeight="1">
      <c r="B48" s="9" t="s">
        <v>220</v>
      </c>
      <c r="C48" s="8" t="n">
        <v>201</v>
      </c>
      <c r="D48" s="8" t="n">
        <v>16</v>
      </c>
      <c r="E48" s="8" t="n">
        <v>10</v>
      </c>
      <c r="F48" s="8" t="n">
        <v>0</v>
      </c>
      <c r="G48" s="8" t="n">
        <v>0</v>
      </c>
      <c r="H48" s="8" t="n">
        <v>0</v>
      </c>
      <c r="I48" s="8" t="n">
        <v>1</v>
      </c>
      <c r="J48" s="8" t="n">
        <v>0</v>
      </c>
      <c r="K48" s="8" t="n">
        <v>0</v>
      </c>
      <c r="L48" s="8" t="n">
        <v>0</v>
      </c>
      <c r="M48" s="8" t="n">
        <v>14</v>
      </c>
      <c r="N48" s="8" t="n">
        <v>242</v>
      </c>
    </row>
    <row r="49" ht="35" customHeight="1">
      <c r="B49" s="9" t="s">
        <v>221</v>
      </c>
      <c r="C49" s="8" t="n">
        <v>9</v>
      </c>
      <c r="D49" s="8" t="n">
        <v>0</v>
      </c>
      <c r="E49" s="8" t="n">
        <v>0</v>
      </c>
      <c r="F49" s="8" t="n">
        <v>0</v>
      </c>
      <c r="G49" s="8" t="n">
        <v>0</v>
      </c>
      <c r="H49" s="8" t="n">
        <v>0</v>
      </c>
      <c r="I49" s="8" t="n">
        <v>0</v>
      </c>
      <c r="J49" s="8" t="n">
        <v>0</v>
      </c>
      <c r="K49" s="8" t="n">
        <v>0</v>
      </c>
      <c r="L49" s="8" t="n">
        <v>0</v>
      </c>
      <c r="M49" s="8" t="n">
        <v>0</v>
      </c>
      <c r="N49" s="8" t="n">
        <v>9</v>
      </c>
    </row>
    <row r="50" ht="35" customHeight="1">
      <c r="B50" s="11" t="s">
        <v>245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ht="35" customHeight="1">
      <c r="B51" s="9" t="s">
        <v>246</v>
      </c>
      <c r="C51" s="8" t="n">
        <v>10374</v>
      </c>
      <c r="D51" s="8" t="n">
        <v>1216</v>
      </c>
      <c r="E51" s="8" t="n">
        <v>320</v>
      </c>
      <c r="F51" s="8" t="n">
        <v>5</v>
      </c>
      <c r="G51" s="8" t="n">
        <v>37</v>
      </c>
      <c r="H51" s="8" t="n">
        <v>4</v>
      </c>
      <c r="I51" s="8" t="n">
        <v>19</v>
      </c>
      <c r="J51" s="8" t="n">
        <v>11</v>
      </c>
      <c r="K51" s="8" t="n">
        <v>2</v>
      </c>
      <c r="L51" s="8" t="n">
        <v>811</v>
      </c>
      <c r="M51" s="8" t="n">
        <v>100</v>
      </c>
      <c r="N51" s="8" t="n">
        <v>12899</v>
      </c>
    </row>
    <row r="52" ht="35" customHeight="1">
      <c r="B52" s="9" t="s">
        <v>216</v>
      </c>
      <c r="C52" s="8" t="n">
        <v>8491</v>
      </c>
      <c r="D52" s="8" t="n">
        <v>704</v>
      </c>
      <c r="E52" s="8" t="n">
        <v>40</v>
      </c>
      <c r="F52" s="8" t="n">
        <v>13</v>
      </c>
      <c r="G52" s="8" t="n">
        <v>29</v>
      </c>
      <c r="H52" s="8" t="n">
        <v>4</v>
      </c>
      <c r="I52" s="8" t="n">
        <v>32</v>
      </c>
      <c r="J52" s="8" t="n">
        <v>26</v>
      </c>
      <c r="K52" s="8" t="n">
        <v>1</v>
      </c>
      <c r="L52" s="8" t="n">
        <v>487</v>
      </c>
      <c r="M52" s="8" t="n">
        <v>30</v>
      </c>
      <c r="N52" s="8" t="n">
        <v>9857</v>
      </c>
    </row>
    <row r="53" ht="35" customHeight="1">
      <c r="B53" s="9" t="s">
        <v>247</v>
      </c>
      <c r="C53" s="8" t="n">
        <v>4723</v>
      </c>
      <c r="D53" s="8" t="n">
        <v>180</v>
      </c>
      <c r="E53" s="8" t="n">
        <v>20</v>
      </c>
      <c r="F53" s="8" t="n">
        <v>2</v>
      </c>
      <c r="G53" s="8" t="n">
        <v>8</v>
      </c>
      <c r="H53" s="8" t="n">
        <v>0</v>
      </c>
      <c r="I53" s="8" t="n">
        <v>7</v>
      </c>
      <c r="J53" s="8" t="n">
        <v>3</v>
      </c>
      <c r="K53" s="8" t="n">
        <v>2</v>
      </c>
      <c r="L53" s="8" t="n">
        <v>100</v>
      </c>
      <c r="M53" s="8" t="n">
        <v>12</v>
      </c>
      <c r="N53" s="8" t="n">
        <v>5057</v>
      </c>
    </row>
    <row r="54" ht="35" customHeight="1">
      <c r="B54" s="9" t="s">
        <v>249</v>
      </c>
      <c r="C54" s="8" t="n">
        <v>711</v>
      </c>
      <c r="D54" s="8" t="n">
        <v>100</v>
      </c>
      <c r="E54" s="8" t="n">
        <v>6</v>
      </c>
      <c r="F54" s="8" t="n">
        <v>3</v>
      </c>
      <c r="G54" s="8" t="n">
        <v>0</v>
      </c>
      <c r="H54" s="8" t="n">
        <v>0</v>
      </c>
      <c r="I54" s="8" t="n">
        <v>2</v>
      </c>
      <c r="J54" s="8" t="n">
        <v>9</v>
      </c>
      <c r="K54" s="8" t="n">
        <v>0</v>
      </c>
      <c r="L54" s="8" t="n">
        <v>58</v>
      </c>
      <c r="M54" s="8" t="n">
        <v>3</v>
      </c>
      <c r="N54" s="8" t="n">
        <v>892</v>
      </c>
    </row>
    <row r="55" ht="35" customHeight="1">
      <c r="B55" s="9" t="s">
        <v>248</v>
      </c>
      <c r="C55" s="8" t="n">
        <v>559</v>
      </c>
      <c r="D55" s="8" t="n">
        <v>48</v>
      </c>
      <c r="E55" s="8" t="n">
        <v>54</v>
      </c>
      <c r="F55" s="8" t="n">
        <v>1</v>
      </c>
      <c r="G55" s="8" t="n">
        <v>5</v>
      </c>
      <c r="H55" s="8" t="n">
        <v>0</v>
      </c>
      <c r="I55" s="8" t="n">
        <v>1</v>
      </c>
      <c r="J55" s="8" t="n">
        <v>3</v>
      </c>
      <c r="K55" s="8" t="n">
        <v>0</v>
      </c>
      <c r="L55" s="8" t="n">
        <v>5</v>
      </c>
      <c r="M55" s="8" t="n">
        <v>19</v>
      </c>
      <c r="N55" s="8" t="n">
        <v>695</v>
      </c>
    </row>
    <row r="56" ht="35" customHeight="1">
      <c r="B56" s="9" t="s">
        <v>251</v>
      </c>
      <c r="C56" s="8" t="n">
        <v>525</v>
      </c>
      <c r="D56" s="8" t="n">
        <v>79</v>
      </c>
      <c r="E56" s="8" t="n">
        <v>3</v>
      </c>
      <c r="F56" s="8" t="n">
        <v>1</v>
      </c>
      <c r="G56" s="8" t="n">
        <v>0</v>
      </c>
      <c r="H56" s="8" t="n">
        <v>1</v>
      </c>
      <c r="I56" s="8" t="n">
        <v>1</v>
      </c>
      <c r="J56" s="8" t="n">
        <v>0</v>
      </c>
      <c r="K56" s="8" t="n">
        <v>0</v>
      </c>
      <c r="L56" s="8" t="n">
        <v>115</v>
      </c>
      <c r="M56" s="8" t="n">
        <v>1</v>
      </c>
      <c r="N56" s="8" t="n">
        <v>726</v>
      </c>
    </row>
    <row r="57" ht="35" customHeight="1">
      <c r="B57" s="9" t="s">
        <v>252</v>
      </c>
      <c r="C57" s="8" t="n">
        <v>457</v>
      </c>
      <c r="D57" s="8" t="n">
        <v>51</v>
      </c>
      <c r="E57" s="8" t="n">
        <v>7</v>
      </c>
      <c r="F57" s="8" t="n">
        <v>0</v>
      </c>
      <c r="G57" s="8" t="n">
        <v>4</v>
      </c>
      <c r="H57" s="8" t="n">
        <v>1</v>
      </c>
      <c r="I57" s="8" t="n">
        <v>1</v>
      </c>
      <c r="J57" s="8" t="n">
        <v>2</v>
      </c>
      <c r="K57" s="8" t="n">
        <v>0</v>
      </c>
      <c r="L57" s="8" t="n">
        <v>12</v>
      </c>
      <c r="M57" s="8" t="n">
        <v>2</v>
      </c>
      <c r="N57" s="8" t="n">
        <v>537</v>
      </c>
    </row>
    <row r="58" ht="35" customHeight="1">
      <c r="B58" s="9" t="s">
        <v>250</v>
      </c>
      <c r="C58" s="8" t="n">
        <v>69</v>
      </c>
      <c r="D58" s="8" t="n">
        <v>5</v>
      </c>
      <c r="E58" s="8" t="n">
        <v>0</v>
      </c>
      <c r="F58" s="8" t="n">
        <v>0</v>
      </c>
      <c r="G58" s="8" t="n">
        <v>0</v>
      </c>
      <c r="H58" s="8" t="n">
        <v>0</v>
      </c>
      <c r="I58" s="8" t="n">
        <v>0</v>
      </c>
      <c r="J58" s="8" t="n">
        <v>0</v>
      </c>
      <c r="K58" s="8" t="n">
        <v>0</v>
      </c>
      <c r="L58" s="8" t="n">
        <v>1</v>
      </c>
      <c r="M58" s="8" t="n">
        <v>0</v>
      </c>
      <c r="N58" s="8" t="n">
        <v>75</v>
      </c>
    </row>
    <row r="59" ht="35" customHeight="1">
      <c r="B59" s="9" t="s">
        <v>220</v>
      </c>
      <c r="C59" s="8" t="n">
        <v>181</v>
      </c>
      <c r="D59" s="8" t="n">
        <v>15</v>
      </c>
      <c r="E59" s="8" t="n">
        <v>4</v>
      </c>
      <c r="F59" s="8" t="n">
        <v>0</v>
      </c>
      <c r="G59" s="8" t="n">
        <v>1</v>
      </c>
      <c r="H59" s="8" t="n">
        <v>0</v>
      </c>
      <c r="I59" s="8" t="n">
        <v>1</v>
      </c>
      <c r="J59" s="8" t="n">
        <v>0</v>
      </c>
      <c r="K59" s="8" t="n">
        <v>0</v>
      </c>
      <c r="L59" s="8" t="n">
        <v>0</v>
      </c>
      <c r="M59" s="8" t="n">
        <v>103</v>
      </c>
      <c r="N59" s="8" t="n">
        <v>305</v>
      </c>
    </row>
    <row r="60" ht="35" customHeight="1">
      <c r="B60" s="9" t="s">
        <v>221</v>
      </c>
      <c r="C60" s="8" t="n">
        <v>6</v>
      </c>
      <c r="D60" s="8" t="n">
        <v>0</v>
      </c>
      <c r="E60" s="8" t="n">
        <v>0</v>
      </c>
      <c r="F60" s="8" t="n">
        <v>0</v>
      </c>
      <c r="G60" s="8" t="n">
        <v>0</v>
      </c>
      <c r="H60" s="8" t="n">
        <v>0</v>
      </c>
      <c r="I60" s="8" t="n">
        <v>0</v>
      </c>
      <c r="J60" s="8" t="n">
        <v>0</v>
      </c>
      <c r="K60" s="8" t="n">
        <v>0</v>
      </c>
      <c r="L60" s="8" t="n">
        <v>0</v>
      </c>
      <c r="M60" s="8" t="n">
        <v>0</v>
      </c>
      <c r="N60" s="8" t="n">
        <v>6</v>
      </c>
    </row>
    <row r="61">
      <c r="B61" s="10"/>
    </row>
    <row r="62">
      <c r="B62" s="10" t="s">
        <v>120</v>
      </c>
    </row>
    <row r="63">
      <c r="B63" s="10" t="s">
        <v>152</v>
      </c>
    </row>
    <row r="64">
      <c r="B64" s="10" t="s">
        <v>153</v>
      </c>
    </row>
    <row r="65">
      <c r="B65" s="10"/>
    </row>
    <row r="66">
      <c r="B66" s="10"/>
    </row>
    <row r="67">
      <c r="B67" s="10"/>
    </row>
    <row r="68">
      <c r="B68" s="10"/>
    </row>
  </sheetData>
  <mergeCells count="4">
    <mergeCell ref="B4:B5"/>
    <mergeCell ref="C4:M4"/>
    <mergeCell ref="N4:N5"/>
    <mergeCell ref="P4:P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45.71" hidden="0" customWidth="1"/>
    <col min="3" max="3" width="40.71" hidden="0" customWidth="1"/>
    <col min="4" max="4" width="35.71" hidden="0" customWidth="1"/>
    <col min="5" max="5" width="35.71" hidden="0" customWidth="1"/>
    <col min="6" max="6" width="35.71" hidden="0" customWidth="1"/>
    <col min="7" max="7" width="35.71" hidden="0" customWidth="1"/>
    <col min="8" max="8" width="35.71" hidden="0" customWidth="1"/>
    <col min="9" max="9" width="35.71" hidden="0" customWidth="1"/>
    <col min="11" max="11" width="15.71" hidden="0" customWidth="1"/>
  </cols>
  <sheetData>
    <row r="1" ht="135" customHeight="1"/>
    <row r="2" ht="25" customHeight="1">
      <c r="B2" s="6" t="s">
        <v>262</v>
      </c>
    </row>
    <row r="4" ht="40" customHeight="1">
      <c r="B4" s="7" t="s">
        <v>151</v>
      </c>
      <c r="C4" s="7" t="s">
        <v>263</v>
      </c>
      <c r="D4" s="7"/>
      <c r="E4" s="7"/>
      <c r="F4" s="7"/>
      <c r="G4" s="7"/>
      <c r="H4" s="7"/>
      <c r="I4" s="7" t="s">
        <v>158</v>
      </c>
      <c r="K4" s="20" t="str">
        <f>=HYPERLINK("#'ÍNDICE'!A1", "Índice")</f>
      </c>
    </row>
    <row r="5" ht="40" customHeight="1">
      <c r="B5" s="7"/>
      <c r="C5" s="7" t="s">
        <v>264</v>
      </c>
      <c r="D5" s="7" t="s">
        <v>265</v>
      </c>
      <c r="E5" s="7" t="s">
        <v>266</v>
      </c>
      <c r="F5" s="7" t="s">
        <v>267</v>
      </c>
      <c r="G5" s="7" t="s">
        <v>268</v>
      </c>
      <c r="H5" s="7" t="s">
        <v>269</v>
      </c>
      <c r="I5" s="7"/>
    </row>
    <row r="6" ht="35" customHeight="1">
      <c r="B6" s="11" t="s">
        <v>124</v>
      </c>
      <c r="C6" s="12" t="n">
        <v>18437</v>
      </c>
      <c r="D6" s="12" t="n">
        <v>1514</v>
      </c>
      <c r="E6" s="12" t="n">
        <v>3636</v>
      </c>
      <c r="F6" s="12" t="n">
        <v>428</v>
      </c>
      <c r="G6" s="12" t="n">
        <v>65</v>
      </c>
      <c r="H6" s="12" t="n">
        <v>6969</v>
      </c>
      <c r="I6" s="12" t="n">
        <v>31049</v>
      </c>
    </row>
    <row r="7" ht="35" customHeight="1">
      <c r="B7" s="9" t="s">
        <v>127</v>
      </c>
      <c r="C7" s="8" t="n">
        <v>1126</v>
      </c>
      <c r="D7" s="8" t="n">
        <v>107</v>
      </c>
      <c r="E7" s="8" t="n">
        <v>546</v>
      </c>
      <c r="F7" s="8" t="n">
        <v>79</v>
      </c>
      <c r="G7" s="8" t="n">
        <v>2</v>
      </c>
      <c r="H7" s="8" t="n">
        <v>13</v>
      </c>
      <c r="I7" s="8" t="n">
        <v>1873</v>
      </c>
    </row>
    <row r="8" ht="35" customHeight="1">
      <c r="B8" s="9" t="s">
        <v>128</v>
      </c>
      <c r="C8" s="8" t="n">
        <v>178</v>
      </c>
      <c r="D8" s="8" t="n">
        <v>24</v>
      </c>
      <c r="E8" s="8" t="n">
        <v>29</v>
      </c>
      <c r="F8" s="8" t="n">
        <v>4</v>
      </c>
      <c r="G8" s="8" t="n">
        <v>0</v>
      </c>
      <c r="H8" s="8" t="n">
        <v>0</v>
      </c>
      <c r="I8" s="8" t="n">
        <v>235</v>
      </c>
    </row>
    <row r="9" ht="35" customHeight="1">
      <c r="B9" s="9" t="s">
        <v>129</v>
      </c>
      <c r="C9" s="8" t="n">
        <v>241</v>
      </c>
      <c r="D9" s="8" t="n">
        <v>34</v>
      </c>
      <c r="E9" s="8" t="n">
        <v>184</v>
      </c>
      <c r="F9" s="8" t="n">
        <v>25</v>
      </c>
      <c r="G9" s="8" t="n">
        <v>3</v>
      </c>
      <c r="H9" s="8" t="n">
        <v>11</v>
      </c>
      <c r="I9" s="8" t="n">
        <v>498</v>
      </c>
    </row>
    <row r="10" ht="35" customHeight="1">
      <c r="B10" s="9" t="s">
        <v>130</v>
      </c>
      <c r="C10" s="8" t="n">
        <v>241</v>
      </c>
      <c r="D10" s="8" t="n">
        <v>31</v>
      </c>
      <c r="E10" s="8" t="n">
        <v>71</v>
      </c>
      <c r="F10" s="8" t="n">
        <v>10</v>
      </c>
      <c r="G10" s="8" t="n">
        <v>0</v>
      </c>
      <c r="H10" s="8" t="n">
        <v>22</v>
      </c>
      <c r="I10" s="8" t="n">
        <v>375</v>
      </c>
    </row>
    <row r="11" ht="35" customHeight="1">
      <c r="B11" s="9" t="s">
        <v>131</v>
      </c>
      <c r="C11" s="8" t="n">
        <v>590</v>
      </c>
      <c r="D11" s="8" t="n">
        <v>57</v>
      </c>
      <c r="E11" s="8" t="n">
        <v>79</v>
      </c>
      <c r="F11" s="8" t="n">
        <v>16</v>
      </c>
      <c r="G11" s="8" t="n">
        <v>3</v>
      </c>
      <c r="H11" s="8" t="n">
        <v>3</v>
      </c>
      <c r="I11" s="8" t="n">
        <v>748</v>
      </c>
    </row>
    <row r="12" ht="35" customHeight="1">
      <c r="B12" s="9" t="s">
        <v>132</v>
      </c>
      <c r="C12" s="8" t="n">
        <v>576</v>
      </c>
      <c r="D12" s="8" t="n">
        <v>37</v>
      </c>
      <c r="E12" s="8" t="n">
        <v>51</v>
      </c>
      <c r="F12" s="8" t="n">
        <v>9</v>
      </c>
      <c r="G12" s="8" t="n">
        <v>0</v>
      </c>
      <c r="H12" s="8" t="n">
        <v>0</v>
      </c>
      <c r="I12" s="8" t="n">
        <v>673</v>
      </c>
    </row>
    <row r="13" ht="35" customHeight="1">
      <c r="B13" s="9" t="s">
        <v>133</v>
      </c>
      <c r="C13" s="8" t="n">
        <v>554</v>
      </c>
      <c r="D13" s="8" t="n">
        <v>79</v>
      </c>
      <c r="E13" s="8" t="n">
        <v>160</v>
      </c>
      <c r="F13" s="8" t="n">
        <v>26</v>
      </c>
      <c r="G13" s="8" t="n">
        <v>1</v>
      </c>
      <c r="H13" s="8" t="n">
        <v>8</v>
      </c>
      <c r="I13" s="8" t="n">
        <v>828</v>
      </c>
    </row>
    <row r="14" ht="35" customHeight="1">
      <c r="B14" s="9" t="s">
        <v>134</v>
      </c>
      <c r="C14" s="8" t="n">
        <v>53</v>
      </c>
      <c r="D14" s="8" t="n">
        <v>20</v>
      </c>
      <c r="E14" s="8" t="n">
        <v>55</v>
      </c>
      <c r="F14" s="8" t="n">
        <v>7</v>
      </c>
      <c r="G14" s="8" t="n">
        <v>2</v>
      </c>
      <c r="H14" s="8" t="n">
        <v>39</v>
      </c>
      <c r="I14" s="8" t="n">
        <v>176</v>
      </c>
    </row>
    <row r="15" ht="35" customHeight="1">
      <c r="B15" s="9" t="s">
        <v>135</v>
      </c>
      <c r="C15" s="8" t="n">
        <v>6300</v>
      </c>
      <c r="D15" s="8" t="n">
        <v>93</v>
      </c>
      <c r="E15" s="8" t="n">
        <v>194</v>
      </c>
      <c r="F15" s="8" t="n">
        <v>5</v>
      </c>
      <c r="G15" s="8" t="n">
        <v>1</v>
      </c>
      <c r="H15" s="8" t="n">
        <v>7</v>
      </c>
      <c r="I15" s="8" t="n">
        <v>6600</v>
      </c>
    </row>
    <row r="16" ht="35" customHeight="1">
      <c r="B16" s="9" t="s">
        <v>136</v>
      </c>
      <c r="C16" s="8" t="n">
        <v>895</v>
      </c>
      <c r="D16" s="8" t="n">
        <v>127</v>
      </c>
      <c r="E16" s="8" t="n">
        <v>157</v>
      </c>
      <c r="F16" s="8" t="n">
        <v>14</v>
      </c>
      <c r="G16" s="8" t="n">
        <v>0</v>
      </c>
      <c r="H16" s="8" t="n">
        <v>27</v>
      </c>
      <c r="I16" s="8" t="n">
        <v>1220</v>
      </c>
    </row>
    <row r="17" ht="35" customHeight="1">
      <c r="B17" s="9" t="s">
        <v>137</v>
      </c>
      <c r="C17" s="8" t="n">
        <v>1022</v>
      </c>
      <c r="D17" s="8" t="n">
        <v>47</v>
      </c>
      <c r="E17" s="8" t="n">
        <v>349</v>
      </c>
      <c r="F17" s="8" t="n">
        <v>59</v>
      </c>
      <c r="G17" s="8" t="n">
        <v>1</v>
      </c>
      <c r="H17" s="8" t="n">
        <v>6</v>
      </c>
      <c r="I17" s="8" t="n">
        <v>1484</v>
      </c>
    </row>
    <row r="18" ht="35" customHeight="1">
      <c r="B18" s="9" t="s">
        <v>138</v>
      </c>
      <c r="C18" s="8" t="n">
        <v>549</v>
      </c>
      <c r="D18" s="8" t="n">
        <v>90</v>
      </c>
      <c r="E18" s="8" t="n">
        <v>90</v>
      </c>
      <c r="F18" s="8" t="n">
        <v>20</v>
      </c>
      <c r="G18" s="8" t="n">
        <v>1</v>
      </c>
      <c r="H18" s="8" t="n">
        <v>1</v>
      </c>
      <c r="I18" s="8" t="n">
        <v>751</v>
      </c>
    </row>
    <row r="19" ht="35" customHeight="1">
      <c r="B19" s="9" t="s">
        <v>139</v>
      </c>
      <c r="C19" s="8" t="n">
        <v>1005</v>
      </c>
      <c r="D19" s="8" t="n">
        <v>162</v>
      </c>
      <c r="E19" s="8" t="n">
        <v>402</v>
      </c>
      <c r="F19" s="8" t="n">
        <v>1</v>
      </c>
      <c r="G19" s="8" t="n">
        <v>0</v>
      </c>
      <c r="H19" s="8" t="n">
        <v>1</v>
      </c>
      <c r="I19" s="8" t="n">
        <v>1571</v>
      </c>
    </row>
    <row r="20" ht="35" customHeight="1">
      <c r="B20" s="9" t="s">
        <v>140</v>
      </c>
      <c r="C20" s="8" t="n">
        <v>229</v>
      </c>
      <c r="D20" s="8" t="n">
        <v>38</v>
      </c>
      <c r="E20" s="8" t="n">
        <v>183</v>
      </c>
      <c r="F20" s="8" t="n">
        <v>8</v>
      </c>
      <c r="G20" s="8" t="n">
        <v>41</v>
      </c>
      <c r="H20" s="8" t="n">
        <v>5</v>
      </c>
      <c r="I20" s="8" t="n">
        <v>504</v>
      </c>
    </row>
    <row r="21" ht="35" customHeight="1">
      <c r="B21" s="9" t="s">
        <v>141</v>
      </c>
      <c r="C21" s="8" t="n">
        <v>125</v>
      </c>
      <c r="D21" s="8" t="n">
        <v>10</v>
      </c>
      <c r="E21" s="8" t="n">
        <v>48</v>
      </c>
      <c r="F21" s="8" t="n">
        <v>5</v>
      </c>
      <c r="G21" s="8" t="n">
        <v>1</v>
      </c>
      <c r="H21" s="8" t="n">
        <v>1</v>
      </c>
      <c r="I21" s="8" t="n">
        <v>190</v>
      </c>
    </row>
    <row r="22" ht="35" customHeight="1">
      <c r="B22" s="9" t="s">
        <v>142</v>
      </c>
      <c r="C22" s="8" t="n">
        <v>207</v>
      </c>
      <c r="D22" s="8" t="n">
        <v>28</v>
      </c>
      <c r="E22" s="8" t="n">
        <v>52</v>
      </c>
      <c r="F22" s="8" t="n">
        <v>15</v>
      </c>
      <c r="G22" s="8" t="n">
        <v>0</v>
      </c>
      <c r="H22" s="8" t="n">
        <v>2</v>
      </c>
      <c r="I22" s="8" t="n">
        <v>304</v>
      </c>
    </row>
    <row r="23" ht="35" customHeight="1">
      <c r="B23" s="9" t="s">
        <v>143</v>
      </c>
      <c r="C23" s="8" t="n">
        <v>769</v>
      </c>
      <c r="D23" s="8" t="n">
        <v>49</v>
      </c>
      <c r="E23" s="8" t="n">
        <v>101</v>
      </c>
      <c r="F23" s="8" t="n">
        <v>11</v>
      </c>
      <c r="G23" s="8" t="n">
        <v>0</v>
      </c>
      <c r="H23" s="8" t="n">
        <v>6762</v>
      </c>
      <c r="I23" s="8" t="n">
        <v>7692</v>
      </c>
    </row>
    <row r="24" ht="35" customHeight="1">
      <c r="B24" s="9" t="s">
        <v>144</v>
      </c>
      <c r="C24" s="8" t="n">
        <v>1301</v>
      </c>
      <c r="D24" s="8" t="n">
        <v>122</v>
      </c>
      <c r="E24" s="8" t="n">
        <v>169</v>
      </c>
      <c r="F24" s="8" t="n">
        <v>27</v>
      </c>
      <c r="G24" s="8" t="n">
        <v>5</v>
      </c>
      <c r="H24" s="8" t="n">
        <v>4</v>
      </c>
      <c r="I24" s="8" t="n">
        <v>1628</v>
      </c>
    </row>
    <row r="25" ht="35" customHeight="1">
      <c r="B25" s="9" t="s">
        <v>145</v>
      </c>
      <c r="C25" s="8" t="n">
        <v>374</v>
      </c>
      <c r="D25" s="8" t="n">
        <v>66</v>
      </c>
      <c r="E25" s="8" t="n">
        <v>270</v>
      </c>
      <c r="F25" s="8" t="n">
        <v>40</v>
      </c>
      <c r="G25" s="8" t="n">
        <v>0</v>
      </c>
      <c r="H25" s="8" t="n">
        <v>6</v>
      </c>
      <c r="I25" s="8" t="n">
        <v>756</v>
      </c>
    </row>
    <row r="26" ht="35" customHeight="1">
      <c r="B26" s="9" t="s">
        <v>146</v>
      </c>
      <c r="C26" s="8" t="n">
        <v>82</v>
      </c>
      <c r="D26" s="8" t="n">
        <v>10</v>
      </c>
      <c r="E26" s="8" t="n">
        <v>22</v>
      </c>
      <c r="F26" s="8" t="n">
        <v>5</v>
      </c>
      <c r="G26" s="8" t="n">
        <v>0</v>
      </c>
      <c r="H26" s="8" t="n">
        <v>0</v>
      </c>
      <c r="I26" s="8" t="n">
        <v>119</v>
      </c>
    </row>
    <row r="27" ht="35" customHeight="1">
      <c r="B27" s="9" t="s">
        <v>147</v>
      </c>
      <c r="C27" s="8" t="n">
        <v>292</v>
      </c>
      <c r="D27" s="8" t="n">
        <v>71</v>
      </c>
      <c r="E27" s="8" t="n">
        <v>101</v>
      </c>
      <c r="F27" s="8" t="n">
        <v>15</v>
      </c>
      <c r="G27" s="8" t="n">
        <v>0</v>
      </c>
      <c r="H27" s="8" t="n">
        <v>51</v>
      </c>
      <c r="I27" s="8" t="n">
        <v>530</v>
      </c>
    </row>
    <row r="28" ht="35" customHeight="1">
      <c r="B28" s="9" t="s">
        <v>148</v>
      </c>
      <c r="C28" s="8" t="n">
        <v>144</v>
      </c>
      <c r="D28" s="8" t="n">
        <v>78</v>
      </c>
      <c r="E28" s="8" t="n">
        <v>61</v>
      </c>
      <c r="F28" s="8" t="n">
        <v>2</v>
      </c>
      <c r="G28" s="8" t="n">
        <v>3</v>
      </c>
      <c r="H28" s="8" t="n">
        <v>0</v>
      </c>
      <c r="I28" s="8" t="n">
        <v>288</v>
      </c>
    </row>
    <row r="29" ht="35" customHeight="1">
      <c r="B29" s="9" t="s">
        <v>149</v>
      </c>
      <c r="C29" s="8" t="n">
        <v>1278</v>
      </c>
      <c r="D29" s="8" t="n">
        <v>91</v>
      </c>
      <c r="E29" s="8" t="n">
        <v>74</v>
      </c>
      <c r="F29" s="8" t="n">
        <v>19</v>
      </c>
      <c r="G29" s="8" t="n">
        <v>0</v>
      </c>
      <c r="H29" s="8" t="n">
        <v>0</v>
      </c>
      <c r="I29" s="8" t="n">
        <v>1462</v>
      </c>
    </row>
    <row r="30" ht="35" customHeight="1">
      <c r="B30" s="9" t="s">
        <v>150</v>
      </c>
      <c r="C30" s="8" t="n">
        <v>306</v>
      </c>
      <c r="D30" s="8" t="n">
        <v>43</v>
      </c>
      <c r="E30" s="8" t="n">
        <v>188</v>
      </c>
      <c r="F30" s="8" t="n">
        <v>6</v>
      </c>
      <c r="G30" s="8" t="n">
        <v>1</v>
      </c>
      <c r="H30" s="8" t="n">
        <v>0</v>
      </c>
      <c r="I30" s="8" t="n">
        <v>544</v>
      </c>
    </row>
    <row r="32">
      <c r="B32" s="10" t="s">
        <v>120</v>
      </c>
    </row>
    <row r="33">
      <c r="B33" s="10" t="s">
        <v>152</v>
      </c>
    </row>
    <row r="34">
      <c r="B34" s="10" t="s">
        <v>181</v>
      </c>
    </row>
    <row r="35">
      <c r="B35" s="10" t="s">
        <v>270</v>
      </c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H4"/>
    <mergeCell ref="I4:I5"/>
    <mergeCell ref="K4:K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25.71" hidden="0" customWidth="1"/>
    <col min="9" max="9" width="15.71" hidden="0" customWidth="1"/>
  </cols>
  <sheetData>
    <row r="1" ht="135" customHeight="1"/>
    <row r="2" ht="25" customHeight="1">
      <c r="B2" s="6" t="s">
        <v>271</v>
      </c>
    </row>
    <row r="4" ht="35" customHeight="1">
      <c r="B4" s="7" t="s">
        <v>198</v>
      </c>
      <c r="C4" s="7" t="s">
        <v>272</v>
      </c>
      <c r="D4" s="7"/>
      <c r="E4" s="7"/>
      <c r="F4" s="7"/>
      <c r="G4" s="7" t="s">
        <v>158</v>
      </c>
      <c r="I4" s="20" t="str">
        <f>=HYPERLINK("#'ÍNDICE'!A1", "Índice")</f>
      </c>
    </row>
    <row r="5" ht="35" customHeight="1">
      <c r="B5" s="7"/>
      <c r="C5" s="7" t="s">
        <v>273</v>
      </c>
      <c r="D5" s="7" t="s">
        <v>274</v>
      </c>
      <c r="E5" s="7" t="s">
        <v>275</v>
      </c>
      <c r="F5" s="7" t="s">
        <v>276</v>
      </c>
      <c r="G5" s="7"/>
    </row>
    <row r="6" ht="35" customHeight="1">
      <c r="B6" s="11" t="s">
        <v>124</v>
      </c>
      <c r="C6" s="12" t="n">
        <v>9025</v>
      </c>
      <c r="D6" s="12" t="n">
        <v>5156</v>
      </c>
      <c r="E6" s="12" t="n">
        <v>5717</v>
      </c>
      <c r="F6" s="12" t="n">
        <v>2730</v>
      </c>
      <c r="G6" s="12" t="n">
        <v>22628</v>
      </c>
    </row>
    <row r="7" ht="35" customHeight="1">
      <c r="B7" s="9" t="s">
        <v>178</v>
      </c>
      <c r="C7" s="8" t="n">
        <v>7267</v>
      </c>
      <c r="D7" s="8" t="n">
        <v>3590</v>
      </c>
      <c r="E7" s="8" t="n">
        <v>3688</v>
      </c>
      <c r="F7" s="8" t="n">
        <v>1577</v>
      </c>
      <c r="G7" s="8" t="n">
        <v>16122</v>
      </c>
    </row>
    <row r="8" ht="35" customHeight="1">
      <c r="B8" s="9" t="s">
        <v>179</v>
      </c>
      <c r="C8" s="8" t="n">
        <v>353</v>
      </c>
      <c r="D8" s="8" t="n">
        <v>462</v>
      </c>
      <c r="E8" s="8" t="n">
        <v>575</v>
      </c>
      <c r="F8" s="8" t="n">
        <v>275</v>
      </c>
      <c r="G8" s="8" t="n">
        <v>1665</v>
      </c>
    </row>
    <row r="9" ht="35" customHeight="1">
      <c r="B9" s="9" t="s">
        <v>180</v>
      </c>
      <c r="C9" s="8" t="n">
        <v>339</v>
      </c>
      <c r="D9" s="8" t="n">
        <v>402</v>
      </c>
      <c r="E9" s="8" t="n">
        <v>550</v>
      </c>
      <c r="F9" s="8" t="n">
        <v>267</v>
      </c>
      <c r="G9" s="8" t="n">
        <v>1558</v>
      </c>
    </row>
    <row r="10" ht="35" customHeight="1">
      <c r="B10" s="9" t="s">
        <v>185</v>
      </c>
      <c r="C10" s="8" t="n">
        <v>475</v>
      </c>
      <c r="D10" s="8" t="n">
        <v>440</v>
      </c>
      <c r="E10" s="8" t="n">
        <v>480</v>
      </c>
      <c r="F10" s="8" t="n">
        <v>304</v>
      </c>
      <c r="G10" s="8" t="n">
        <v>1699</v>
      </c>
    </row>
    <row r="11" ht="35" customHeight="1">
      <c r="B11" s="9" t="s">
        <v>186</v>
      </c>
      <c r="C11" s="8" t="n">
        <v>222</v>
      </c>
      <c r="D11" s="8" t="n">
        <v>44</v>
      </c>
      <c r="E11" s="8" t="n">
        <v>39</v>
      </c>
      <c r="F11" s="8" t="n">
        <v>115</v>
      </c>
      <c r="G11" s="8" t="n">
        <v>420</v>
      </c>
    </row>
    <row r="12" ht="35" customHeight="1">
      <c r="B12" s="9" t="s">
        <v>187</v>
      </c>
      <c r="C12" s="8" t="n">
        <v>4</v>
      </c>
      <c r="D12" s="8" t="n">
        <v>0</v>
      </c>
      <c r="E12" s="8" t="n">
        <v>9</v>
      </c>
      <c r="F12" s="8" t="n">
        <v>4</v>
      </c>
      <c r="G12" s="8" t="n">
        <v>17</v>
      </c>
    </row>
    <row r="13" ht="35" customHeight="1">
      <c r="B13" s="9" t="s">
        <v>188</v>
      </c>
      <c r="C13" s="8" t="n">
        <v>23</v>
      </c>
      <c r="D13" s="8" t="n">
        <v>17</v>
      </c>
      <c r="E13" s="8" t="n">
        <v>13</v>
      </c>
      <c r="F13" s="8" t="n">
        <v>6</v>
      </c>
      <c r="G13" s="8" t="n">
        <v>59</v>
      </c>
    </row>
    <row r="14" ht="35" customHeight="1">
      <c r="B14" s="9" t="s">
        <v>189</v>
      </c>
      <c r="C14" s="8" t="n">
        <v>10</v>
      </c>
      <c r="D14" s="8" t="n">
        <v>0</v>
      </c>
      <c r="E14" s="8" t="n">
        <v>1</v>
      </c>
      <c r="F14" s="8" t="n">
        <v>2</v>
      </c>
      <c r="G14" s="8" t="n">
        <v>13</v>
      </c>
    </row>
    <row r="15" ht="35" customHeight="1">
      <c r="B15" s="9" t="s">
        <v>190</v>
      </c>
      <c r="C15" s="8" t="n">
        <v>6</v>
      </c>
      <c r="D15" s="8" t="n">
        <v>1</v>
      </c>
      <c r="E15" s="8" t="n">
        <v>1</v>
      </c>
      <c r="F15" s="8" t="n">
        <v>1</v>
      </c>
      <c r="G15" s="8" t="n">
        <v>9</v>
      </c>
    </row>
    <row r="16" ht="35" customHeight="1">
      <c r="B16" s="9" t="s">
        <v>191</v>
      </c>
      <c r="C16" s="8" t="n">
        <v>23</v>
      </c>
      <c r="D16" s="8" t="n">
        <v>15</v>
      </c>
      <c r="E16" s="8" t="n">
        <v>7</v>
      </c>
      <c r="F16" s="8" t="n">
        <v>3</v>
      </c>
      <c r="G16" s="8" t="n">
        <v>48</v>
      </c>
    </row>
    <row r="17" ht="35" customHeight="1">
      <c r="B17" s="9" t="s">
        <v>192</v>
      </c>
      <c r="C17" s="8" t="n">
        <v>6</v>
      </c>
      <c r="D17" s="8" t="n">
        <v>11</v>
      </c>
      <c r="E17" s="8" t="n">
        <v>17</v>
      </c>
      <c r="F17" s="8" t="n">
        <v>9</v>
      </c>
      <c r="G17" s="8" t="n">
        <v>43</v>
      </c>
    </row>
    <row r="18" ht="35" customHeight="1">
      <c r="B18" s="9" t="s">
        <v>193</v>
      </c>
      <c r="C18" s="8" t="n">
        <v>6</v>
      </c>
      <c r="D18" s="8" t="n">
        <v>0</v>
      </c>
      <c r="E18" s="8" t="n">
        <v>0</v>
      </c>
      <c r="F18" s="8" t="n">
        <v>1</v>
      </c>
      <c r="G18" s="8" t="n">
        <v>7</v>
      </c>
    </row>
    <row r="19" ht="35" customHeight="1">
      <c r="B19" s="9" t="s">
        <v>194</v>
      </c>
      <c r="C19" s="8" t="n">
        <v>3</v>
      </c>
      <c r="D19" s="8" t="n">
        <v>0</v>
      </c>
      <c r="E19" s="8" t="n">
        <v>1</v>
      </c>
      <c r="F19" s="8" t="n">
        <v>0</v>
      </c>
      <c r="G19" s="8" t="n">
        <v>4</v>
      </c>
    </row>
    <row r="20" ht="35" customHeight="1">
      <c r="B20" s="9" t="s">
        <v>195</v>
      </c>
      <c r="C20" s="8" t="n">
        <v>152</v>
      </c>
      <c r="D20" s="8" t="n">
        <v>136</v>
      </c>
      <c r="E20" s="8" t="n">
        <v>283</v>
      </c>
      <c r="F20" s="8" t="n">
        <v>138</v>
      </c>
      <c r="G20" s="8" t="n">
        <v>709</v>
      </c>
    </row>
    <row r="21" ht="35" customHeight="1">
      <c r="B21" s="9" t="s">
        <v>196</v>
      </c>
      <c r="C21" s="8" t="n">
        <v>136</v>
      </c>
      <c r="D21" s="8" t="n">
        <v>38</v>
      </c>
      <c r="E21" s="8" t="n">
        <v>53</v>
      </c>
      <c r="F21" s="8" t="n">
        <v>28</v>
      </c>
      <c r="G21" s="8" t="n">
        <v>255</v>
      </c>
    </row>
    <row r="23">
      <c r="B23" s="10" t="s">
        <v>120</v>
      </c>
    </row>
    <row r="24">
      <c r="B24" s="10" t="s">
        <v>152</v>
      </c>
    </row>
    <row r="25">
      <c r="B25" s="10" t="s">
        <v>277</v>
      </c>
    </row>
    <row r="26">
      <c r="B26" s="10" t="s">
        <v>278</v>
      </c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F4"/>
    <mergeCell ref="G4:G5"/>
    <mergeCell ref="I4:I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35" customHeight="1"/>
    <row r="2" ht="25" customHeight="1">
      <c r="B2" s="6" t="s">
        <v>279</v>
      </c>
    </row>
    <row r="4" ht="30" customHeight="1">
      <c r="B4" s="7" t="s">
        <v>198</v>
      </c>
      <c r="C4" s="7" t="s">
        <v>280</v>
      </c>
      <c r="D4" s="7"/>
      <c r="E4" s="7"/>
      <c r="F4" s="7"/>
      <c r="H4" s="20" t="str">
        <f>=HYPERLINK("#'ÍNDICE'!A1", "Índice")</f>
      </c>
    </row>
    <row r="5" ht="30" customHeight="1">
      <c r="B5" s="7"/>
      <c r="C5" s="7" t="s">
        <v>281</v>
      </c>
      <c r="D5" s="7" t="s">
        <v>282</v>
      </c>
      <c r="E5" s="7" t="s">
        <v>283</v>
      </c>
      <c r="F5" s="7" t="s">
        <v>284</v>
      </c>
    </row>
    <row r="6" ht="35" customHeight="1">
      <c r="B6" s="11" t="s">
        <v>124</v>
      </c>
      <c r="C6" s="12" t="n">
        <v>9694</v>
      </c>
      <c r="D6" s="12" t="n">
        <v>15810</v>
      </c>
      <c r="E6" s="12" t="n">
        <v>3248</v>
      </c>
      <c r="F6" s="12" t="n">
        <v>2297</v>
      </c>
    </row>
    <row r="7" ht="35" customHeight="1">
      <c r="B7" s="9" t="s">
        <v>178</v>
      </c>
      <c r="C7" s="8" t="n">
        <v>7283</v>
      </c>
      <c r="D7" s="8" t="n">
        <v>11417</v>
      </c>
      <c r="E7" s="8" t="n">
        <v>0</v>
      </c>
      <c r="F7" s="8" t="n">
        <v>0</v>
      </c>
    </row>
    <row r="8" ht="35" customHeight="1">
      <c r="B8" s="9" t="s">
        <v>179</v>
      </c>
      <c r="C8" s="8" t="n">
        <v>252</v>
      </c>
      <c r="D8" s="8" t="n">
        <v>3183</v>
      </c>
      <c r="E8" s="8" t="n">
        <v>0</v>
      </c>
      <c r="F8" s="8" t="n">
        <v>0</v>
      </c>
    </row>
    <row r="9" ht="35" customHeight="1">
      <c r="B9" s="9" t="s">
        <v>180</v>
      </c>
      <c r="C9" s="8" t="n">
        <v>307</v>
      </c>
      <c r="D9" s="8" t="n">
        <v>1</v>
      </c>
      <c r="E9" s="8" t="n">
        <v>2659</v>
      </c>
      <c r="F9" s="8" t="n">
        <v>994</v>
      </c>
    </row>
    <row r="10" ht="35" customHeight="1">
      <c r="B10" s="9" t="s">
        <v>185</v>
      </c>
      <c r="C10" s="8" t="n">
        <v>1127</v>
      </c>
      <c r="D10" s="8" t="n">
        <v>794</v>
      </c>
      <c r="E10" s="8" t="n">
        <v>282</v>
      </c>
      <c r="F10" s="8" t="n">
        <v>195</v>
      </c>
    </row>
    <row r="11" ht="35" customHeight="1">
      <c r="B11" s="9" t="s">
        <v>186</v>
      </c>
      <c r="C11" s="8" t="n">
        <v>353</v>
      </c>
      <c r="D11" s="8" t="n">
        <v>84</v>
      </c>
      <c r="E11" s="8" t="n">
        <v>12</v>
      </c>
      <c r="F11" s="8" t="n">
        <v>5</v>
      </c>
    </row>
    <row r="12" ht="35" customHeight="1">
      <c r="B12" s="9" t="s">
        <v>187</v>
      </c>
      <c r="C12" s="8" t="n">
        <v>11</v>
      </c>
      <c r="D12" s="8" t="n">
        <v>9</v>
      </c>
      <c r="E12" s="8" t="n">
        <v>4</v>
      </c>
      <c r="F12" s="8" t="n">
        <v>1</v>
      </c>
    </row>
    <row r="13" ht="35" customHeight="1">
      <c r="B13" s="9" t="s">
        <v>188</v>
      </c>
      <c r="C13" s="8" t="n">
        <v>24</v>
      </c>
      <c r="D13" s="8" t="n">
        <v>32</v>
      </c>
      <c r="E13" s="8" t="n">
        <v>9</v>
      </c>
      <c r="F13" s="8" t="n">
        <v>6</v>
      </c>
    </row>
    <row r="14" ht="35" customHeight="1">
      <c r="B14" s="9" t="s">
        <v>189</v>
      </c>
      <c r="C14" s="8" t="n">
        <v>5</v>
      </c>
      <c r="D14" s="8" t="n">
        <v>6</v>
      </c>
      <c r="E14" s="8" t="n">
        <v>0</v>
      </c>
      <c r="F14" s="8" t="n">
        <v>2</v>
      </c>
    </row>
    <row r="15" ht="35" customHeight="1">
      <c r="B15" s="9" t="s">
        <v>190</v>
      </c>
      <c r="C15" s="8" t="n">
        <v>6</v>
      </c>
      <c r="D15" s="8" t="n">
        <v>4</v>
      </c>
      <c r="E15" s="8" t="n">
        <v>0</v>
      </c>
      <c r="F15" s="8" t="n">
        <v>0</v>
      </c>
    </row>
    <row r="16" ht="35" customHeight="1">
      <c r="B16" s="9" t="s">
        <v>191</v>
      </c>
      <c r="C16" s="8" t="n">
        <v>50</v>
      </c>
      <c r="D16" s="8" t="n">
        <v>12</v>
      </c>
      <c r="E16" s="8" t="n">
        <v>2</v>
      </c>
      <c r="F16" s="8" t="n">
        <v>0</v>
      </c>
    </row>
    <row r="17" ht="35" customHeight="1">
      <c r="B17" s="9" t="s">
        <v>192</v>
      </c>
      <c r="C17" s="8" t="n">
        <v>8</v>
      </c>
      <c r="D17" s="8" t="n">
        <v>14</v>
      </c>
      <c r="E17" s="8" t="n">
        <v>7</v>
      </c>
      <c r="F17" s="8" t="n">
        <v>18</v>
      </c>
    </row>
    <row r="18" ht="35" customHeight="1">
      <c r="B18" s="9" t="s">
        <v>193</v>
      </c>
      <c r="C18" s="8" t="n">
        <v>6</v>
      </c>
      <c r="D18" s="8" t="n">
        <v>0</v>
      </c>
      <c r="E18" s="8" t="n">
        <v>1</v>
      </c>
      <c r="F18" s="8" t="n">
        <v>0</v>
      </c>
    </row>
    <row r="19" ht="35" customHeight="1">
      <c r="B19" s="9" t="s">
        <v>194</v>
      </c>
      <c r="C19" s="8" t="n">
        <v>5</v>
      </c>
      <c r="D19" s="8" t="n">
        <v>0</v>
      </c>
      <c r="E19" s="8" t="n">
        <v>0</v>
      </c>
      <c r="F19" s="8" t="n">
        <v>0</v>
      </c>
    </row>
    <row r="20" ht="35" customHeight="1">
      <c r="B20" s="9" t="s">
        <v>195</v>
      </c>
      <c r="C20" s="8" t="n">
        <v>53</v>
      </c>
      <c r="D20" s="8" t="n">
        <v>214</v>
      </c>
      <c r="E20" s="8" t="n">
        <v>264</v>
      </c>
      <c r="F20" s="8" t="n">
        <v>1058</v>
      </c>
    </row>
    <row r="21" ht="35" customHeight="1">
      <c r="B21" s="9" t="s">
        <v>196</v>
      </c>
      <c r="C21" s="8" t="n">
        <v>204</v>
      </c>
      <c r="D21" s="8" t="n">
        <v>40</v>
      </c>
      <c r="E21" s="8" t="n">
        <v>8</v>
      </c>
      <c r="F21" s="8" t="n">
        <v>18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3">
    <mergeCell ref="B4:B5"/>
    <mergeCell ref="C4:F4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7" max="7" width="15.71" hidden="0" customWidth="1"/>
  </cols>
  <sheetData>
    <row r="1" ht="135" customHeight="1"/>
    <row r="2" ht="25" customHeight="1">
      <c r="B2" s="6" t="s">
        <v>285</v>
      </c>
    </row>
    <row r="4" ht="35" customHeight="1">
      <c r="B4" s="7" t="s">
        <v>198</v>
      </c>
      <c r="C4" s="7" t="s">
        <v>286</v>
      </c>
      <c r="D4" s="7"/>
      <c r="E4" s="7" t="s">
        <v>158</v>
      </c>
      <c r="G4" s="20" t="str">
        <f>=HYPERLINK("#'ÍNDICE'!A1", "Índice")</f>
      </c>
    </row>
    <row r="5" ht="35" customHeight="1">
      <c r="B5" s="7"/>
      <c r="C5" s="7" t="s">
        <v>287</v>
      </c>
      <c r="D5" s="7" t="s">
        <v>288</v>
      </c>
      <c r="E5" s="7"/>
    </row>
    <row r="6" ht="35" customHeight="1">
      <c r="B6" s="11" t="s">
        <v>124</v>
      </c>
      <c r="C6" s="12" t="n">
        <v>1833490480</v>
      </c>
      <c r="D6" s="12" t="n">
        <v>1409693044</v>
      </c>
      <c r="E6" s="12" t="n">
        <v>31049</v>
      </c>
    </row>
    <row r="7" ht="35" customHeight="1">
      <c r="B7" s="9" t="s">
        <v>178</v>
      </c>
      <c r="C7" s="8" t="n">
        <v>830928342</v>
      </c>
      <c r="D7" s="8" t="n">
        <v>261650040</v>
      </c>
      <c r="E7" s="8" t="n">
        <v>18700</v>
      </c>
    </row>
    <row r="8" ht="35" customHeight="1">
      <c r="B8" s="9" t="s">
        <v>179</v>
      </c>
      <c r="C8" s="8" t="n">
        <v>123323154</v>
      </c>
      <c r="D8" s="8" t="n">
        <v>173117225</v>
      </c>
      <c r="E8" s="8" t="n">
        <v>3435</v>
      </c>
    </row>
    <row r="9" ht="35" customHeight="1">
      <c r="B9" s="9" t="s">
        <v>180</v>
      </c>
      <c r="C9" s="8" t="n">
        <v>335720817</v>
      </c>
      <c r="D9" s="8" t="n">
        <v>434492491</v>
      </c>
      <c r="E9" s="8" t="n">
        <v>3961</v>
      </c>
    </row>
    <row r="10" ht="35" customHeight="1">
      <c r="B10" s="9" t="s">
        <v>185</v>
      </c>
      <c r="C10" s="8" t="n">
        <v>338294214</v>
      </c>
      <c r="D10" s="8" t="n">
        <v>278544285</v>
      </c>
      <c r="E10" s="8" t="n">
        <v>2398</v>
      </c>
    </row>
    <row r="11" ht="35" customHeight="1">
      <c r="B11" s="9" t="s">
        <v>186</v>
      </c>
      <c r="C11" s="8" t="n">
        <v>45928428</v>
      </c>
      <c r="D11" s="8" t="n">
        <v>39558248</v>
      </c>
      <c r="E11" s="8" t="n">
        <v>454</v>
      </c>
    </row>
    <row r="12" ht="35" customHeight="1">
      <c r="B12" s="9" t="s">
        <v>187</v>
      </c>
      <c r="C12" s="8" t="n">
        <v>4811617</v>
      </c>
      <c r="D12" s="8" t="n">
        <v>295589</v>
      </c>
      <c r="E12" s="8" t="n">
        <v>25</v>
      </c>
    </row>
    <row r="13" ht="35" customHeight="1">
      <c r="B13" s="9" t="s">
        <v>188</v>
      </c>
      <c r="C13" s="8" t="n">
        <v>6320052</v>
      </c>
      <c r="D13" s="8" t="n">
        <v>43462497</v>
      </c>
      <c r="E13" s="8" t="n">
        <v>71</v>
      </c>
    </row>
    <row r="14" ht="35" customHeight="1">
      <c r="B14" s="9" t="s">
        <v>189</v>
      </c>
      <c r="C14" s="8" t="n">
        <v>7512182</v>
      </c>
      <c r="D14" s="8" t="n">
        <v>0</v>
      </c>
      <c r="E14" s="8" t="n">
        <v>13</v>
      </c>
    </row>
    <row r="15" ht="35" customHeight="1">
      <c r="B15" s="9" t="s">
        <v>190</v>
      </c>
      <c r="C15" s="8" t="n">
        <v>728935</v>
      </c>
      <c r="D15" s="8" t="n">
        <v>631438</v>
      </c>
      <c r="E15" s="8" t="n">
        <v>10</v>
      </c>
    </row>
    <row r="16" ht="35" customHeight="1">
      <c r="B16" s="9" t="s">
        <v>191</v>
      </c>
      <c r="C16" s="8" t="n">
        <v>11867485</v>
      </c>
      <c r="D16" s="8" t="n">
        <v>1087900</v>
      </c>
      <c r="E16" s="8" t="n">
        <v>64</v>
      </c>
    </row>
    <row r="17" ht="35" customHeight="1">
      <c r="B17" s="9" t="s">
        <v>192</v>
      </c>
      <c r="C17" s="8" t="n">
        <v>23909272</v>
      </c>
      <c r="D17" s="8" t="n">
        <v>11554682</v>
      </c>
      <c r="E17" s="8" t="n">
        <v>47</v>
      </c>
    </row>
    <row r="18" ht="35" customHeight="1">
      <c r="B18" s="9" t="s">
        <v>193</v>
      </c>
      <c r="C18" s="8" t="n">
        <v>3214641</v>
      </c>
      <c r="D18" s="8" t="n">
        <v>0</v>
      </c>
      <c r="E18" s="8" t="n">
        <v>7</v>
      </c>
    </row>
    <row r="19" ht="35" customHeight="1">
      <c r="B19" s="9" t="s">
        <v>194</v>
      </c>
      <c r="C19" s="8" t="n">
        <v>847299</v>
      </c>
      <c r="D19" s="8" t="n">
        <v>155578</v>
      </c>
      <c r="E19" s="8" t="n">
        <v>5</v>
      </c>
    </row>
    <row r="20" ht="35" customHeight="1">
      <c r="B20" s="9" t="s">
        <v>195</v>
      </c>
      <c r="C20" s="8" t="n">
        <v>85918429</v>
      </c>
      <c r="D20" s="8" t="n">
        <v>157602321</v>
      </c>
      <c r="E20" s="8" t="n">
        <v>1589</v>
      </c>
    </row>
    <row r="21" ht="35" customHeight="1">
      <c r="B21" s="9" t="s">
        <v>196</v>
      </c>
      <c r="C21" s="8" t="n">
        <v>14165613</v>
      </c>
      <c r="D21" s="8" t="n">
        <v>7540750</v>
      </c>
      <c r="E21" s="8" t="n">
        <v>270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D4"/>
    <mergeCell ref="E4:E5"/>
    <mergeCell ref="G4:G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45.71" hidden="0" customWidth="1"/>
    <col min="3" max="3" width="20.71" hidden="0" customWidth="1"/>
    <col min="4" max="4" width="20.71" hidden="0" customWidth="1"/>
    <col min="5" max="5" width="20.71" hidden="0" customWidth="1"/>
    <col min="6" max="6" width="20.71" hidden="0" customWidth="1"/>
    <col min="7" max="7" width="20.71" hidden="0" customWidth="1"/>
    <col min="8" max="8" width="20.71" hidden="0" customWidth="1"/>
    <col min="9" max="9" width="20.71" hidden="0" customWidth="1"/>
    <col min="10" max="10" width="20.71" hidden="0" customWidth="1"/>
    <col min="11" max="11" width="20.71" hidden="0" customWidth="1"/>
    <col min="12" max="12" width="20.71" hidden="0" customWidth="1"/>
    <col min="13" max="13" width="20.71" hidden="0" customWidth="1"/>
    <col min="14" max="14" width="20.71" hidden="0" customWidth="1"/>
    <col min="15" max="15" width="20.71" hidden="0" customWidth="1"/>
    <col min="16" max="16" width="20.71" hidden="0" customWidth="1"/>
    <col min="17" max="17" width="20.71" hidden="0" customWidth="1"/>
    <col min="18" max="18" width="20.71" hidden="0" customWidth="1"/>
    <col min="19" max="19" width="20.71" hidden="0" customWidth="1"/>
    <col min="20" max="20" width="20.71" hidden="0" customWidth="1"/>
    <col min="21" max="21" width="20.71" hidden="0" customWidth="1"/>
    <col min="22" max="22" width="20.71" hidden="0" customWidth="1"/>
    <col min="24" max="24" width="15.71" hidden="0" customWidth="1"/>
  </cols>
  <sheetData>
    <row r="1" ht="135" customHeight="1"/>
    <row r="2" ht="25" customHeight="1">
      <c r="B2" s="6" t="s">
        <v>289</v>
      </c>
    </row>
    <row r="4" ht="30" customHeight="1">
      <c r="B4" s="7" t="s">
        <v>151</v>
      </c>
      <c r="C4" s="7" t="s">
        <v>290</v>
      </c>
      <c r="D4" s="7"/>
      <c r="E4" s="7"/>
      <c r="F4" s="7"/>
      <c r="G4" s="7" t="s">
        <v>291</v>
      </c>
      <c r="H4" s="7"/>
      <c r="I4" s="7"/>
      <c r="J4" s="7"/>
      <c r="K4" s="7" t="s">
        <v>292</v>
      </c>
      <c r="L4" s="7"/>
      <c r="M4" s="7"/>
      <c r="N4" s="7"/>
      <c r="O4" s="7" t="s">
        <v>293</v>
      </c>
      <c r="P4" s="7"/>
      <c r="Q4" s="7"/>
      <c r="R4" s="7"/>
      <c r="S4" s="7" t="s">
        <v>294</v>
      </c>
      <c r="T4" s="7"/>
      <c r="U4" s="7"/>
      <c r="V4" s="7"/>
      <c r="X4" s="20" t="str">
        <f>=HYPERLINK("#'ÍNDICE'!A1", "Índice")</f>
      </c>
    </row>
    <row r="5" ht="30" customHeight="1">
      <c r="B5" s="7"/>
      <c r="C5" s="7" t="s">
        <v>295</v>
      </c>
      <c r="D5" s="7"/>
      <c r="E5" s="7" t="s">
        <v>296</v>
      </c>
      <c r="F5" s="7"/>
      <c r="G5" s="7" t="s">
        <v>295</v>
      </c>
      <c r="H5" s="7"/>
      <c r="I5" s="7" t="s">
        <v>296</v>
      </c>
      <c r="J5" s="7"/>
      <c r="K5" s="7" t="s">
        <v>295</v>
      </c>
      <c r="L5" s="7"/>
      <c r="M5" s="7" t="s">
        <v>296</v>
      </c>
      <c r="N5" s="7"/>
      <c r="O5" s="7" t="s">
        <v>295</v>
      </c>
      <c r="P5" s="7"/>
      <c r="Q5" s="7" t="s">
        <v>296</v>
      </c>
      <c r="R5" s="7"/>
      <c r="S5" s="7" t="s">
        <v>295</v>
      </c>
      <c r="T5" s="7"/>
      <c r="U5" s="7" t="s">
        <v>296</v>
      </c>
      <c r="V5" s="7"/>
    </row>
    <row r="6" ht="35" customHeight="1">
      <c r="B6" s="7"/>
      <c r="C6" s="7" t="s">
        <v>297</v>
      </c>
      <c r="D6" s="7" t="s">
        <v>298</v>
      </c>
      <c r="E6" s="7" t="s">
        <v>297</v>
      </c>
      <c r="F6" s="7" t="s">
        <v>298</v>
      </c>
      <c r="G6" s="7" t="s">
        <v>297</v>
      </c>
      <c r="H6" s="7" t="s">
        <v>298</v>
      </c>
      <c r="I6" s="7" t="s">
        <v>297</v>
      </c>
      <c r="J6" s="7" t="s">
        <v>298</v>
      </c>
      <c r="K6" s="7" t="s">
        <v>297</v>
      </c>
      <c r="L6" s="7" t="s">
        <v>298</v>
      </c>
      <c r="M6" s="7" t="s">
        <v>297</v>
      </c>
      <c r="N6" s="7" t="s">
        <v>298</v>
      </c>
      <c r="O6" s="7" t="s">
        <v>297</v>
      </c>
      <c r="P6" s="7" t="s">
        <v>298</v>
      </c>
      <c r="Q6" s="7" t="s">
        <v>297</v>
      </c>
      <c r="R6" s="7" t="s">
        <v>298</v>
      </c>
      <c r="S6" s="7" t="s">
        <v>297</v>
      </c>
      <c r="T6" s="7" t="s">
        <v>298</v>
      </c>
      <c r="U6" s="7" t="s">
        <v>297</v>
      </c>
      <c r="V6" s="7" t="s">
        <v>298</v>
      </c>
    </row>
    <row r="7" ht="35" customHeight="1">
      <c r="B7" s="11" t="s">
        <v>124</v>
      </c>
      <c r="C7" s="12" t="n">
        <v>22221</v>
      </c>
      <c r="D7" s="12" t="n">
        <v>65</v>
      </c>
      <c r="E7" s="12" t="n">
        <v>5651</v>
      </c>
      <c r="F7" s="12" t="n">
        <v>23</v>
      </c>
      <c r="G7" s="12" t="n">
        <v>22334</v>
      </c>
      <c r="H7" s="12" t="n">
        <v>47</v>
      </c>
      <c r="I7" s="12" t="n">
        <v>5750</v>
      </c>
      <c r="J7" s="12" t="n">
        <v>7</v>
      </c>
      <c r="K7" s="12" t="n">
        <v>20645</v>
      </c>
      <c r="L7" s="12" t="n">
        <v>341</v>
      </c>
      <c r="M7" s="12" t="n">
        <v>5275</v>
      </c>
      <c r="N7" s="12" t="n">
        <v>59</v>
      </c>
      <c r="O7" s="12" t="n">
        <v>19543</v>
      </c>
      <c r="P7" s="12" t="n">
        <v>58</v>
      </c>
      <c r="Q7" s="12" t="n">
        <v>2622</v>
      </c>
      <c r="R7" s="12" t="n">
        <v>12</v>
      </c>
      <c r="S7" s="12" t="n">
        <v>18699</v>
      </c>
      <c r="T7" s="12" t="n">
        <v>164</v>
      </c>
      <c r="U7" s="12" t="n">
        <v>2329</v>
      </c>
      <c r="V7" s="12" t="n">
        <v>19</v>
      </c>
    </row>
    <row r="8" ht="35" customHeight="1">
      <c r="B8" s="9" t="s">
        <v>127</v>
      </c>
      <c r="C8" s="8" t="n">
        <v>1213</v>
      </c>
      <c r="D8" s="8" t="n">
        <v>3</v>
      </c>
      <c r="E8" s="8" t="n">
        <v>571</v>
      </c>
      <c r="F8" s="8" t="n">
        <v>0</v>
      </c>
      <c r="G8" s="8" t="n">
        <v>1220</v>
      </c>
      <c r="H8" s="8" t="n">
        <v>1</v>
      </c>
      <c r="I8" s="8" t="n">
        <v>591</v>
      </c>
      <c r="J8" s="8" t="n">
        <v>0</v>
      </c>
      <c r="K8" s="8" t="n">
        <v>1150</v>
      </c>
      <c r="L8" s="8" t="n">
        <v>21</v>
      </c>
      <c r="M8" s="8" t="n">
        <v>489</v>
      </c>
      <c r="N8" s="8" t="n">
        <v>17</v>
      </c>
      <c r="O8" s="8" t="n">
        <v>1136</v>
      </c>
      <c r="P8" s="8" t="n">
        <v>9</v>
      </c>
      <c r="Q8" s="8" t="n">
        <v>536</v>
      </c>
      <c r="R8" s="8" t="n">
        <v>1</v>
      </c>
      <c r="S8" s="8" t="n">
        <v>1090</v>
      </c>
      <c r="T8" s="8" t="n">
        <v>12</v>
      </c>
      <c r="U8" s="8" t="n">
        <v>534</v>
      </c>
      <c r="V8" s="8" t="n">
        <v>2</v>
      </c>
    </row>
    <row r="9" ht="35" customHeight="1">
      <c r="B9" s="9" t="s">
        <v>128</v>
      </c>
      <c r="C9" s="8" t="n">
        <v>228</v>
      </c>
      <c r="D9" s="8" t="n">
        <v>0</v>
      </c>
      <c r="E9" s="8" t="n">
        <v>0</v>
      </c>
      <c r="F9" s="8" t="n">
        <v>0</v>
      </c>
      <c r="G9" s="8" t="n">
        <v>227</v>
      </c>
      <c r="H9" s="8" t="n">
        <v>0</v>
      </c>
      <c r="I9" s="8" t="n">
        <v>0</v>
      </c>
      <c r="J9" s="8" t="n">
        <v>0</v>
      </c>
      <c r="K9" s="8" t="n">
        <v>218</v>
      </c>
      <c r="L9" s="8" t="n">
        <v>0</v>
      </c>
      <c r="M9" s="8" t="n">
        <v>0</v>
      </c>
      <c r="N9" s="8" t="n">
        <v>0</v>
      </c>
      <c r="O9" s="8" t="n">
        <v>193</v>
      </c>
      <c r="P9" s="8" t="n">
        <v>0</v>
      </c>
      <c r="Q9" s="8" t="n">
        <v>0</v>
      </c>
      <c r="R9" s="8" t="n">
        <v>0</v>
      </c>
      <c r="S9" s="8" t="n">
        <v>187</v>
      </c>
      <c r="T9" s="8" t="n">
        <v>0</v>
      </c>
      <c r="U9" s="8" t="n">
        <v>0</v>
      </c>
      <c r="V9" s="8" t="n">
        <v>0</v>
      </c>
    </row>
    <row r="10" ht="35" customHeight="1">
      <c r="B10" s="9" t="s">
        <v>129</v>
      </c>
      <c r="C10" s="8" t="n">
        <v>373</v>
      </c>
      <c r="D10" s="8" t="n">
        <v>0</v>
      </c>
      <c r="E10" s="8" t="n">
        <v>99</v>
      </c>
      <c r="F10" s="8" t="n">
        <v>0</v>
      </c>
      <c r="G10" s="8" t="n">
        <v>374</v>
      </c>
      <c r="H10" s="8" t="n">
        <v>0</v>
      </c>
      <c r="I10" s="8" t="n">
        <v>99</v>
      </c>
      <c r="J10" s="8" t="n">
        <v>0</v>
      </c>
      <c r="K10" s="8" t="n">
        <v>329</v>
      </c>
      <c r="L10" s="8" t="n">
        <v>0</v>
      </c>
      <c r="M10" s="8" t="n">
        <v>70</v>
      </c>
      <c r="N10" s="8" t="n">
        <v>0</v>
      </c>
      <c r="O10" s="8" t="n">
        <v>348</v>
      </c>
      <c r="P10" s="8" t="n">
        <v>0</v>
      </c>
      <c r="Q10" s="8" t="n">
        <v>88</v>
      </c>
      <c r="R10" s="8" t="n">
        <v>0</v>
      </c>
      <c r="S10" s="8" t="n">
        <v>329</v>
      </c>
      <c r="T10" s="8" t="n">
        <v>0</v>
      </c>
      <c r="U10" s="8" t="n">
        <v>87</v>
      </c>
      <c r="V10" s="8" t="n">
        <v>0</v>
      </c>
    </row>
    <row r="11" ht="35" customHeight="1">
      <c r="B11" s="9" t="s">
        <v>130</v>
      </c>
      <c r="C11" s="8" t="n">
        <v>256</v>
      </c>
      <c r="D11" s="8" t="n">
        <v>0</v>
      </c>
      <c r="E11" s="8" t="n">
        <v>84</v>
      </c>
      <c r="F11" s="8" t="n">
        <v>0</v>
      </c>
      <c r="G11" s="8" t="n">
        <v>253</v>
      </c>
      <c r="H11" s="8" t="n">
        <v>0</v>
      </c>
      <c r="I11" s="8" t="n">
        <v>84</v>
      </c>
      <c r="J11" s="8" t="n">
        <v>0</v>
      </c>
      <c r="K11" s="8" t="n">
        <v>231</v>
      </c>
      <c r="L11" s="8" t="n">
        <v>0</v>
      </c>
      <c r="M11" s="8" t="n">
        <v>72</v>
      </c>
      <c r="N11" s="8" t="n">
        <v>0</v>
      </c>
      <c r="O11" s="8" t="n">
        <v>205</v>
      </c>
      <c r="P11" s="8" t="n">
        <v>0</v>
      </c>
      <c r="Q11" s="8" t="n">
        <v>58</v>
      </c>
      <c r="R11" s="8" t="n">
        <v>0</v>
      </c>
      <c r="S11" s="8" t="n">
        <v>210</v>
      </c>
      <c r="T11" s="8" t="n">
        <v>0</v>
      </c>
      <c r="U11" s="8" t="n">
        <v>66</v>
      </c>
      <c r="V11" s="8" t="n">
        <v>0</v>
      </c>
    </row>
    <row r="12" ht="35" customHeight="1">
      <c r="B12" s="9" t="s">
        <v>131</v>
      </c>
      <c r="C12" s="8" t="n">
        <v>676</v>
      </c>
      <c r="D12" s="8" t="n">
        <v>2</v>
      </c>
      <c r="E12" s="8" t="n">
        <v>0</v>
      </c>
      <c r="F12" s="8" t="n">
        <v>0</v>
      </c>
      <c r="G12" s="8" t="n">
        <v>681</v>
      </c>
      <c r="H12" s="8" t="n">
        <v>3</v>
      </c>
      <c r="I12" s="8" t="n">
        <v>0</v>
      </c>
      <c r="J12" s="8" t="n">
        <v>0</v>
      </c>
      <c r="K12" s="8" t="n">
        <v>599</v>
      </c>
      <c r="L12" s="8" t="n">
        <v>3</v>
      </c>
      <c r="M12" s="8" t="n">
        <v>0</v>
      </c>
      <c r="N12" s="8" t="n">
        <v>0</v>
      </c>
      <c r="O12" s="8" t="n">
        <v>630</v>
      </c>
      <c r="P12" s="8" t="n">
        <v>4</v>
      </c>
      <c r="Q12" s="8" t="n">
        <v>0</v>
      </c>
      <c r="R12" s="8" t="n">
        <v>0</v>
      </c>
      <c r="S12" s="8" t="n">
        <v>606</v>
      </c>
      <c r="T12" s="8" t="n">
        <v>6</v>
      </c>
      <c r="U12" s="8" t="n">
        <v>0</v>
      </c>
      <c r="V12" s="8" t="n">
        <v>0</v>
      </c>
    </row>
    <row r="13" ht="35" customHeight="1">
      <c r="B13" s="9" t="s">
        <v>132</v>
      </c>
      <c r="C13" s="8" t="n">
        <v>626</v>
      </c>
      <c r="D13" s="8" t="n">
        <v>0</v>
      </c>
      <c r="E13" s="8" t="n">
        <v>17</v>
      </c>
      <c r="F13" s="8" t="n">
        <v>0</v>
      </c>
      <c r="G13" s="8" t="n">
        <v>617</v>
      </c>
      <c r="H13" s="8" t="n">
        <v>0</v>
      </c>
      <c r="I13" s="8" t="n">
        <v>16</v>
      </c>
      <c r="J13" s="8" t="n">
        <v>0</v>
      </c>
      <c r="K13" s="8" t="n">
        <v>600</v>
      </c>
      <c r="L13" s="8" t="n">
        <v>0</v>
      </c>
      <c r="M13" s="8" t="n">
        <v>13</v>
      </c>
      <c r="N13" s="8" t="n">
        <v>0</v>
      </c>
      <c r="O13" s="8" t="n">
        <v>580</v>
      </c>
      <c r="P13" s="8" t="n">
        <v>0</v>
      </c>
      <c r="Q13" s="8" t="n">
        <v>12</v>
      </c>
      <c r="R13" s="8" t="n">
        <v>0</v>
      </c>
      <c r="S13" s="8" t="n">
        <v>575</v>
      </c>
      <c r="T13" s="8" t="n">
        <v>0</v>
      </c>
      <c r="U13" s="8" t="n">
        <v>10</v>
      </c>
      <c r="V13" s="8" t="n">
        <v>0</v>
      </c>
    </row>
    <row r="14" ht="35" customHeight="1">
      <c r="B14" s="9" t="s">
        <v>133</v>
      </c>
      <c r="C14" s="8" t="n">
        <v>727</v>
      </c>
      <c r="D14" s="8" t="n">
        <v>0</v>
      </c>
      <c r="E14" s="8" t="n">
        <v>67</v>
      </c>
      <c r="F14" s="8" t="n">
        <v>0</v>
      </c>
      <c r="G14" s="8" t="n">
        <v>729</v>
      </c>
      <c r="H14" s="8" t="n">
        <v>2</v>
      </c>
      <c r="I14" s="8" t="n">
        <v>67</v>
      </c>
      <c r="J14" s="8" t="n">
        <v>0</v>
      </c>
      <c r="K14" s="8" t="n">
        <v>673</v>
      </c>
      <c r="L14" s="8" t="n">
        <v>4</v>
      </c>
      <c r="M14" s="8" t="n">
        <v>50</v>
      </c>
      <c r="N14" s="8" t="n">
        <v>2</v>
      </c>
      <c r="O14" s="8" t="n">
        <v>682</v>
      </c>
      <c r="P14" s="8" t="n">
        <v>1</v>
      </c>
      <c r="Q14" s="8" t="n">
        <v>59</v>
      </c>
      <c r="R14" s="8" t="n">
        <v>0</v>
      </c>
      <c r="S14" s="8" t="n">
        <v>651</v>
      </c>
      <c r="T14" s="8" t="n">
        <v>2</v>
      </c>
      <c r="U14" s="8" t="n">
        <v>51</v>
      </c>
      <c r="V14" s="8" t="n">
        <v>0</v>
      </c>
    </row>
    <row r="15" ht="35" customHeight="1">
      <c r="B15" s="9" t="s">
        <v>134</v>
      </c>
      <c r="C15" s="8" t="n">
        <v>89</v>
      </c>
      <c r="D15" s="8" t="n">
        <v>0</v>
      </c>
      <c r="E15" s="8" t="n">
        <v>52</v>
      </c>
      <c r="F15" s="8" t="n">
        <v>0</v>
      </c>
      <c r="G15" s="8" t="n">
        <v>94</v>
      </c>
      <c r="H15" s="8" t="n">
        <v>0</v>
      </c>
      <c r="I15" s="8" t="n">
        <v>56</v>
      </c>
      <c r="J15" s="8" t="n">
        <v>0</v>
      </c>
      <c r="K15" s="8" t="n">
        <v>66</v>
      </c>
      <c r="L15" s="8" t="n">
        <v>0</v>
      </c>
      <c r="M15" s="8" t="n">
        <v>23</v>
      </c>
      <c r="N15" s="8" t="n">
        <v>0</v>
      </c>
      <c r="O15" s="8" t="n">
        <v>94</v>
      </c>
      <c r="P15" s="8" t="n">
        <v>0</v>
      </c>
      <c r="Q15" s="8" t="n">
        <v>56</v>
      </c>
      <c r="R15" s="8" t="n">
        <v>0</v>
      </c>
      <c r="S15" s="8" t="n">
        <v>91</v>
      </c>
      <c r="T15" s="8" t="n">
        <v>0</v>
      </c>
      <c r="U15" s="8" t="n">
        <v>52</v>
      </c>
      <c r="V15" s="8" t="n">
        <v>0</v>
      </c>
    </row>
    <row r="16" ht="35" customHeight="1">
      <c r="B16" s="9" t="s">
        <v>135</v>
      </c>
      <c r="C16" s="8" t="n">
        <v>6425</v>
      </c>
      <c r="D16" s="8" t="n">
        <v>7</v>
      </c>
      <c r="E16" s="8" t="n">
        <v>57</v>
      </c>
      <c r="F16" s="8" t="n">
        <v>0</v>
      </c>
      <c r="G16" s="8" t="n">
        <v>6426</v>
      </c>
      <c r="H16" s="8" t="n">
        <v>7</v>
      </c>
      <c r="I16" s="8" t="n">
        <v>59</v>
      </c>
      <c r="J16" s="8" t="n">
        <v>0</v>
      </c>
      <c r="K16" s="8" t="n">
        <v>6195</v>
      </c>
      <c r="L16" s="8" t="n">
        <v>16</v>
      </c>
      <c r="M16" s="8" t="n">
        <v>30</v>
      </c>
      <c r="N16" s="8" t="n">
        <v>0</v>
      </c>
      <c r="O16" s="8" t="n">
        <v>6302</v>
      </c>
      <c r="P16" s="8" t="n">
        <v>17</v>
      </c>
      <c r="Q16" s="8" t="n">
        <v>55</v>
      </c>
      <c r="R16" s="8" t="n">
        <v>0</v>
      </c>
      <c r="S16" s="8" t="n">
        <v>6084</v>
      </c>
      <c r="T16" s="8" t="n">
        <v>35</v>
      </c>
      <c r="U16" s="8" t="n">
        <v>48</v>
      </c>
      <c r="V16" s="8" t="n">
        <v>0</v>
      </c>
    </row>
    <row r="17" ht="35" customHeight="1">
      <c r="B17" s="9" t="s">
        <v>136</v>
      </c>
      <c r="C17" s="8" t="n">
        <v>960</v>
      </c>
      <c r="D17" s="8" t="n">
        <v>0</v>
      </c>
      <c r="E17" s="8" t="n">
        <v>230</v>
      </c>
      <c r="F17" s="8" t="n">
        <v>0</v>
      </c>
      <c r="G17" s="8" t="n">
        <v>947</v>
      </c>
      <c r="H17" s="8" t="n">
        <v>0</v>
      </c>
      <c r="I17" s="8" t="n">
        <v>235</v>
      </c>
      <c r="J17" s="8" t="n">
        <v>0</v>
      </c>
      <c r="K17" s="8" t="n">
        <v>918</v>
      </c>
      <c r="L17" s="8" t="n">
        <v>0</v>
      </c>
      <c r="M17" s="8" t="n">
        <v>206</v>
      </c>
      <c r="N17" s="8" t="n">
        <v>0</v>
      </c>
      <c r="O17" s="8" t="n">
        <v>900</v>
      </c>
      <c r="P17" s="8" t="n">
        <v>0</v>
      </c>
      <c r="Q17" s="8" t="n">
        <v>189</v>
      </c>
      <c r="R17" s="8" t="n">
        <v>0</v>
      </c>
      <c r="S17" s="8" t="n">
        <v>864</v>
      </c>
      <c r="T17" s="8" t="n">
        <v>0</v>
      </c>
      <c r="U17" s="8" t="n">
        <v>178</v>
      </c>
      <c r="V17" s="8" t="n">
        <v>0</v>
      </c>
    </row>
    <row r="18" ht="35" customHeight="1">
      <c r="B18" s="9" t="s">
        <v>137</v>
      </c>
      <c r="C18" s="8" t="n">
        <v>1318</v>
      </c>
      <c r="D18" s="8" t="n">
        <v>1</v>
      </c>
      <c r="E18" s="8" t="n">
        <v>134</v>
      </c>
      <c r="F18" s="8" t="n">
        <v>0</v>
      </c>
      <c r="G18" s="8" t="n">
        <v>1317</v>
      </c>
      <c r="H18" s="8" t="n">
        <v>0</v>
      </c>
      <c r="I18" s="8" t="n">
        <v>138</v>
      </c>
      <c r="J18" s="8" t="n">
        <v>0</v>
      </c>
      <c r="K18" s="8" t="n">
        <v>1238</v>
      </c>
      <c r="L18" s="8" t="n">
        <v>3</v>
      </c>
      <c r="M18" s="8" t="n">
        <v>91</v>
      </c>
      <c r="N18" s="8" t="n">
        <v>0</v>
      </c>
      <c r="O18" s="8" t="n">
        <v>1249</v>
      </c>
      <c r="P18" s="8" t="n">
        <v>3</v>
      </c>
      <c r="Q18" s="8" t="n">
        <v>117</v>
      </c>
      <c r="R18" s="8" t="n">
        <v>0</v>
      </c>
      <c r="S18" s="8" t="n">
        <v>1156</v>
      </c>
      <c r="T18" s="8" t="n">
        <v>3</v>
      </c>
      <c r="U18" s="8" t="n">
        <v>106</v>
      </c>
      <c r="V18" s="8" t="n">
        <v>0</v>
      </c>
    </row>
    <row r="19" ht="35" customHeight="1">
      <c r="B19" s="9" t="s">
        <v>138</v>
      </c>
      <c r="C19" s="8" t="n">
        <v>387</v>
      </c>
      <c r="D19" s="8" t="n">
        <v>4</v>
      </c>
      <c r="E19" s="8" t="n">
        <v>236</v>
      </c>
      <c r="F19" s="8" t="n">
        <v>2</v>
      </c>
      <c r="G19" s="8" t="n">
        <v>435</v>
      </c>
      <c r="H19" s="8" t="n">
        <v>0</v>
      </c>
      <c r="I19" s="8" t="n">
        <v>252</v>
      </c>
      <c r="J19" s="8" t="n">
        <v>0</v>
      </c>
      <c r="K19" s="8" t="n">
        <v>308</v>
      </c>
      <c r="L19" s="8" t="n">
        <v>22</v>
      </c>
      <c r="M19" s="8" t="n">
        <v>228</v>
      </c>
      <c r="N19" s="8" t="n">
        <v>2</v>
      </c>
      <c r="O19" s="8" t="n">
        <v>410</v>
      </c>
      <c r="P19" s="8" t="n">
        <v>6</v>
      </c>
      <c r="Q19" s="8" t="n">
        <v>245</v>
      </c>
      <c r="R19" s="8" t="n">
        <v>2</v>
      </c>
      <c r="S19" s="8" t="n">
        <v>371</v>
      </c>
      <c r="T19" s="8" t="n">
        <v>7</v>
      </c>
      <c r="U19" s="8" t="n">
        <v>54</v>
      </c>
      <c r="V19" s="8" t="n">
        <v>2</v>
      </c>
    </row>
    <row r="20" ht="35" customHeight="1">
      <c r="B20" s="9" t="s">
        <v>139</v>
      </c>
      <c r="C20" s="8" t="n">
        <v>1308</v>
      </c>
      <c r="D20" s="8" t="n">
        <v>31</v>
      </c>
      <c r="E20" s="8" t="n">
        <v>128</v>
      </c>
      <c r="F20" s="8" t="n">
        <v>13</v>
      </c>
      <c r="G20" s="8" t="n">
        <v>1359</v>
      </c>
      <c r="H20" s="8" t="n">
        <v>9</v>
      </c>
      <c r="I20" s="8" t="n">
        <v>148</v>
      </c>
      <c r="J20" s="8" t="n">
        <v>1</v>
      </c>
      <c r="K20" s="8" t="n">
        <v>1046</v>
      </c>
      <c r="L20" s="8" t="n">
        <v>169</v>
      </c>
      <c r="M20" s="8" t="n">
        <v>111</v>
      </c>
      <c r="N20" s="8" t="n">
        <v>21</v>
      </c>
      <c r="O20" s="8" t="n">
        <v>1329</v>
      </c>
      <c r="P20" s="8" t="n">
        <v>12</v>
      </c>
      <c r="Q20" s="8" t="n">
        <v>136</v>
      </c>
      <c r="R20" s="8" t="n">
        <v>8</v>
      </c>
      <c r="S20" s="8" t="n">
        <v>1242</v>
      </c>
      <c r="T20" s="8" t="n">
        <v>57</v>
      </c>
      <c r="U20" s="8" t="n">
        <v>135</v>
      </c>
      <c r="V20" s="8" t="n">
        <v>9</v>
      </c>
    </row>
    <row r="21" ht="35" customHeight="1">
      <c r="B21" s="9" t="s">
        <v>140</v>
      </c>
      <c r="C21" s="8" t="n">
        <v>404</v>
      </c>
      <c r="D21" s="8" t="n">
        <v>0</v>
      </c>
      <c r="E21" s="8" t="n">
        <v>47</v>
      </c>
      <c r="F21" s="8" t="n">
        <v>1</v>
      </c>
      <c r="G21" s="8" t="n">
        <v>407</v>
      </c>
      <c r="H21" s="8" t="n">
        <v>0</v>
      </c>
      <c r="I21" s="8" t="n">
        <v>49</v>
      </c>
      <c r="J21" s="8" t="n">
        <v>0</v>
      </c>
      <c r="K21" s="8" t="n">
        <v>321</v>
      </c>
      <c r="L21" s="8" t="n">
        <v>15</v>
      </c>
      <c r="M21" s="8" t="n">
        <v>29</v>
      </c>
      <c r="N21" s="8" t="n">
        <v>1</v>
      </c>
      <c r="O21" s="8" t="n">
        <v>365</v>
      </c>
      <c r="P21" s="8" t="n">
        <v>2</v>
      </c>
      <c r="Q21" s="8" t="n">
        <v>44</v>
      </c>
      <c r="R21" s="8" t="n">
        <v>1</v>
      </c>
      <c r="S21" s="8" t="n">
        <v>345</v>
      </c>
      <c r="T21" s="8" t="n">
        <v>2</v>
      </c>
      <c r="U21" s="8" t="n">
        <v>42</v>
      </c>
      <c r="V21" s="8" t="n">
        <v>2</v>
      </c>
    </row>
    <row r="22" ht="35" customHeight="1">
      <c r="B22" s="9" t="s">
        <v>141</v>
      </c>
      <c r="C22" s="8" t="n">
        <v>175</v>
      </c>
      <c r="D22" s="8" t="n">
        <v>0</v>
      </c>
      <c r="E22" s="8" t="n">
        <v>0</v>
      </c>
      <c r="F22" s="8" t="n">
        <v>0</v>
      </c>
      <c r="G22" s="8" t="n">
        <v>172</v>
      </c>
      <c r="H22" s="8" t="n">
        <v>0</v>
      </c>
      <c r="I22" s="8" t="n">
        <v>0</v>
      </c>
      <c r="J22" s="8" t="n">
        <v>0</v>
      </c>
      <c r="K22" s="8" t="n">
        <v>133</v>
      </c>
      <c r="L22" s="8" t="n">
        <v>0</v>
      </c>
      <c r="M22" s="8" t="n">
        <v>0</v>
      </c>
      <c r="N22" s="8" t="n">
        <v>0</v>
      </c>
      <c r="O22" s="8" t="n">
        <v>159</v>
      </c>
      <c r="P22" s="8" t="n">
        <v>0</v>
      </c>
      <c r="Q22" s="8" t="n">
        <v>0</v>
      </c>
      <c r="R22" s="8" t="n">
        <v>0</v>
      </c>
      <c r="S22" s="8" t="n">
        <v>153</v>
      </c>
      <c r="T22" s="8" t="n">
        <v>0</v>
      </c>
      <c r="U22" s="8" t="n">
        <v>0</v>
      </c>
      <c r="V22" s="8" t="n">
        <v>0</v>
      </c>
    </row>
    <row r="23" ht="35" customHeight="1">
      <c r="B23" s="9" t="s">
        <v>142</v>
      </c>
      <c r="C23" s="8" t="n">
        <v>276</v>
      </c>
      <c r="D23" s="8" t="n">
        <v>0</v>
      </c>
      <c r="E23" s="8" t="n">
        <v>0</v>
      </c>
      <c r="F23" s="8" t="n">
        <v>0</v>
      </c>
      <c r="G23" s="8" t="n">
        <v>286</v>
      </c>
      <c r="H23" s="8" t="n">
        <v>0</v>
      </c>
      <c r="I23" s="8" t="n">
        <v>0</v>
      </c>
      <c r="J23" s="8" t="n">
        <v>0</v>
      </c>
      <c r="K23" s="8" t="n">
        <v>220</v>
      </c>
      <c r="L23" s="8" t="n">
        <v>0</v>
      </c>
      <c r="M23" s="8" t="n">
        <v>0</v>
      </c>
      <c r="N23" s="8" t="n">
        <v>0</v>
      </c>
      <c r="O23" s="8" t="n">
        <v>273</v>
      </c>
      <c r="P23" s="8" t="n">
        <v>0</v>
      </c>
      <c r="Q23" s="8" t="n">
        <v>0</v>
      </c>
      <c r="R23" s="8" t="n">
        <v>0</v>
      </c>
      <c r="S23" s="8" t="n">
        <v>270</v>
      </c>
      <c r="T23" s="8" t="n">
        <v>0</v>
      </c>
      <c r="U23" s="8" t="n">
        <v>0</v>
      </c>
      <c r="V23" s="8" t="n">
        <v>0</v>
      </c>
    </row>
    <row r="24" ht="35" customHeight="1">
      <c r="B24" s="9" t="s">
        <v>143</v>
      </c>
      <c r="C24" s="8" t="n">
        <v>2732</v>
      </c>
      <c r="D24" s="8" t="n">
        <v>0</v>
      </c>
      <c r="E24" s="8" t="n">
        <v>3042</v>
      </c>
      <c r="F24" s="8" t="n">
        <v>0</v>
      </c>
      <c r="G24" s="8" t="n">
        <v>2739</v>
      </c>
      <c r="H24" s="8" t="n">
        <v>0</v>
      </c>
      <c r="I24" s="8" t="n">
        <v>3045</v>
      </c>
      <c r="J24" s="8" t="n">
        <v>0</v>
      </c>
      <c r="K24" s="8" t="n">
        <v>2677</v>
      </c>
      <c r="L24" s="8" t="n">
        <v>0</v>
      </c>
      <c r="M24" s="8" t="n">
        <v>3017</v>
      </c>
      <c r="N24" s="8" t="n">
        <v>0</v>
      </c>
      <c r="O24" s="8" t="n">
        <v>724</v>
      </c>
      <c r="P24" s="8" t="n">
        <v>0</v>
      </c>
      <c r="Q24" s="8" t="n">
        <v>149</v>
      </c>
      <c r="R24" s="8" t="n">
        <v>0</v>
      </c>
      <c r="S24" s="8" t="n">
        <v>699</v>
      </c>
      <c r="T24" s="8" t="n">
        <v>0</v>
      </c>
      <c r="U24" s="8" t="n">
        <v>143</v>
      </c>
      <c r="V24" s="8" t="n">
        <v>0</v>
      </c>
    </row>
    <row r="25" ht="35" customHeight="1">
      <c r="B25" s="9" t="s">
        <v>144</v>
      </c>
      <c r="C25" s="8" t="n">
        <v>978</v>
      </c>
      <c r="D25" s="8" t="n">
        <v>0</v>
      </c>
      <c r="E25" s="8" t="n">
        <v>573</v>
      </c>
      <c r="F25" s="8" t="n">
        <v>0</v>
      </c>
      <c r="G25" s="8" t="n">
        <v>951</v>
      </c>
      <c r="H25" s="8" t="n">
        <v>0</v>
      </c>
      <c r="I25" s="8" t="n">
        <v>585</v>
      </c>
      <c r="J25" s="8" t="n">
        <v>0</v>
      </c>
      <c r="K25" s="8" t="n">
        <v>914</v>
      </c>
      <c r="L25" s="8" t="n">
        <v>0</v>
      </c>
      <c r="M25" s="8" t="n">
        <v>574</v>
      </c>
      <c r="N25" s="8" t="n">
        <v>0</v>
      </c>
      <c r="O25" s="8" t="n">
        <v>869</v>
      </c>
      <c r="P25" s="8" t="n">
        <v>0</v>
      </c>
      <c r="Q25" s="8" t="n">
        <v>557</v>
      </c>
      <c r="R25" s="8" t="n">
        <v>0</v>
      </c>
      <c r="S25" s="8" t="n">
        <v>841</v>
      </c>
      <c r="T25" s="8" t="n">
        <v>0</v>
      </c>
      <c r="U25" s="8" t="n">
        <v>529</v>
      </c>
      <c r="V25" s="8" t="n">
        <v>0</v>
      </c>
    </row>
    <row r="26" ht="35" customHeight="1">
      <c r="B26" s="9" t="s">
        <v>145</v>
      </c>
      <c r="C26" s="8" t="n">
        <v>582</v>
      </c>
      <c r="D26" s="8" t="n">
        <v>3</v>
      </c>
      <c r="E26" s="8" t="n">
        <v>147</v>
      </c>
      <c r="F26" s="8" t="n">
        <v>1</v>
      </c>
      <c r="G26" s="8" t="n">
        <v>591</v>
      </c>
      <c r="H26" s="8" t="n">
        <v>0</v>
      </c>
      <c r="I26" s="8" t="n">
        <v>149</v>
      </c>
      <c r="J26" s="8" t="n">
        <v>0</v>
      </c>
      <c r="K26" s="8" t="n">
        <v>539</v>
      </c>
      <c r="L26" s="8" t="n">
        <v>7</v>
      </c>
      <c r="M26" s="8" t="n">
        <v>123</v>
      </c>
      <c r="N26" s="8" t="n">
        <v>2</v>
      </c>
      <c r="O26" s="8" t="n">
        <v>551</v>
      </c>
      <c r="P26" s="8" t="n">
        <v>0</v>
      </c>
      <c r="Q26" s="8" t="n">
        <v>125</v>
      </c>
      <c r="R26" s="8" t="n">
        <v>0</v>
      </c>
      <c r="S26" s="8" t="n">
        <v>506</v>
      </c>
      <c r="T26" s="8" t="n">
        <v>0</v>
      </c>
      <c r="U26" s="8" t="n">
        <v>110</v>
      </c>
      <c r="V26" s="8" t="n">
        <v>0</v>
      </c>
    </row>
    <row r="27" ht="35" customHeight="1">
      <c r="B27" s="9" t="s">
        <v>146</v>
      </c>
      <c r="C27" s="8" t="n">
        <v>72</v>
      </c>
      <c r="D27" s="8" t="n">
        <v>11</v>
      </c>
      <c r="E27" s="8" t="n">
        <v>0</v>
      </c>
      <c r="F27" s="8" t="n">
        <v>0</v>
      </c>
      <c r="G27" s="8" t="n">
        <v>114</v>
      </c>
      <c r="H27" s="8" t="n">
        <v>0</v>
      </c>
      <c r="I27" s="8" t="n">
        <v>0</v>
      </c>
      <c r="J27" s="8" t="n">
        <v>0</v>
      </c>
      <c r="K27" s="8" t="n">
        <v>57</v>
      </c>
      <c r="L27" s="8" t="n">
        <v>11</v>
      </c>
      <c r="M27" s="8" t="n">
        <v>0</v>
      </c>
      <c r="N27" s="8" t="n">
        <v>0</v>
      </c>
      <c r="O27" s="8" t="n">
        <v>99</v>
      </c>
      <c r="P27" s="8" t="n">
        <v>0</v>
      </c>
      <c r="Q27" s="8" t="n">
        <v>0</v>
      </c>
      <c r="R27" s="8" t="n">
        <v>0</v>
      </c>
      <c r="S27" s="8" t="n">
        <v>100</v>
      </c>
      <c r="T27" s="8" t="n">
        <v>0</v>
      </c>
      <c r="U27" s="8" t="n">
        <v>0</v>
      </c>
      <c r="V27" s="8" t="n">
        <v>0</v>
      </c>
    </row>
    <row r="28" ht="35" customHeight="1">
      <c r="B28" s="9" t="s">
        <v>147</v>
      </c>
      <c r="C28" s="8" t="n">
        <v>422</v>
      </c>
      <c r="D28" s="8" t="n">
        <v>0</v>
      </c>
      <c r="E28" s="8" t="n">
        <v>74</v>
      </c>
      <c r="F28" s="8" t="n">
        <v>0</v>
      </c>
      <c r="G28" s="8" t="n">
        <v>418</v>
      </c>
      <c r="H28" s="8" t="n">
        <v>0</v>
      </c>
      <c r="I28" s="8" t="n">
        <v>82</v>
      </c>
      <c r="J28" s="8" t="n">
        <v>0</v>
      </c>
      <c r="K28" s="8" t="n">
        <v>387</v>
      </c>
      <c r="L28" s="8" t="n">
        <v>0</v>
      </c>
      <c r="M28" s="8" t="n">
        <v>65</v>
      </c>
      <c r="N28" s="8" t="n">
        <v>0</v>
      </c>
      <c r="O28" s="8" t="n">
        <v>386</v>
      </c>
      <c r="P28" s="8" t="n">
        <v>0</v>
      </c>
      <c r="Q28" s="8" t="n">
        <v>73</v>
      </c>
      <c r="R28" s="8" t="n">
        <v>0</v>
      </c>
      <c r="S28" s="8" t="n">
        <v>373</v>
      </c>
      <c r="T28" s="8" t="n">
        <v>0</v>
      </c>
      <c r="U28" s="8" t="n">
        <v>73</v>
      </c>
      <c r="V28" s="8" t="n">
        <v>0</v>
      </c>
    </row>
    <row r="29" ht="35" customHeight="1">
      <c r="B29" s="9" t="s">
        <v>148</v>
      </c>
      <c r="C29" s="8" t="n">
        <v>264</v>
      </c>
      <c r="D29" s="8" t="n">
        <v>0</v>
      </c>
      <c r="E29" s="8" t="n">
        <v>0</v>
      </c>
      <c r="F29" s="8" t="n">
        <v>0</v>
      </c>
      <c r="G29" s="8" t="n">
        <v>267</v>
      </c>
      <c r="H29" s="8" t="n">
        <v>0</v>
      </c>
      <c r="I29" s="8" t="n">
        <v>0</v>
      </c>
      <c r="J29" s="8" t="n">
        <v>0</v>
      </c>
      <c r="K29" s="8" t="n">
        <v>235</v>
      </c>
      <c r="L29" s="8" t="n">
        <v>0</v>
      </c>
      <c r="M29" s="8" t="n">
        <v>0</v>
      </c>
      <c r="N29" s="8" t="n">
        <v>0</v>
      </c>
      <c r="O29" s="8" t="n">
        <v>256</v>
      </c>
      <c r="P29" s="8" t="n">
        <v>0</v>
      </c>
      <c r="Q29" s="8" t="n">
        <v>0</v>
      </c>
      <c r="R29" s="8" t="n">
        <v>0</v>
      </c>
      <c r="S29" s="8" t="n">
        <v>250</v>
      </c>
      <c r="T29" s="8" t="n">
        <v>0</v>
      </c>
      <c r="U29" s="8" t="n">
        <v>0</v>
      </c>
      <c r="V29" s="8" t="n">
        <v>0</v>
      </c>
    </row>
    <row r="30" ht="35" customHeight="1">
      <c r="B30" s="9" t="s">
        <v>149</v>
      </c>
      <c r="C30" s="8" t="n">
        <v>1433</v>
      </c>
      <c r="D30" s="8" t="n">
        <v>0</v>
      </c>
      <c r="E30" s="8" t="n">
        <v>8</v>
      </c>
      <c r="F30" s="8" t="n">
        <v>0</v>
      </c>
      <c r="G30" s="8" t="n">
        <v>1435</v>
      </c>
      <c r="H30" s="8" t="n">
        <v>0</v>
      </c>
      <c r="I30" s="8" t="n">
        <v>10</v>
      </c>
      <c r="J30" s="8" t="n">
        <v>0</v>
      </c>
      <c r="K30" s="8" t="n">
        <v>1367</v>
      </c>
      <c r="L30" s="8" t="n">
        <v>0</v>
      </c>
      <c r="M30" s="8" t="n">
        <v>7</v>
      </c>
      <c r="N30" s="8" t="n">
        <v>0</v>
      </c>
      <c r="O30" s="8" t="n">
        <v>1398</v>
      </c>
      <c r="P30" s="8" t="n">
        <v>0</v>
      </c>
      <c r="Q30" s="8" t="n">
        <v>9</v>
      </c>
      <c r="R30" s="8" t="n">
        <v>0</v>
      </c>
      <c r="S30" s="8" t="n">
        <v>1376</v>
      </c>
      <c r="T30" s="8" t="n">
        <v>0</v>
      </c>
      <c r="U30" s="8" t="n">
        <v>8</v>
      </c>
      <c r="V30" s="8" t="n">
        <v>0</v>
      </c>
    </row>
    <row r="31" ht="35" customHeight="1">
      <c r="B31" s="9" t="s">
        <v>150</v>
      </c>
      <c r="C31" s="8" t="n">
        <v>297</v>
      </c>
      <c r="D31" s="8" t="n">
        <v>3</v>
      </c>
      <c r="E31" s="8" t="n">
        <v>85</v>
      </c>
      <c r="F31" s="8" t="n">
        <v>6</v>
      </c>
      <c r="G31" s="8" t="n">
        <v>275</v>
      </c>
      <c r="H31" s="8" t="n">
        <v>25</v>
      </c>
      <c r="I31" s="8" t="n">
        <v>85</v>
      </c>
      <c r="J31" s="8" t="n">
        <v>6</v>
      </c>
      <c r="K31" s="8" t="n">
        <v>224</v>
      </c>
      <c r="L31" s="8" t="n">
        <v>70</v>
      </c>
      <c r="M31" s="8" t="n">
        <v>77</v>
      </c>
      <c r="N31" s="8" t="n">
        <v>14</v>
      </c>
      <c r="O31" s="8" t="n">
        <v>405</v>
      </c>
      <c r="P31" s="8" t="n">
        <v>4</v>
      </c>
      <c r="Q31" s="8" t="n">
        <v>114</v>
      </c>
      <c r="R31" s="8" t="n">
        <v>0</v>
      </c>
      <c r="S31" s="8" t="n">
        <v>330</v>
      </c>
      <c r="T31" s="8" t="n">
        <v>40</v>
      </c>
      <c r="U31" s="8" t="n">
        <v>103</v>
      </c>
      <c r="V31" s="8" t="n">
        <v>4</v>
      </c>
    </row>
    <row r="33">
      <c r="B33" s="10" t="s">
        <v>120</v>
      </c>
    </row>
    <row r="34">
      <c r="B34" s="10" t="s">
        <v>152</v>
      </c>
    </row>
    <row r="35">
      <c r="B35" s="10" t="s">
        <v>299</v>
      </c>
    </row>
    <row r="36">
      <c r="B36" s="10" t="s">
        <v>278</v>
      </c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17">
    <mergeCell ref="B4:B6"/>
    <mergeCell ref="C4:F4"/>
    <mergeCell ref="G4:J4"/>
    <mergeCell ref="K4:N4"/>
    <mergeCell ref="O4:R4"/>
    <mergeCell ref="S4:V4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X4:X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/>
  </sheetViews>
  <sheetFormatPr defaultRowHeight="15.0" baseColWidth="10"/>
  <cols>
    <col min="1" max="1" width="3.26" hidden="0" customWidth="1"/>
    <col min="2" max="2" width="60.71" hidden="0" customWidth="1"/>
    <col min="3" max="3" width="30.71" hidden="0" customWidth="1"/>
    <col min="5" max="5" width="15.71" hidden="0" customWidth="1"/>
  </cols>
  <sheetData>
    <row r="1" ht="100" customHeight="1"/>
    <row r="2" ht="25" customHeight="1">
      <c r="B2" s="6" t="s">
        <v>300</v>
      </c>
    </row>
    <row r="4" ht="35" customHeight="1">
      <c r="B4" s="7" t="s">
        <v>301</v>
      </c>
      <c r="C4" s="7" t="s">
        <v>158</v>
      </c>
      <c r="E4" s="20" t="str">
        <f>=HYPERLINK("#'ÍNDICE'!A1", "Índice")</f>
      </c>
    </row>
    <row r="5" ht="35" customHeight="1">
      <c r="B5" s="11" t="s">
        <v>124</v>
      </c>
      <c r="C5" s="12" t="n">
        <v>23454</v>
      </c>
    </row>
    <row r="6" ht="35" customHeight="1">
      <c r="B6" s="9" t="s">
        <v>302</v>
      </c>
      <c r="C6" s="8" t="n">
        <v>13420</v>
      </c>
    </row>
    <row r="7" ht="35" customHeight="1">
      <c r="B7" s="9" t="s">
        <v>303</v>
      </c>
      <c r="C7" s="8" t="n">
        <v>5786</v>
      </c>
    </row>
    <row r="8" ht="35" customHeight="1">
      <c r="B8" s="9" t="s">
        <v>304</v>
      </c>
      <c r="C8" s="8" t="n">
        <v>1136</v>
      </c>
    </row>
    <row r="9" ht="35" customHeight="1">
      <c r="B9" s="9" t="s">
        <v>305</v>
      </c>
      <c r="C9" s="8" t="n">
        <v>3112</v>
      </c>
    </row>
    <row r="10">
      <c r="B10" s="10"/>
    </row>
    <row r="11">
      <c r="B11" s="10" t="s">
        <v>120</v>
      </c>
    </row>
    <row r="12">
      <c r="B12" s="10" t="s">
        <v>152</v>
      </c>
    </row>
    <row r="13">
      <c r="B13" s="10" t="s">
        <v>182</v>
      </c>
    </row>
    <row r="14">
      <c r="B14" s="10"/>
    </row>
    <row r="15">
      <c r="B15" s="10"/>
    </row>
    <row r="16">
      <c r="B16" s="10"/>
    </row>
    <row r="17">
      <c r="B17" s="10"/>
    </row>
    <row r="18">
      <c r="B18" s="10"/>
    </row>
  </sheetData>
  <mergeCells count="1">
    <mergeCell ref="E4:E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60.71" hidden="0" customWidth="1"/>
    <col min="3" max="3" width="30.71" hidden="0" customWidth="1"/>
    <col min="4" max="4" width="30.71" hidden="0" customWidth="1"/>
    <col min="5" max="5" width="30.71" hidden="0" customWidth="1"/>
    <col min="7" max="7" width="15.71" hidden="0" customWidth="1"/>
  </cols>
  <sheetData>
    <row r="1" ht="135" customHeight="1"/>
    <row r="2" ht="25" customHeight="1">
      <c r="B2" s="6" t="s">
        <v>306</v>
      </c>
    </row>
    <row r="4" ht="30" customHeight="1">
      <c r="B4" s="7" t="s">
        <v>151</v>
      </c>
      <c r="C4" s="7" t="s">
        <v>155</v>
      </c>
      <c r="D4" s="7"/>
      <c r="E4" s="7" t="s">
        <v>307</v>
      </c>
      <c r="G4" s="20" t="str">
        <f>=HYPERLINK("#'ÍNDICE'!A1", "Índice")</f>
      </c>
    </row>
    <row r="5" ht="30" customHeight="1">
      <c r="B5" s="7"/>
      <c r="C5" s="7" t="s">
        <v>156</v>
      </c>
      <c r="D5" s="7" t="s">
        <v>157</v>
      </c>
      <c r="E5" s="7"/>
    </row>
    <row r="6" ht="35" customHeight="1">
      <c r="B6" s="11" t="s">
        <v>124</v>
      </c>
      <c r="C6" s="12" t="n">
        <v>31963</v>
      </c>
      <c r="D6" s="12" t="n">
        <v>9801</v>
      </c>
      <c r="E6" s="12" t="n">
        <v>41764</v>
      </c>
    </row>
    <row r="7" ht="35" customHeight="1">
      <c r="B7" s="9" t="s">
        <v>127</v>
      </c>
      <c r="C7" s="8" t="n">
        <v>2658</v>
      </c>
      <c r="D7" s="8" t="n">
        <v>773</v>
      </c>
      <c r="E7" s="8" t="n">
        <v>3431</v>
      </c>
    </row>
    <row r="8" ht="35" customHeight="1">
      <c r="B8" s="9" t="s">
        <v>128</v>
      </c>
      <c r="C8" s="8" t="n">
        <v>310</v>
      </c>
      <c r="D8" s="8" t="n">
        <v>0</v>
      </c>
      <c r="E8" s="8" t="n">
        <v>310</v>
      </c>
    </row>
    <row r="9" ht="35" customHeight="1">
      <c r="B9" s="9" t="s">
        <v>129</v>
      </c>
      <c r="C9" s="8" t="n">
        <v>527</v>
      </c>
      <c r="D9" s="8" t="n">
        <v>110</v>
      </c>
      <c r="E9" s="8" t="n">
        <v>637</v>
      </c>
    </row>
    <row r="10" ht="35" customHeight="1">
      <c r="B10" s="9" t="s">
        <v>130</v>
      </c>
      <c r="C10" s="8" t="n">
        <v>351</v>
      </c>
      <c r="D10" s="8" t="n">
        <v>94</v>
      </c>
      <c r="E10" s="8" t="n">
        <v>445</v>
      </c>
    </row>
    <row r="11" ht="35" customHeight="1">
      <c r="B11" s="9" t="s">
        <v>131</v>
      </c>
      <c r="C11" s="8" t="n">
        <v>797</v>
      </c>
      <c r="D11" s="8" t="n">
        <v>0</v>
      </c>
      <c r="E11" s="8" t="n">
        <v>797</v>
      </c>
    </row>
    <row r="12" ht="35" customHeight="1">
      <c r="B12" s="9" t="s">
        <v>132</v>
      </c>
      <c r="C12" s="8" t="n">
        <v>1020</v>
      </c>
      <c r="D12" s="8" t="n">
        <v>32</v>
      </c>
      <c r="E12" s="8" t="n">
        <v>1052</v>
      </c>
    </row>
    <row r="13" ht="35" customHeight="1">
      <c r="B13" s="9" t="s">
        <v>133</v>
      </c>
      <c r="C13" s="8" t="n">
        <v>1131</v>
      </c>
      <c r="D13" s="8" t="n">
        <v>90</v>
      </c>
      <c r="E13" s="8" t="n">
        <v>1221</v>
      </c>
    </row>
    <row r="14" ht="35" customHeight="1">
      <c r="B14" s="9" t="s">
        <v>134</v>
      </c>
      <c r="C14" s="8" t="n">
        <v>98</v>
      </c>
      <c r="D14" s="8" t="n">
        <v>55</v>
      </c>
      <c r="E14" s="8" t="n">
        <v>153</v>
      </c>
    </row>
    <row r="15" ht="35" customHeight="1">
      <c r="B15" s="9" t="s">
        <v>135</v>
      </c>
      <c r="C15" s="8" t="n">
        <v>7610</v>
      </c>
      <c r="D15" s="8" t="n">
        <v>56</v>
      </c>
      <c r="E15" s="8" t="n">
        <v>7666</v>
      </c>
    </row>
    <row r="16" ht="35" customHeight="1">
      <c r="B16" s="9" t="s">
        <v>136</v>
      </c>
      <c r="C16" s="8" t="n">
        <v>1165</v>
      </c>
      <c r="D16" s="8" t="n">
        <v>234</v>
      </c>
      <c r="E16" s="8" t="n">
        <v>1399</v>
      </c>
    </row>
    <row r="17" ht="35" customHeight="1">
      <c r="B17" s="9" t="s">
        <v>137</v>
      </c>
      <c r="C17" s="8" t="n">
        <v>1833</v>
      </c>
      <c r="D17" s="8" t="n">
        <v>164</v>
      </c>
      <c r="E17" s="8" t="n">
        <v>1997</v>
      </c>
    </row>
    <row r="18" ht="35" customHeight="1">
      <c r="B18" s="9" t="s">
        <v>138</v>
      </c>
      <c r="C18" s="8" t="n">
        <v>569</v>
      </c>
      <c r="D18" s="8" t="n">
        <v>264</v>
      </c>
      <c r="E18" s="8" t="n">
        <v>833</v>
      </c>
    </row>
    <row r="19" ht="35" customHeight="1">
      <c r="B19" s="9" t="s">
        <v>139</v>
      </c>
      <c r="C19" s="8" t="n">
        <v>1607</v>
      </c>
      <c r="D19" s="8" t="n">
        <v>179</v>
      </c>
      <c r="E19" s="8" t="n">
        <v>1786</v>
      </c>
    </row>
    <row r="20" ht="35" customHeight="1">
      <c r="B20" s="9" t="s">
        <v>140</v>
      </c>
      <c r="C20" s="8" t="n">
        <v>564</v>
      </c>
      <c r="D20" s="8" t="n">
        <v>59</v>
      </c>
      <c r="E20" s="8" t="n">
        <v>623</v>
      </c>
    </row>
    <row r="21" ht="35" customHeight="1">
      <c r="B21" s="9" t="s">
        <v>141</v>
      </c>
      <c r="C21" s="8" t="n">
        <v>213</v>
      </c>
      <c r="D21" s="8" t="n">
        <v>0</v>
      </c>
      <c r="E21" s="8" t="n">
        <v>213</v>
      </c>
    </row>
    <row r="22" ht="35" customHeight="1">
      <c r="B22" s="9" t="s">
        <v>142</v>
      </c>
      <c r="C22" s="8" t="n">
        <v>384</v>
      </c>
      <c r="D22" s="8" t="n">
        <v>0</v>
      </c>
      <c r="E22" s="8" t="n">
        <v>384</v>
      </c>
    </row>
    <row r="23" ht="35" customHeight="1">
      <c r="B23" s="9" t="s">
        <v>143</v>
      </c>
      <c r="C23" s="8" t="n">
        <v>5546</v>
      </c>
      <c r="D23" s="8" t="n">
        <v>6575</v>
      </c>
      <c r="E23" s="8" t="n">
        <v>12121</v>
      </c>
    </row>
    <row r="24" ht="35" customHeight="1">
      <c r="B24" s="9" t="s">
        <v>144</v>
      </c>
      <c r="C24" s="8" t="n">
        <v>1463</v>
      </c>
      <c r="D24" s="8" t="n">
        <v>695</v>
      </c>
      <c r="E24" s="8" t="n">
        <v>2158</v>
      </c>
    </row>
    <row r="25" ht="35" customHeight="1">
      <c r="B25" s="9" t="s">
        <v>145</v>
      </c>
      <c r="C25" s="8" t="n">
        <v>1087</v>
      </c>
      <c r="D25" s="8" t="n">
        <v>184</v>
      </c>
      <c r="E25" s="8" t="n">
        <v>1271</v>
      </c>
    </row>
    <row r="26" ht="35" customHeight="1">
      <c r="B26" s="9" t="s">
        <v>146</v>
      </c>
      <c r="C26" s="8" t="n">
        <v>169</v>
      </c>
      <c r="D26" s="8" t="n">
        <v>0</v>
      </c>
      <c r="E26" s="8" t="n">
        <v>169</v>
      </c>
    </row>
    <row r="27" ht="35" customHeight="1">
      <c r="B27" s="9" t="s">
        <v>147</v>
      </c>
      <c r="C27" s="8" t="n">
        <v>448</v>
      </c>
      <c r="D27" s="8" t="n">
        <v>91</v>
      </c>
      <c r="E27" s="8" t="n">
        <v>539</v>
      </c>
    </row>
    <row r="28" ht="35" customHeight="1">
      <c r="B28" s="9" t="s">
        <v>148</v>
      </c>
      <c r="C28" s="8" t="n">
        <v>277</v>
      </c>
      <c r="D28" s="8" t="n">
        <v>0</v>
      </c>
      <c r="E28" s="8" t="n">
        <v>277</v>
      </c>
    </row>
    <row r="29" ht="35" customHeight="1">
      <c r="B29" s="9" t="s">
        <v>149</v>
      </c>
      <c r="C29" s="8" t="n">
        <v>1631</v>
      </c>
      <c r="D29" s="8" t="n">
        <v>20</v>
      </c>
      <c r="E29" s="8" t="n">
        <v>1651</v>
      </c>
    </row>
    <row r="30" ht="35" customHeight="1">
      <c r="B30" s="9" t="s">
        <v>150</v>
      </c>
      <c r="C30" s="8" t="n">
        <v>505</v>
      </c>
      <c r="D30" s="8" t="n">
        <v>126</v>
      </c>
      <c r="E30" s="8" t="n">
        <v>631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D4"/>
    <mergeCell ref="E4:E5"/>
    <mergeCell ref="G4:G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8" max="8" width="15.71" hidden="0" customWidth="1"/>
  </cols>
  <sheetData>
    <row r="1" ht="135" customHeight="1"/>
    <row r="2" ht="25" customHeight="1">
      <c r="B2" s="6" t="s">
        <v>308</v>
      </c>
    </row>
    <row r="4" ht="30" customHeight="1">
      <c r="B4" s="7" t="s">
        <v>151</v>
      </c>
      <c r="C4" s="7" t="s">
        <v>160</v>
      </c>
      <c r="D4" s="7"/>
      <c r="E4" s="7"/>
      <c r="F4" s="7" t="s">
        <v>307</v>
      </c>
      <c r="H4" s="20" t="str">
        <f>=HYPERLINK("#'ÍNDICE'!A1", "Índice")</f>
      </c>
    </row>
    <row r="5" ht="30" customHeight="1">
      <c r="B5" s="7"/>
      <c r="C5" s="7" t="s">
        <v>161</v>
      </c>
      <c r="D5" s="7" t="s">
        <v>162</v>
      </c>
      <c r="E5" s="7" t="s">
        <v>163</v>
      </c>
      <c r="F5" s="7"/>
    </row>
    <row r="6" ht="35" customHeight="1">
      <c r="B6" s="11" t="s">
        <v>124</v>
      </c>
      <c r="C6" s="12" t="n">
        <v>33590</v>
      </c>
      <c r="D6" s="12" t="n">
        <v>6439</v>
      </c>
      <c r="E6" s="12" t="n">
        <v>1735</v>
      </c>
      <c r="F6" s="12" t="n">
        <v>41764</v>
      </c>
    </row>
    <row r="7" ht="35" customHeight="1">
      <c r="B7" s="9" t="s">
        <v>127</v>
      </c>
      <c r="C7" s="8" t="n">
        <v>2985</v>
      </c>
      <c r="D7" s="8" t="n">
        <v>321</v>
      </c>
      <c r="E7" s="8" t="n">
        <v>125</v>
      </c>
      <c r="F7" s="8" t="n">
        <v>3431</v>
      </c>
    </row>
    <row r="8" ht="35" customHeight="1">
      <c r="B8" s="9" t="s">
        <v>128</v>
      </c>
      <c r="C8" s="8" t="n">
        <v>289</v>
      </c>
      <c r="D8" s="8" t="n">
        <v>17</v>
      </c>
      <c r="E8" s="8" t="n">
        <v>4</v>
      </c>
      <c r="F8" s="8" t="n">
        <v>310</v>
      </c>
    </row>
    <row r="9" ht="35" customHeight="1">
      <c r="B9" s="9" t="s">
        <v>129</v>
      </c>
      <c r="C9" s="8" t="n">
        <v>528</v>
      </c>
      <c r="D9" s="8" t="n">
        <v>59</v>
      </c>
      <c r="E9" s="8" t="n">
        <v>50</v>
      </c>
      <c r="F9" s="8" t="n">
        <v>637</v>
      </c>
    </row>
    <row r="10" ht="35" customHeight="1">
      <c r="B10" s="9" t="s">
        <v>130</v>
      </c>
      <c r="C10" s="8" t="n">
        <v>377</v>
      </c>
      <c r="D10" s="8" t="n">
        <v>57</v>
      </c>
      <c r="E10" s="8" t="n">
        <v>11</v>
      </c>
      <c r="F10" s="8" t="n">
        <v>445</v>
      </c>
    </row>
    <row r="11" ht="35" customHeight="1">
      <c r="B11" s="9" t="s">
        <v>131</v>
      </c>
      <c r="C11" s="8" t="n">
        <v>692</v>
      </c>
      <c r="D11" s="8" t="n">
        <v>82</v>
      </c>
      <c r="E11" s="8" t="n">
        <v>23</v>
      </c>
      <c r="F11" s="8" t="n">
        <v>797</v>
      </c>
    </row>
    <row r="12" ht="35" customHeight="1">
      <c r="B12" s="9" t="s">
        <v>132</v>
      </c>
      <c r="C12" s="8" t="n">
        <v>963</v>
      </c>
      <c r="D12" s="8" t="n">
        <v>55</v>
      </c>
      <c r="E12" s="8" t="n">
        <v>34</v>
      </c>
      <c r="F12" s="8" t="n">
        <v>1052</v>
      </c>
    </row>
    <row r="13" ht="35" customHeight="1">
      <c r="B13" s="9" t="s">
        <v>133</v>
      </c>
      <c r="C13" s="8" t="n">
        <v>1068</v>
      </c>
      <c r="D13" s="8" t="n">
        <v>94</v>
      </c>
      <c r="E13" s="8" t="n">
        <v>59</v>
      </c>
      <c r="F13" s="8" t="n">
        <v>1221</v>
      </c>
    </row>
    <row r="14" ht="35" customHeight="1">
      <c r="B14" s="9" t="s">
        <v>134</v>
      </c>
      <c r="C14" s="8" t="n">
        <v>148</v>
      </c>
      <c r="D14" s="8" t="n">
        <v>3</v>
      </c>
      <c r="E14" s="8" t="n">
        <v>2</v>
      </c>
      <c r="F14" s="8" t="n">
        <v>153</v>
      </c>
    </row>
    <row r="15" ht="35" customHeight="1">
      <c r="B15" s="9" t="s">
        <v>135</v>
      </c>
      <c r="C15" s="8" t="n">
        <v>6640</v>
      </c>
      <c r="D15" s="8" t="n">
        <v>400</v>
      </c>
      <c r="E15" s="8" t="n">
        <v>626</v>
      </c>
      <c r="F15" s="8" t="n">
        <v>7666</v>
      </c>
    </row>
    <row r="16" ht="35" customHeight="1">
      <c r="B16" s="9" t="s">
        <v>136</v>
      </c>
      <c r="C16" s="8" t="n">
        <v>1234</v>
      </c>
      <c r="D16" s="8" t="n">
        <v>152</v>
      </c>
      <c r="E16" s="8" t="n">
        <v>13</v>
      </c>
      <c r="F16" s="8" t="n">
        <v>1399</v>
      </c>
    </row>
    <row r="17" ht="35" customHeight="1">
      <c r="B17" s="9" t="s">
        <v>137</v>
      </c>
      <c r="C17" s="8" t="n">
        <v>1314</v>
      </c>
      <c r="D17" s="8" t="n">
        <v>532</v>
      </c>
      <c r="E17" s="8" t="n">
        <v>151</v>
      </c>
      <c r="F17" s="8" t="n">
        <v>1997</v>
      </c>
    </row>
    <row r="18" ht="35" customHeight="1">
      <c r="B18" s="9" t="s">
        <v>138</v>
      </c>
      <c r="C18" s="8" t="n">
        <v>760</v>
      </c>
      <c r="D18" s="8" t="n">
        <v>62</v>
      </c>
      <c r="E18" s="8" t="n">
        <v>11</v>
      </c>
      <c r="F18" s="8" t="n">
        <v>833</v>
      </c>
    </row>
    <row r="19" ht="35" customHeight="1">
      <c r="B19" s="9" t="s">
        <v>139</v>
      </c>
      <c r="C19" s="8" t="n">
        <v>1625</v>
      </c>
      <c r="D19" s="8" t="n">
        <v>102</v>
      </c>
      <c r="E19" s="8" t="n">
        <v>59</v>
      </c>
      <c r="F19" s="8" t="n">
        <v>1786</v>
      </c>
    </row>
    <row r="20" ht="35" customHeight="1">
      <c r="B20" s="9" t="s">
        <v>140</v>
      </c>
      <c r="C20" s="8" t="n">
        <v>493</v>
      </c>
      <c r="D20" s="8" t="n">
        <v>93</v>
      </c>
      <c r="E20" s="8" t="n">
        <v>37</v>
      </c>
      <c r="F20" s="8" t="n">
        <v>623</v>
      </c>
    </row>
    <row r="21" ht="35" customHeight="1">
      <c r="B21" s="9" t="s">
        <v>141</v>
      </c>
      <c r="C21" s="8" t="n">
        <v>182</v>
      </c>
      <c r="D21" s="8" t="n">
        <v>26</v>
      </c>
      <c r="E21" s="8" t="n">
        <v>5</v>
      </c>
      <c r="F21" s="8" t="n">
        <v>213</v>
      </c>
    </row>
    <row r="22" ht="35" customHeight="1">
      <c r="B22" s="9" t="s">
        <v>142</v>
      </c>
      <c r="C22" s="8" t="n">
        <v>265</v>
      </c>
      <c r="D22" s="8" t="n">
        <v>86</v>
      </c>
      <c r="E22" s="8" t="n">
        <v>33</v>
      </c>
      <c r="F22" s="8" t="n">
        <v>384</v>
      </c>
    </row>
    <row r="23" ht="35" customHeight="1">
      <c r="B23" s="9" t="s">
        <v>143</v>
      </c>
      <c r="C23" s="8" t="n">
        <v>8429</v>
      </c>
      <c r="D23" s="8" t="n">
        <v>3395</v>
      </c>
      <c r="E23" s="8" t="n">
        <v>297</v>
      </c>
      <c r="F23" s="8" t="n">
        <v>12121</v>
      </c>
    </row>
    <row r="24" ht="35" customHeight="1">
      <c r="B24" s="9" t="s">
        <v>144</v>
      </c>
      <c r="C24" s="8" t="n">
        <v>1918</v>
      </c>
      <c r="D24" s="8" t="n">
        <v>212</v>
      </c>
      <c r="E24" s="8" t="n">
        <v>28</v>
      </c>
      <c r="F24" s="8" t="n">
        <v>2158</v>
      </c>
    </row>
    <row r="25" ht="35" customHeight="1">
      <c r="B25" s="9" t="s">
        <v>145</v>
      </c>
      <c r="C25" s="8" t="n">
        <v>841</v>
      </c>
      <c r="D25" s="8" t="n">
        <v>320</v>
      </c>
      <c r="E25" s="8" t="n">
        <v>110</v>
      </c>
      <c r="F25" s="8" t="n">
        <v>1271</v>
      </c>
    </row>
    <row r="26" ht="35" customHeight="1">
      <c r="B26" s="9" t="s">
        <v>146</v>
      </c>
      <c r="C26" s="8" t="n">
        <v>119</v>
      </c>
      <c r="D26" s="8" t="n">
        <v>44</v>
      </c>
      <c r="E26" s="8" t="n">
        <v>6</v>
      </c>
      <c r="F26" s="8" t="n">
        <v>169</v>
      </c>
    </row>
    <row r="27" ht="35" customHeight="1">
      <c r="B27" s="9" t="s">
        <v>147</v>
      </c>
      <c r="C27" s="8" t="n">
        <v>477</v>
      </c>
      <c r="D27" s="8" t="n">
        <v>57</v>
      </c>
      <c r="E27" s="8" t="n">
        <v>5</v>
      </c>
      <c r="F27" s="8" t="n">
        <v>539</v>
      </c>
    </row>
    <row r="28" ht="35" customHeight="1">
      <c r="B28" s="9" t="s">
        <v>148</v>
      </c>
      <c r="C28" s="8" t="n">
        <v>234</v>
      </c>
      <c r="D28" s="8" t="n">
        <v>34</v>
      </c>
      <c r="E28" s="8" t="n">
        <v>9</v>
      </c>
      <c r="F28" s="8" t="n">
        <v>277</v>
      </c>
    </row>
    <row r="29" ht="35" customHeight="1">
      <c r="B29" s="9" t="s">
        <v>149</v>
      </c>
      <c r="C29" s="8" t="n">
        <v>1400</v>
      </c>
      <c r="D29" s="8" t="n">
        <v>223</v>
      </c>
      <c r="E29" s="8" t="n">
        <v>28</v>
      </c>
      <c r="F29" s="8" t="n">
        <v>1651</v>
      </c>
    </row>
    <row r="30" ht="35" customHeight="1">
      <c r="B30" s="9" t="s">
        <v>150</v>
      </c>
      <c r="C30" s="8" t="n">
        <v>609</v>
      </c>
      <c r="D30" s="8" t="n">
        <v>13</v>
      </c>
      <c r="E30" s="8" t="n">
        <v>9</v>
      </c>
      <c r="F30" s="8" t="n">
        <v>631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E4"/>
    <mergeCell ref="F4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6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1" max="11" width="15.71" hidden="0" customWidth="1"/>
  </cols>
  <sheetData>
    <row r="1" ht="135" customHeight="1"/>
    <row r="2" ht="25" customHeight="1">
      <c r="B2" s="6" t="s">
        <v>309</v>
      </c>
    </row>
    <row r="4" ht="45" customHeight="1">
      <c r="B4" s="7" t="s">
        <v>151</v>
      </c>
      <c r="C4" s="7" t="s">
        <v>310</v>
      </c>
      <c r="D4" s="7"/>
      <c r="E4" s="7"/>
      <c r="F4" s="7"/>
      <c r="G4" s="7"/>
      <c r="H4" s="7"/>
      <c r="I4" s="7" t="s">
        <v>307</v>
      </c>
      <c r="K4" s="20" t="str">
        <f>=HYPERLINK("#'ÍNDICE'!A1", "Índice")</f>
      </c>
    </row>
    <row r="5" ht="45" customHeight="1">
      <c r="B5" s="7"/>
      <c r="C5" s="7" t="s">
        <v>201</v>
      </c>
      <c r="D5" s="7" t="s">
        <v>202</v>
      </c>
      <c r="E5" s="7" t="s">
        <v>203</v>
      </c>
      <c r="F5" s="7" t="s">
        <v>204</v>
      </c>
      <c r="G5" s="7" t="s">
        <v>205</v>
      </c>
      <c r="H5" s="7" t="s">
        <v>206</v>
      </c>
      <c r="I5" s="7"/>
    </row>
    <row r="6" ht="35" customHeight="1">
      <c r="B6" s="11" t="s">
        <v>124</v>
      </c>
      <c r="C6" s="12" t="n">
        <v>6424</v>
      </c>
      <c r="D6" s="12" t="n">
        <v>8543</v>
      </c>
      <c r="E6" s="12" t="n">
        <v>5010</v>
      </c>
      <c r="F6" s="12" t="n">
        <v>3511</v>
      </c>
      <c r="G6" s="12" t="n">
        <v>2581</v>
      </c>
      <c r="H6" s="12" t="n">
        <v>15695</v>
      </c>
      <c r="I6" s="12" t="n">
        <v>41764</v>
      </c>
    </row>
    <row r="7" ht="35" customHeight="1">
      <c r="B7" s="9" t="s">
        <v>127</v>
      </c>
      <c r="C7" s="8" t="n">
        <v>146</v>
      </c>
      <c r="D7" s="8" t="n">
        <v>493</v>
      </c>
      <c r="E7" s="8" t="n">
        <v>492</v>
      </c>
      <c r="F7" s="8" t="n">
        <v>273</v>
      </c>
      <c r="G7" s="8" t="n">
        <v>216</v>
      </c>
      <c r="H7" s="8" t="n">
        <v>1811</v>
      </c>
      <c r="I7" s="8" t="n">
        <v>3431</v>
      </c>
    </row>
    <row r="8" ht="35" customHeight="1">
      <c r="B8" s="9" t="s">
        <v>128</v>
      </c>
      <c r="C8" s="8" t="n">
        <v>52</v>
      </c>
      <c r="D8" s="8" t="n">
        <v>80</v>
      </c>
      <c r="E8" s="8" t="n">
        <v>51</v>
      </c>
      <c r="F8" s="8" t="n">
        <v>30</v>
      </c>
      <c r="G8" s="8" t="n">
        <v>32</v>
      </c>
      <c r="H8" s="8" t="n">
        <v>65</v>
      </c>
      <c r="I8" s="8" t="n">
        <v>310</v>
      </c>
    </row>
    <row r="9" ht="35" customHeight="1">
      <c r="B9" s="9" t="s">
        <v>129</v>
      </c>
      <c r="C9" s="8" t="n">
        <v>72</v>
      </c>
      <c r="D9" s="8" t="n">
        <v>235</v>
      </c>
      <c r="E9" s="8" t="n">
        <v>157</v>
      </c>
      <c r="F9" s="8" t="n">
        <v>64</v>
      </c>
      <c r="G9" s="8" t="n">
        <v>54</v>
      </c>
      <c r="H9" s="8" t="n">
        <v>55</v>
      </c>
      <c r="I9" s="8" t="n">
        <v>637</v>
      </c>
    </row>
    <row r="10" ht="35" customHeight="1">
      <c r="B10" s="9" t="s">
        <v>130</v>
      </c>
      <c r="C10" s="8" t="n">
        <v>149</v>
      </c>
      <c r="D10" s="8" t="n">
        <v>118</v>
      </c>
      <c r="E10" s="8" t="n">
        <v>84</v>
      </c>
      <c r="F10" s="8" t="n">
        <v>59</v>
      </c>
      <c r="G10" s="8" t="n">
        <v>25</v>
      </c>
      <c r="H10" s="8" t="n">
        <v>10</v>
      </c>
      <c r="I10" s="8" t="n">
        <v>445</v>
      </c>
    </row>
    <row r="11" ht="35" customHeight="1">
      <c r="B11" s="9" t="s">
        <v>131</v>
      </c>
      <c r="C11" s="8" t="n">
        <v>131</v>
      </c>
      <c r="D11" s="8" t="n">
        <v>232</v>
      </c>
      <c r="E11" s="8" t="n">
        <v>170</v>
      </c>
      <c r="F11" s="8" t="n">
        <v>77</v>
      </c>
      <c r="G11" s="8" t="n">
        <v>57</v>
      </c>
      <c r="H11" s="8" t="n">
        <v>130</v>
      </c>
      <c r="I11" s="8" t="n">
        <v>797</v>
      </c>
    </row>
    <row r="12" ht="35" customHeight="1">
      <c r="B12" s="9" t="s">
        <v>132</v>
      </c>
      <c r="C12" s="8" t="n">
        <v>63</v>
      </c>
      <c r="D12" s="8" t="n">
        <v>183</v>
      </c>
      <c r="E12" s="8" t="n">
        <v>185</v>
      </c>
      <c r="F12" s="8" t="n">
        <v>181</v>
      </c>
      <c r="G12" s="8" t="n">
        <v>67</v>
      </c>
      <c r="H12" s="8" t="n">
        <v>373</v>
      </c>
      <c r="I12" s="8" t="n">
        <v>1052</v>
      </c>
    </row>
    <row r="13" ht="35" customHeight="1">
      <c r="B13" s="9" t="s">
        <v>133</v>
      </c>
      <c r="C13" s="8" t="n">
        <v>157</v>
      </c>
      <c r="D13" s="8" t="n">
        <v>263</v>
      </c>
      <c r="E13" s="8" t="n">
        <v>222</v>
      </c>
      <c r="F13" s="8" t="n">
        <v>155</v>
      </c>
      <c r="G13" s="8" t="n">
        <v>117</v>
      </c>
      <c r="H13" s="8" t="n">
        <v>307</v>
      </c>
      <c r="I13" s="8" t="n">
        <v>1221</v>
      </c>
    </row>
    <row r="14" ht="35" customHeight="1">
      <c r="B14" s="9" t="s">
        <v>134</v>
      </c>
      <c r="C14" s="8" t="n">
        <v>71</v>
      </c>
      <c r="D14" s="8" t="n">
        <v>46</v>
      </c>
      <c r="E14" s="8" t="n">
        <v>13</v>
      </c>
      <c r="F14" s="8" t="n">
        <v>8</v>
      </c>
      <c r="G14" s="8" t="n">
        <v>12</v>
      </c>
      <c r="H14" s="8" t="n">
        <v>3</v>
      </c>
      <c r="I14" s="8" t="n">
        <v>153</v>
      </c>
    </row>
    <row r="15" ht="35" customHeight="1">
      <c r="B15" s="9" t="s">
        <v>135</v>
      </c>
      <c r="C15" s="8" t="n">
        <v>3033</v>
      </c>
      <c r="D15" s="8" t="n">
        <v>2311</v>
      </c>
      <c r="E15" s="8" t="n">
        <v>626</v>
      </c>
      <c r="F15" s="8" t="n">
        <v>319</v>
      </c>
      <c r="G15" s="8" t="n">
        <v>182</v>
      </c>
      <c r="H15" s="8" t="n">
        <v>1195</v>
      </c>
      <c r="I15" s="8" t="n">
        <v>7666</v>
      </c>
    </row>
    <row r="16" ht="35" customHeight="1">
      <c r="B16" s="9" t="s">
        <v>136</v>
      </c>
      <c r="C16" s="8" t="n">
        <v>212</v>
      </c>
      <c r="D16" s="8" t="n">
        <v>335</v>
      </c>
      <c r="E16" s="8" t="n">
        <v>273</v>
      </c>
      <c r="F16" s="8" t="n">
        <v>162</v>
      </c>
      <c r="G16" s="8" t="n">
        <v>149</v>
      </c>
      <c r="H16" s="8" t="n">
        <v>268</v>
      </c>
      <c r="I16" s="8" t="n">
        <v>1399</v>
      </c>
    </row>
    <row r="17" ht="35" customHeight="1">
      <c r="B17" s="9" t="s">
        <v>137</v>
      </c>
      <c r="C17" s="8" t="n">
        <v>250</v>
      </c>
      <c r="D17" s="8" t="n">
        <v>576</v>
      </c>
      <c r="E17" s="8" t="n">
        <v>323</v>
      </c>
      <c r="F17" s="8" t="n">
        <v>306</v>
      </c>
      <c r="G17" s="8" t="n">
        <v>141</v>
      </c>
      <c r="H17" s="8" t="n">
        <v>401</v>
      </c>
      <c r="I17" s="8" t="n">
        <v>1997</v>
      </c>
    </row>
    <row r="18" ht="35" customHeight="1">
      <c r="B18" s="9" t="s">
        <v>138</v>
      </c>
      <c r="C18" s="8" t="n">
        <v>193</v>
      </c>
      <c r="D18" s="8" t="n">
        <v>194</v>
      </c>
      <c r="E18" s="8" t="n">
        <v>120</v>
      </c>
      <c r="F18" s="8" t="n">
        <v>43</v>
      </c>
      <c r="G18" s="8" t="n">
        <v>40</v>
      </c>
      <c r="H18" s="8" t="n">
        <v>243</v>
      </c>
      <c r="I18" s="8" t="n">
        <v>833</v>
      </c>
    </row>
    <row r="19" ht="35" customHeight="1">
      <c r="B19" s="9" t="s">
        <v>139</v>
      </c>
      <c r="C19" s="8" t="n">
        <v>432</v>
      </c>
      <c r="D19" s="8" t="n">
        <v>573</v>
      </c>
      <c r="E19" s="8" t="n">
        <v>201</v>
      </c>
      <c r="F19" s="8" t="n">
        <v>135</v>
      </c>
      <c r="G19" s="8" t="n">
        <v>71</v>
      </c>
      <c r="H19" s="8" t="n">
        <v>374</v>
      </c>
      <c r="I19" s="8" t="n">
        <v>1786</v>
      </c>
    </row>
    <row r="20" ht="35" customHeight="1">
      <c r="B20" s="9" t="s">
        <v>140</v>
      </c>
      <c r="C20" s="8" t="n">
        <v>91</v>
      </c>
      <c r="D20" s="8" t="n">
        <v>200</v>
      </c>
      <c r="E20" s="8" t="n">
        <v>123</v>
      </c>
      <c r="F20" s="8" t="n">
        <v>50</v>
      </c>
      <c r="G20" s="8" t="n">
        <v>81</v>
      </c>
      <c r="H20" s="8" t="n">
        <v>78</v>
      </c>
      <c r="I20" s="8" t="n">
        <v>623</v>
      </c>
    </row>
    <row r="21" ht="35" customHeight="1">
      <c r="B21" s="9" t="s">
        <v>141</v>
      </c>
      <c r="C21" s="8" t="n">
        <v>21</v>
      </c>
      <c r="D21" s="8" t="n">
        <v>67</v>
      </c>
      <c r="E21" s="8" t="n">
        <v>56</v>
      </c>
      <c r="F21" s="8" t="n">
        <v>28</v>
      </c>
      <c r="G21" s="8" t="n">
        <v>15</v>
      </c>
      <c r="H21" s="8" t="n">
        <v>26</v>
      </c>
      <c r="I21" s="8" t="n">
        <v>213</v>
      </c>
    </row>
    <row r="22" ht="35" customHeight="1">
      <c r="B22" s="9" t="s">
        <v>142</v>
      </c>
      <c r="C22" s="8" t="n">
        <v>35</v>
      </c>
      <c r="D22" s="8" t="n">
        <v>133</v>
      </c>
      <c r="E22" s="8" t="n">
        <v>79</v>
      </c>
      <c r="F22" s="8" t="n">
        <v>67</v>
      </c>
      <c r="G22" s="8" t="n">
        <v>28</v>
      </c>
      <c r="H22" s="8" t="n">
        <v>42</v>
      </c>
      <c r="I22" s="8" t="n">
        <v>384</v>
      </c>
    </row>
    <row r="23" ht="35" customHeight="1">
      <c r="B23" s="9" t="s">
        <v>143</v>
      </c>
      <c r="C23" s="8" t="n">
        <v>135</v>
      </c>
      <c r="D23" s="8" t="n">
        <v>563</v>
      </c>
      <c r="E23" s="8" t="n">
        <v>820</v>
      </c>
      <c r="F23" s="8" t="n">
        <v>758</v>
      </c>
      <c r="G23" s="8" t="n">
        <v>690</v>
      </c>
      <c r="H23" s="8" t="n">
        <v>9155</v>
      </c>
      <c r="I23" s="8" t="n">
        <v>12121</v>
      </c>
    </row>
    <row r="24" ht="35" customHeight="1">
      <c r="B24" s="9" t="s">
        <v>144</v>
      </c>
      <c r="C24" s="8" t="n">
        <v>214</v>
      </c>
      <c r="D24" s="8" t="n">
        <v>516</v>
      </c>
      <c r="E24" s="8" t="n">
        <v>347</v>
      </c>
      <c r="F24" s="8" t="n">
        <v>283</v>
      </c>
      <c r="G24" s="8" t="n">
        <v>219</v>
      </c>
      <c r="H24" s="8" t="n">
        <v>579</v>
      </c>
      <c r="I24" s="8" t="n">
        <v>2158</v>
      </c>
    </row>
    <row r="25" ht="35" customHeight="1">
      <c r="B25" s="9" t="s">
        <v>145</v>
      </c>
      <c r="C25" s="8" t="n">
        <v>152</v>
      </c>
      <c r="D25" s="8" t="n">
        <v>304</v>
      </c>
      <c r="E25" s="8" t="n">
        <v>188</v>
      </c>
      <c r="F25" s="8" t="n">
        <v>185</v>
      </c>
      <c r="G25" s="8" t="n">
        <v>135</v>
      </c>
      <c r="H25" s="8" t="n">
        <v>307</v>
      </c>
      <c r="I25" s="8" t="n">
        <v>1271</v>
      </c>
    </row>
    <row r="26" ht="35" customHeight="1">
      <c r="B26" s="9" t="s">
        <v>146</v>
      </c>
      <c r="C26" s="8" t="n">
        <v>48</v>
      </c>
      <c r="D26" s="8" t="n">
        <v>57</v>
      </c>
      <c r="E26" s="8" t="n">
        <v>23</v>
      </c>
      <c r="F26" s="8" t="n">
        <v>12</v>
      </c>
      <c r="G26" s="8" t="n">
        <v>22</v>
      </c>
      <c r="H26" s="8" t="n">
        <v>7</v>
      </c>
      <c r="I26" s="8" t="n">
        <v>169</v>
      </c>
    </row>
    <row r="27" ht="35" customHeight="1">
      <c r="B27" s="9" t="s">
        <v>147</v>
      </c>
      <c r="C27" s="8" t="n">
        <v>162</v>
      </c>
      <c r="D27" s="8" t="n">
        <v>183</v>
      </c>
      <c r="E27" s="8" t="n">
        <v>46</v>
      </c>
      <c r="F27" s="8" t="n">
        <v>36</v>
      </c>
      <c r="G27" s="8" t="n">
        <v>37</v>
      </c>
      <c r="H27" s="8" t="n">
        <v>75</v>
      </c>
      <c r="I27" s="8" t="n">
        <v>539</v>
      </c>
    </row>
    <row r="28" ht="35" customHeight="1">
      <c r="B28" s="9" t="s">
        <v>148</v>
      </c>
      <c r="C28" s="8" t="n">
        <v>30</v>
      </c>
      <c r="D28" s="8" t="n">
        <v>77</v>
      </c>
      <c r="E28" s="8" t="n">
        <v>51</v>
      </c>
      <c r="F28" s="8" t="n">
        <v>30</v>
      </c>
      <c r="G28" s="8" t="n">
        <v>59</v>
      </c>
      <c r="H28" s="8" t="n">
        <v>30</v>
      </c>
      <c r="I28" s="8" t="n">
        <v>277</v>
      </c>
    </row>
    <row r="29" ht="35" customHeight="1">
      <c r="B29" s="9" t="s">
        <v>149</v>
      </c>
      <c r="C29" s="8" t="n">
        <v>367</v>
      </c>
      <c r="D29" s="8" t="n">
        <v>632</v>
      </c>
      <c r="E29" s="8" t="n">
        <v>285</v>
      </c>
      <c r="F29" s="8" t="n">
        <v>192</v>
      </c>
      <c r="G29" s="8" t="n">
        <v>103</v>
      </c>
      <c r="H29" s="8" t="n">
        <v>72</v>
      </c>
      <c r="I29" s="8" t="n">
        <v>1651</v>
      </c>
    </row>
    <row r="30" ht="35" customHeight="1">
      <c r="B30" s="9" t="s">
        <v>150</v>
      </c>
      <c r="C30" s="8" t="n">
        <v>208</v>
      </c>
      <c r="D30" s="8" t="n">
        <v>172</v>
      </c>
      <c r="E30" s="8" t="n">
        <v>75</v>
      </c>
      <c r="F30" s="8" t="n">
        <v>58</v>
      </c>
      <c r="G30" s="8" t="n">
        <v>29</v>
      </c>
      <c r="H30" s="8" t="n">
        <v>89</v>
      </c>
      <c r="I30" s="8" t="n">
        <v>631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H4"/>
    <mergeCell ref="I4:I5"/>
    <mergeCell ref="K4:K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4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0" max="10" width="30.71" hidden="0" customWidth="1"/>
    <col min="12" max="12" width="15.71" hidden="0" customWidth="1"/>
  </cols>
  <sheetData>
    <row r="1" ht="135" customHeight="1"/>
    <row r="2" ht="25" customHeight="1">
      <c r="B2" s="6" t="s">
        <v>311</v>
      </c>
    </row>
    <row r="4" ht="45" customHeight="1">
      <c r="B4" s="7" t="s">
        <v>151</v>
      </c>
      <c r="C4" s="7" t="s">
        <v>312</v>
      </c>
      <c r="D4" s="7"/>
      <c r="E4" s="7"/>
      <c r="F4" s="7"/>
      <c r="G4" s="7"/>
      <c r="H4" s="7"/>
      <c r="I4" s="7"/>
      <c r="J4" s="7" t="s">
        <v>307</v>
      </c>
      <c r="L4" s="20" t="str">
        <f>=HYPERLINK("#'ÍNDICE'!A1", "Índice")</f>
      </c>
    </row>
    <row r="5" ht="45" customHeight="1">
      <c r="B5" s="7"/>
      <c r="C5" s="7" t="s">
        <v>281</v>
      </c>
      <c r="D5" s="7" t="s">
        <v>282</v>
      </c>
      <c r="E5" s="7" t="s">
        <v>283</v>
      </c>
      <c r="F5" s="7" t="s">
        <v>313</v>
      </c>
      <c r="G5" s="7" t="s">
        <v>314</v>
      </c>
      <c r="H5" s="7" t="s">
        <v>315</v>
      </c>
      <c r="I5" s="7" t="s">
        <v>316</v>
      </c>
      <c r="J5" s="7"/>
    </row>
    <row r="6" ht="35" customHeight="1">
      <c r="B6" s="11" t="s">
        <v>124</v>
      </c>
      <c r="C6" s="12" t="n">
        <v>54</v>
      </c>
      <c r="D6" s="12" t="n">
        <v>62</v>
      </c>
      <c r="E6" s="12" t="n">
        <v>2995</v>
      </c>
      <c r="F6" s="12" t="n">
        <v>9297</v>
      </c>
      <c r="G6" s="12" t="n">
        <v>2575</v>
      </c>
      <c r="H6" s="12" t="n">
        <v>4548</v>
      </c>
      <c r="I6" s="12" t="n">
        <v>22233</v>
      </c>
      <c r="J6" s="12" t="n">
        <v>41764</v>
      </c>
    </row>
    <row r="7" ht="35" customHeight="1">
      <c r="B7" s="9" t="s">
        <v>127</v>
      </c>
      <c r="C7" s="8" t="n">
        <v>1</v>
      </c>
      <c r="D7" s="8" t="n">
        <v>3</v>
      </c>
      <c r="E7" s="8" t="n">
        <v>10</v>
      </c>
      <c r="F7" s="8" t="n">
        <v>66</v>
      </c>
      <c r="G7" s="8" t="n">
        <v>103</v>
      </c>
      <c r="H7" s="8" t="n">
        <v>603</v>
      </c>
      <c r="I7" s="8" t="n">
        <v>2645</v>
      </c>
      <c r="J7" s="8" t="n">
        <v>3431</v>
      </c>
    </row>
    <row r="8" ht="35" customHeight="1">
      <c r="B8" s="9" t="s">
        <v>128</v>
      </c>
      <c r="C8" s="8" t="n">
        <v>0</v>
      </c>
      <c r="D8" s="8" t="n">
        <v>0</v>
      </c>
      <c r="E8" s="8" t="n">
        <v>1</v>
      </c>
      <c r="F8" s="8" t="n">
        <v>22</v>
      </c>
      <c r="G8" s="8" t="n">
        <v>92</v>
      </c>
      <c r="H8" s="8" t="n">
        <v>42</v>
      </c>
      <c r="I8" s="8" t="n">
        <v>153</v>
      </c>
      <c r="J8" s="8" t="n">
        <v>310</v>
      </c>
    </row>
    <row r="9" ht="35" customHeight="1">
      <c r="B9" s="9" t="s">
        <v>129</v>
      </c>
      <c r="C9" s="8" t="n">
        <v>2</v>
      </c>
      <c r="D9" s="8" t="n">
        <v>1</v>
      </c>
      <c r="E9" s="8" t="n">
        <v>3</v>
      </c>
      <c r="F9" s="8" t="n">
        <v>41</v>
      </c>
      <c r="G9" s="8" t="n">
        <v>30</v>
      </c>
      <c r="H9" s="8" t="n">
        <v>62</v>
      </c>
      <c r="I9" s="8" t="n">
        <v>498</v>
      </c>
      <c r="J9" s="8" t="n">
        <v>637</v>
      </c>
    </row>
    <row r="10" ht="35" customHeight="1">
      <c r="B10" s="9" t="s">
        <v>130</v>
      </c>
      <c r="C10" s="8" t="n">
        <v>0</v>
      </c>
      <c r="D10" s="8" t="n">
        <v>1</v>
      </c>
      <c r="E10" s="8" t="n">
        <v>0</v>
      </c>
      <c r="F10" s="8" t="n">
        <v>38</v>
      </c>
      <c r="G10" s="8" t="n">
        <v>71</v>
      </c>
      <c r="H10" s="8" t="n">
        <v>90</v>
      </c>
      <c r="I10" s="8" t="n">
        <v>245</v>
      </c>
      <c r="J10" s="8" t="n">
        <v>445</v>
      </c>
    </row>
    <row r="11" ht="35" customHeight="1">
      <c r="B11" s="9" t="s">
        <v>131</v>
      </c>
      <c r="C11" s="8" t="n">
        <v>0</v>
      </c>
      <c r="D11" s="8" t="n">
        <v>0</v>
      </c>
      <c r="E11" s="8" t="n">
        <v>1</v>
      </c>
      <c r="F11" s="8" t="n">
        <v>69</v>
      </c>
      <c r="G11" s="8" t="n">
        <v>72</v>
      </c>
      <c r="H11" s="8" t="n">
        <v>102</v>
      </c>
      <c r="I11" s="8" t="n">
        <v>553</v>
      </c>
      <c r="J11" s="8" t="n">
        <v>797</v>
      </c>
    </row>
    <row r="12" ht="35" customHeight="1">
      <c r="B12" s="9" t="s">
        <v>132</v>
      </c>
      <c r="C12" s="8" t="n">
        <v>0</v>
      </c>
      <c r="D12" s="8" t="n">
        <v>0</v>
      </c>
      <c r="E12" s="8" t="n">
        <v>0</v>
      </c>
      <c r="F12" s="8" t="n">
        <v>124</v>
      </c>
      <c r="G12" s="8" t="n">
        <v>112</v>
      </c>
      <c r="H12" s="8" t="n">
        <v>116</v>
      </c>
      <c r="I12" s="8" t="n">
        <v>700</v>
      </c>
      <c r="J12" s="8" t="n">
        <v>1052</v>
      </c>
    </row>
    <row r="13" ht="35" customHeight="1">
      <c r="B13" s="9" t="s">
        <v>133</v>
      </c>
      <c r="C13" s="8" t="n">
        <v>0</v>
      </c>
      <c r="D13" s="8" t="n">
        <v>2</v>
      </c>
      <c r="E13" s="8" t="n">
        <v>1</v>
      </c>
      <c r="F13" s="8" t="n">
        <v>63</v>
      </c>
      <c r="G13" s="8" t="n">
        <v>88</v>
      </c>
      <c r="H13" s="8" t="n">
        <v>324</v>
      </c>
      <c r="I13" s="8" t="n">
        <v>743</v>
      </c>
      <c r="J13" s="8" t="n">
        <v>1221</v>
      </c>
    </row>
    <row r="14" ht="35" customHeight="1">
      <c r="B14" s="9" t="s">
        <v>134</v>
      </c>
      <c r="C14" s="8" t="n">
        <v>0</v>
      </c>
      <c r="D14" s="8" t="n">
        <v>0</v>
      </c>
      <c r="E14" s="8" t="n">
        <v>0</v>
      </c>
      <c r="F14" s="8" t="n">
        <v>0</v>
      </c>
      <c r="G14" s="8" t="n">
        <v>8</v>
      </c>
      <c r="H14" s="8" t="n">
        <v>11</v>
      </c>
      <c r="I14" s="8" t="n">
        <v>134</v>
      </c>
      <c r="J14" s="8" t="n">
        <v>153</v>
      </c>
    </row>
    <row r="15" ht="35" customHeight="1">
      <c r="B15" s="9" t="s">
        <v>135</v>
      </c>
      <c r="C15" s="8" t="n">
        <v>19</v>
      </c>
      <c r="D15" s="8" t="n">
        <v>17</v>
      </c>
      <c r="E15" s="8" t="n">
        <v>6</v>
      </c>
      <c r="F15" s="8" t="n">
        <v>199</v>
      </c>
      <c r="G15" s="8" t="n">
        <v>432</v>
      </c>
      <c r="H15" s="8" t="n">
        <v>797</v>
      </c>
      <c r="I15" s="8" t="n">
        <v>6196</v>
      </c>
      <c r="J15" s="8" t="n">
        <v>7666</v>
      </c>
    </row>
    <row r="16" ht="35" customHeight="1">
      <c r="B16" s="9" t="s">
        <v>136</v>
      </c>
      <c r="C16" s="8" t="n">
        <v>4</v>
      </c>
      <c r="D16" s="8" t="n">
        <v>4</v>
      </c>
      <c r="E16" s="8" t="n">
        <v>2</v>
      </c>
      <c r="F16" s="8" t="n">
        <v>88</v>
      </c>
      <c r="G16" s="8" t="n">
        <v>109</v>
      </c>
      <c r="H16" s="8" t="n">
        <v>171</v>
      </c>
      <c r="I16" s="8" t="n">
        <v>1021</v>
      </c>
      <c r="J16" s="8" t="n">
        <v>1399</v>
      </c>
    </row>
    <row r="17" ht="35" customHeight="1">
      <c r="B17" s="9" t="s">
        <v>137</v>
      </c>
      <c r="C17" s="8" t="n">
        <v>15</v>
      </c>
      <c r="D17" s="8" t="n">
        <v>21</v>
      </c>
      <c r="E17" s="8" t="n">
        <v>18</v>
      </c>
      <c r="F17" s="8" t="n">
        <v>128</v>
      </c>
      <c r="G17" s="8" t="n">
        <v>205</v>
      </c>
      <c r="H17" s="8" t="n">
        <v>257</v>
      </c>
      <c r="I17" s="8" t="n">
        <v>1353</v>
      </c>
      <c r="J17" s="8" t="n">
        <v>1997</v>
      </c>
    </row>
    <row r="18" ht="35" customHeight="1">
      <c r="B18" s="9" t="s">
        <v>138</v>
      </c>
      <c r="C18" s="8" t="n">
        <v>1</v>
      </c>
      <c r="D18" s="8" t="n">
        <v>0</v>
      </c>
      <c r="E18" s="8" t="n">
        <v>0</v>
      </c>
      <c r="F18" s="8" t="n">
        <v>61</v>
      </c>
      <c r="G18" s="8" t="n">
        <v>98</v>
      </c>
      <c r="H18" s="8" t="n">
        <v>91</v>
      </c>
      <c r="I18" s="8" t="n">
        <v>582</v>
      </c>
      <c r="J18" s="8" t="n">
        <v>833</v>
      </c>
    </row>
    <row r="19" ht="35" customHeight="1">
      <c r="B19" s="9" t="s">
        <v>139</v>
      </c>
      <c r="C19" s="8" t="n">
        <v>0</v>
      </c>
      <c r="D19" s="8" t="n">
        <v>1</v>
      </c>
      <c r="E19" s="8" t="n">
        <v>4</v>
      </c>
      <c r="F19" s="8" t="n">
        <v>173</v>
      </c>
      <c r="G19" s="8" t="n">
        <v>131</v>
      </c>
      <c r="H19" s="8" t="n">
        <v>232</v>
      </c>
      <c r="I19" s="8" t="n">
        <v>1245</v>
      </c>
      <c r="J19" s="8" t="n">
        <v>1786</v>
      </c>
    </row>
    <row r="20" ht="35" customHeight="1">
      <c r="B20" s="9" t="s">
        <v>140</v>
      </c>
      <c r="C20" s="8" t="n">
        <v>1</v>
      </c>
      <c r="D20" s="8" t="n">
        <v>1</v>
      </c>
      <c r="E20" s="8" t="n">
        <v>2</v>
      </c>
      <c r="F20" s="8" t="n">
        <v>88</v>
      </c>
      <c r="G20" s="8" t="n">
        <v>97</v>
      </c>
      <c r="H20" s="8" t="n">
        <v>122</v>
      </c>
      <c r="I20" s="8" t="n">
        <v>312</v>
      </c>
      <c r="J20" s="8" t="n">
        <v>623</v>
      </c>
    </row>
    <row r="21" ht="35" customHeight="1">
      <c r="B21" s="9" t="s">
        <v>141</v>
      </c>
      <c r="C21" s="8" t="n">
        <v>0</v>
      </c>
      <c r="D21" s="8" t="n">
        <v>0</v>
      </c>
      <c r="E21" s="8" t="n">
        <v>2</v>
      </c>
      <c r="F21" s="8" t="n">
        <v>20</v>
      </c>
      <c r="G21" s="8" t="n">
        <v>34</v>
      </c>
      <c r="H21" s="8" t="n">
        <v>35</v>
      </c>
      <c r="I21" s="8" t="n">
        <v>122</v>
      </c>
      <c r="J21" s="8" t="n">
        <v>213</v>
      </c>
    </row>
    <row r="22" ht="35" customHeight="1">
      <c r="B22" s="9" t="s">
        <v>142</v>
      </c>
      <c r="C22" s="8" t="n">
        <v>0</v>
      </c>
      <c r="D22" s="8" t="n">
        <v>0</v>
      </c>
      <c r="E22" s="8" t="n">
        <v>0</v>
      </c>
      <c r="F22" s="8" t="n">
        <v>58</v>
      </c>
      <c r="G22" s="8" t="n">
        <v>41</v>
      </c>
      <c r="H22" s="8" t="n">
        <v>43</v>
      </c>
      <c r="I22" s="8" t="n">
        <v>242</v>
      </c>
      <c r="J22" s="8" t="n">
        <v>384</v>
      </c>
    </row>
    <row r="23" ht="35" customHeight="1">
      <c r="B23" s="9" t="s">
        <v>143</v>
      </c>
      <c r="C23" s="8" t="n">
        <v>2</v>
      </c>
      <c r="D23" s="8" t="n">
        <v>3</v>
      </c>
      <c r="E23" s="8" t="n">
        <v>2921</v>
      </c>
      <c r="F23" s="8" t="n">
        <v>7453</v>
      </c>
      <c r="G23" s="8" t="n">
        <v>124</v>
      </c>
      <c r="H23" s="8" t="n">
        <v>517</v>
      </c>
      <c r="I23" s="8" t="n">
        <v>1101</v>
      </c>
      <c r="J23" s="8" t="n">
        <v>12121</v>
      </c>
    </row>
    <row r="24" ht="35" customHeight="1">
      <c r="B24" s="9" t="s">
        <v>144</v>
      </c>
      <c r="C24" s="8" t="n">
        <v>0</v>
      </c>
      <c r="D24" s="8" t="n">
        <v>0</v>
      </c>
      <c r="E24" s="8" t="n">
        <v>4</v>
      </c>
      <c r="F24" s="8" t="n">
        <v>95</v>
      </c>
      <c r="G24" s="8" t="n">
        <v>146</v>
      </c>
      <c r="H24" s="8" t="n">
        <v>283</v>
      </c>
      <c r="I24" s="8" t="n">
        <v>1630</v>
      </c>
      <c r="J24" s="8" t="n">
        <v>2158</v>
      </c>
    </row>
    <row r="25" ht="35" customHeight="1">
      <c r="B25" s="9" t="s">
        <v>145</v>
      </c>
      <c r="C25" s="8" t="n">
        <v>4</v>
      </c>
      <c r="D25" s="8" t="n">
        <v>6</v>
      </c>
      <c r="E25" s="8" t="n">
        <v>7</v>
      </c>
      <c r="F25" s="8" t="n">
        <v>237</v>
      </c>
      <c r="G25" s="8" t="n">
        <v>227</v>
      </c>
      <c r="H25" s="8" t="n">
        <v>223</v>
      </c>
      <c r="I25" s="8" t="n">
        <v>567</v>
      </c>
      <c r="J25" s="8" t="n">
        <v>1271</v>
      </c>
    </row>
    <row r="26" ht="35" customHeight="1">
      <c r="B26" s="9" t="s">
        <v>146</v>
      </c>
      <c r="C26" s="8" t="n">
        <v>0</v>
      </c>
      <c r="D26" s="8" t="n">
        <v>0</v>
      </c>
      <c r="E26" s="8" t="n">
        <v>0</v>
      </c>
      <c r="F26" s="8" t="n">
        <v>37</v>
      </c>
      <c r="G26" s="8" t="n">
        <v>15</v>
      </c>
      <c r="H26" s="8" t="n">
        <v>24</v>
      </c>
      <c r="I26" s="8" t="n">
        <v>93</v>
      </c>
      <c r="J26" s="8" t="n">
        <v>169</v>
      </c>
    </row>
    <row r="27" ht="35" customHeight="1">
      <c r="B27" s="9" t="s">
        <v>147</v>
      </c>
      <c r="C27" s="8" t="n">
        <v>2</v>
      </c>
      <c r="D27" s="8" t="n">
        <v>0</v>
      </c>
      <c r="E27" s="8" t="n">
        <v>2</v>
      </c>
      <c r="F27" s="8" t="n">
        <v>103</v>
      </c>
      <c r="G27" s="8" t="n">
        <v>48</v>
      </c>
      <c r="H27" s="8" t="n">
        <v>83</v>
      </c>
      <c r="I27" s="8" t="n">
        <v>301</v>
      </c>
      <c r="J27" s="8" t="n">
        <v>539</v>
      </c>
    </row>
    <row r="28" ht="35" customHeight="1">
      <c r="B28" s="9" t="s">
        <v>148</v>
      </c>
      <c r="C28" s="8" t="n">
        <v>0</v>
      </c>
      <c r="D28" s="8" t="n">
        <v>0</v>
      </c>
      <c r="E28" s="8" t="n">
        <v>0</v>
      </c>
      <c r="F28" s="8" t="n">
        <v>32</v>
      </c>
      <c r="G28" s="8" t="n">
        <v>31</v>
      </c>
      <c r="H28" s="8" t="n">
        <v>54</v>
      </c>
      <c r="I28" s="8" t="n">
        <v>160</v>
      </c>
      <c r="J28" s="8" t="n">
        <v>277</v>
      </c>
    </row>
    <row r="29" ht="35" customHeight="1">
      <c r="B29" s="9" t="s">
        <v>149</v>
      </c>
      <c r="C29" s="8" t="n">
        <v>3</v>
      </c>
      <c r="D29" s="8" t="n">
        <v>2</v>
      </c>
      <c r="E29" s="8" t="n">
        <v>3</v>
      </c>
      <c r="F29" s="8" t="n">
        <v>59</v>
      </c>
      <c r="G29" s="8" t="n">
        <v>116</v>
      </c>
      <c r="H29" s="8" t="n">
        <v>201</v>
      </c>
      <c r="I29" s="8" t="n">
        <v>1267</v>
      </c>
      <c r="J29" s="8" t="n">
        <v>1651</v>
      </c>
    </row>
    <row r="30" ht="35" customHeight="1">
      <c r="B30" s="9" t="s">
        <v>150</v>
      </c>
      <c r="C30" s="8" t="n">
        <v>0</v>
      </c>
      <c r="D30" s="8" t="n">
        <v>0</v>
      </c>
      <c r="E30" s="8" t="n">
        <v>8</v>
      </c>
      <c r="F30" s="8" t="n">
        <v>43</v>
      </c>
      <c r="G30" s="8" t="n">
        <v>145</v>
      </c>
      <c r="H30" s="8" t="n">
        <v>65</v>
      </c>
      <c r="I30" s="8" t="n">
        <v>370</v>
      </c>
      <c r="J30" s="8" t="n">
        <v>631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I4"/>
    <mergeCell ref="J4:J5"/>
    <mergeCell ref="L4:L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4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10" max="10" width="15.71" hidden="0" customWidth="1"/>
  </cols>
  <sheetData>
    <row r="1" ht="135" customHeight="1"/>
    <row r="2" ht="25" customHeight="1">
      <c r="B2" s="6" t="s">
        <v>317</v>
      </c>
    </row>
    <row r="4" ht="30" customHeight="1">
      <c r="B4" s="7" t="s">
        <v>151</v>
      </c>
      <c r="C4" s="7" t="s">
        <v>318</v>
      </c>
      <c r="D4" s="7"/>
      <c r="E4" s="7"/>
      <c r="F4" s="7"/>
      <c r="G4" s="7"/>
      <c r="H4" s="7" t="s">
        <v>307</v>
      </c>
      <c r="J4" s="20" t="str">
        <f>=HYPERLINK("#'ÍNDICE'!A1", "Índice")</f>
      </c>
    </row>
    <row r="5" ht="30" customHeight="1">
      <c r="B5" s="7"/>
      <c r="C5" s="7" t="s">
        <v>281</v>
      </c>
      <c r="D5" s="7" t="s">
        <v>282</v>
      </c>
      <c r="E5" s="7" t="s">
        <v>283</v>
      </c>
      <c r="F5" s="7" t="s">
        <v>313</v>
      </c>
      <c r="G5" s="7" t="s">
        <v>319</v>
      </c>
      <c r="H5" s="7"/>
    </row>
    <row r="6" ht="35" customHeight="1">
      <c r="B6" s="11" t="s">
        <v>124</v>
      </c>
      <c r="C6" s="12" t="n">
        <v>11413</v>
      </c>
      <c r="D6" s="12" t="n">
        <v>8275</v>
      </c>
      <c r="E6" s="12" t="n">
        <v>13087</v>
      </c>
      <c r="F6" s="12" t="n">
        <v>2743</v>
      </c>
      <c r="G6" s="12" t="n">
        <v>1213</v>
      </c>
      <c r="H6" s="12" t="n">
        <v>38354</v>
      </c>
    </row>
    <row r="7" ht="35" customHeight="1">
      <c r="B7" s="9" t="s">
        <v>127</v>
      </c>
      <c r="C7" s="8" t="n">
        <v>238</v>
      </c>
      <c r="D7" s="8" t="n">
        <v>1095</v>
      </c>
      <c r="E7" s="8" t="n">
        <v>1000</v>
      </c>
      <c r="F7" s="8" t="n">
        <v>263</v>
      </c>
      <c r="G7" s="8" t="n">
        <v>137</v>
      </c>
      <c r="H7" s="8" t="n">
        <v>2845</v>
      </c>
    </row>
    <row r="8" ht="35" customHeight="1">
      <c r="B8" s="9" t="s">
        <v>128</v>
      </c>
      <c r="C8" s="8" t="n">
        <v>30</v>
      </c>
      <c r="D8" s="8" t="n">
        <v>142</v>
      </c>
      <c r="E8" s="8" t="n">
        <v>76</v>
      </c>
      <c r="F8" s="8" t="n">
        <v>37</v>
      </c>
      <c r="G8" s="8" t="n">
        <v>11</v>
      </c>
      <c r="H8" s="8" t="n">
        <v>300</v>
      </c>
    </row>
    <row r="9" ht="35" customHeight="1">
      <c r="B9" s="9" t="s">
        <v>129</v>
      </c>
      <c r="C9" s="8" t="n">
        <v>60</v>
      </c>
      <c r="D9" s="8" t="n">
        <v>159</v>
      </c>
      <c r="E9" s="8" t="n">
        <v>240</v>
      </c>
      <c r="F9" s="8" t="n">
        <v>78</v>
      </c>
      <c r="G9" s="8" t="n">
        <v>27</v>
      </c>
      <c r="H9" s="8" t="n">
        <v>614</v>
      </c>
    </row>
    <row r="10" ht="35" customHeight="1">
      <c r="B10" s="9" t="s">
        <v>130</v>
      </c>
      <c r="C10" s="8" t="n">
        <v>42</v>
      </c>
      <c r="D10" s="8" t="n">
        <v>116</v>
      </c>
      <c r="E10" s="8" t="n">
        <v>208</v>
      </c>
      <c r="F10" s="8" t="n">
        <v>34</v>
      </c>
      <c r="G10" s="8" t="n">
        <v>14</v>
      </c>
      <c r="H10" s="8" t="n">
        <v>425</v>
      </c>
    </row>
    <row r="11" ht="35" customHeight="1">
      <c r="B11" s="9" t="s">
        <v>131</v>
      </c>
      <c r="C11" s="8" t="n">
        <v>75</v>
      </c>
      <c r="D11" s="8" t="n">
        <v>171</v>
      </c>
      <c r="E11" s="8" t="n">
        <v>298</v>
      </c>
      <c r="F11" s="8" t="n">
        <v>72</v>
      </c>
      <c r="G11" s="8" t="n">
        <v>38</v>
      </c>
      <c r="H11" s="8" t="n">
        <v>674</v>
      </c>
    </row>
    <row r="12" ht="35" customHeight="1">
      <c r="B12" s="9" t="s">
        <v>132</v>
      </c>
      <c r="C12" s="8" t="n">
        <v>153</v>
      </c>
      <c r="D12" s="8" t="n">
        <v>203</v>
      </c>
      <c r="E12" s="8" t="n">
        <v>400</v>
      </c>
      <c r="F12" s="8" t="n">
        <v>118</v>
      </c>
      <c r="G12" s="8" t="n">
        <v>42</v>
      </c>
      <c r="H12" s="8" t="n">
        <v>950</v>
      </c>
    </row>
    <row r="13" ht="35" customHeight="1">
      <c r="B13" s="9" t="s">
        <v>133</v>
      </c>
      <c r="C13" s="8" t="n">
        <v>91</v>
      </c>
      <c r="D13" s="8" t="n">
        <v>310</v>
      </c>
      <c r="E13" s="8" t="n">
        <v>578</v>
      </c>
      <c r="F13" s="8" t="n">
        <v>104</v>
      </c>
      <c r="G13" s="8" t="n">
        <v>34</v>
      </c>
      <c r="H13" s="8" t="n">
        <v>1176</v>
      </c>
    </row>
    <row r="14" ht="35" customHeight="1">
      <c r="B14" s="9" t="s">
        <v>134</v>
      </c>
      <c r="C14" s="8" t="n">
        <v>2</v>
      </c>
      <c r="D14" s="8" t="n">
        <v>37</v>
      </c>
      <c r="E14" s="8" t="n">
        <v>89</v>
      </c>
      <c r="F14" s="8" t="n">
        <v>14</v>
      </c>
      <c r="G14" s="8" t="n">
        <v>5</v>
      </c>
      <c r="H14" s="8" t="n">
        <v>149</v>
      </c>
    </row>
    <row r="15" ht="35" customHeight="1">
      <c r="B15" s="9" t="s">
        <v>135</v>
      </c>
      <c r="C15" s="8" t="n">
        <v>378</v>
      </c>
      <c r="D15" s="8" t="n">
        <v>1217</v>
      </c>
      <c r="E15" s="8" t="n">
        <v>4443</v>
      </c>
      <c r="F15" s="8" t="n">
        <v>621</v>
      </c>
      <c r="G15" s="8" t="n">
        <v>238</v>
      </c>
      <c r="H15" s="8" t="n">
        <v>7498</v>
      </c>
    </row>
    <row r="16" ht="35" customHeight="1">
      <c r="B16" s="9" t="s">
        <v>136</v>
      </c>
      <c r="C16" s="8" t="n">
        <v>128</v>
      </c>
      <c r="D16" s="8" t="n">
        <v>384</v>
      </c>
      <c r="E16" s="8" t="n">
        <v>609</v>
      </c>
      <c r="F16" s="8" t="n">
        <v>162</v>
      </c>
      <c r="G16" s="8" t="n">
        <v>55</v>
      </c>
      <c r="H16" s="8" t="n">
        <v>1351</v>
      </c>
    </row>
    <row r="17" ht="35" customHeight="1">
      <c r="B17" s="9" t="s">
        <v>137</v>
      </c>
      <c r="C17" s="8" t="n">
        <v>227</v>
      </c>
      <c r="D17" s="8" t="n">
        <v>655</v>
      </c>
      <c r="E17" s="8" t="n">
        <v>661</v>
      </c>
      <c r="F17" s="8" t="n">
        <v>192</v>
      </c>
      <c r="G17" s="8" t="n">
        <v>81</v>
      </c>
      <c r="H17" s="8" t="n">
        <v>1965</v>
      </c>
    </row>
    <row r="18" ht="35" customHeight="1">
      <c r="B18" s="9" t="s">
        <v>138</v>
      </c>
      <c r="C18" s="8" t="n">
        <v>75</v>
      </c>
      <c r="D18" s="8" t="n">
        <v>233</v>
      </c>
      <c r="E18" s="8" t="n">
        <v>404</v>
      </c>
      <c r="F18" s="8" t="n">
        <v>61</v>
      </c>
      <c r="G18" s="8" t="n">
        <v>34</v>
      </c>
      <c r="H18" s="8" t="n">
        <v>818</v>
      </c>
    </row>
    <row r="19" ht="35" customHeight="1">
      <c r="B19" s="9" t="s">
        <v>139</v>
      </c>
      <c r="C19" s="8" t="n">
        <v>142</v>
      </c>
      <c r="D19" s="8" t="n">
        <v>501</v>
      </c>
      <c r="E19" s="8" t="n">
        <v>790</v>
      </c>
      <c r="F19" s="8" t="n">
        <v>162</v>
      </c>
      <c r="G19" s="8" t="n">
        <v>71</v>
      </c>
      <c r="H19" s="8" t="n">
        <v>1725</v>
      </c>
    </row>
    <row r="20" ht="35" customHeight="1">
      <c r="B20" s="9" t="s">
        <v>140</v>
      </c>
      <c r="C20" s="8" t="n">
        <v>92</v>
      </c>
      <c r="D20" s="8" t="n">
        <v>193</v>
      </c>
      <c r="E20" s="8" t="n">
        <v>189</v>
      </c>
      <c r="F20" s="8" t="n">
        <v>40</v>
      </c>
      <c r="G20" s="8" t="n">
        <v>12</v>
      </c>
      <c r="H20" s="8" t="n">
        <v>563</v>
      </c>
    </row>
    <row r="21" ht="35" customHeight="1">
      <c r="B21" s="9" t="s">
        <v>141</v>
      </c>
      <c r="C21" s="8" t="n">
        <v>36</v>
      </c>
      <c r="D21" s="8" t="n">
        <v>59</v>
      </c>
      <c r="E21" s="8" t="n">
        <v>67</v>
      </c>
      <c r="F21" s="8" t="n">
        <v>24</v>
      </c>
      <c r="G21" s="8" t="n">
        <v>13</v>
      </c>
      <c r="H21" s="8" t="n">
        <v>204</v>
      </c>
    </row>
    <row r="22" ht="35" customHeight="1">
      <c r="B22" s="9" t="s">
        <v>142</v>
      </c>
      <c r="C22" s="8" t="n">
        <v>77</v>
      </c>
      <c r="D22" s="8" t="n">
        <v>92</v>
      </c>
      <c r="E22" s="8" t="n">
        <v>124</v>
      </c>
      <c r="F22" s="8" t="n">
        <v>27</v>
      </c>
      <c r="G22" s="8" t="n">
        <v>15</v>
      </c>
      <c r="H22" s="8" t="n">
        <v>368</v>
      </c>
    </row>
    <row r="23" ht="35" customHeight="1">
      <c r="B23" s="9" t="s">
        <v>143</v>
      </c>
      <c r="C23" s="8" t="n">
        <v>8696</v>
      </c>
      <c r="D23" s="8" t="n">
        <v>627</v>
      </c>
      <c r="E23" s="8" t="n">
        <v>554</v>
      </c>
      <c r="F23" s="8" t="n">
        <v>139</v>
      </c>
      <c r="G23" s="8" t="n">
        <v>42</v>
      </c>
      <c r="H23" s="8" t="n">
        <v>10288</v>
      </c>
    </row>
    <row r="24" ht="35" customHeight="1">
      <c r="B24" s="9" t="s">
        <v>144</v>
      </c>
      <c r="C24" s="8" t="n">
        <v>167</v>
      </c>
      <c r="D24" s="8" t="n">
        <v>612</v>
      </c>
      <c r="E24" s="8" t="n">
        <v>896</v>
      </c>
      <c r="F24" s="8" t="n">
        <v>249</v>
      </c>
      <c r="G24" s="8" t="n">
        <v>118</v>
      </c>
      <c r="H24" s="8" t="n">
        <v>2070</v>
      </c>
    </row>
    <row r="25" ht="35" customHeight="1">
      <c r="B25" s="9" t="s">
        <v>145</v>
      </c>
      <c r="C25" s="8" t="n">
        <v>315</v>
      </c>
      <c r="D25" s="8" t="n">
        <v>408</v>
      </c>
      <c r="E25" s="8" t="n">
        <v>238</v>
      </c>
      <c r="F25" s="8" t="n">
        <v>72</v>
      </c>
      <c r="G25" s="8" t="n">
        <v>73</v>
      </c>
      <c r="H25" s="8" t="n">
        <v>1214</v>
      </c>
    </row>
    <row r="26" ht="35" customHeight="1">
      <c r="B26" s="9" t="s">
        <v>146</v>
      </c>
      <c r="C26" s="8" t="n">
        <v>39</v>
      </c>
      <c r="D26" s="8" t="n">
        <v>53</v>
      </c>
      <c r="E26" s="8" t="n">
        <v>51</v>
      </c>
      <c r="F26" s="8" t="n">
        <v>7</v>
      </c>
      <c r="G26" s="8" t="n">
        <v>12</v>
      </c>
      <c r="H26" s="8" t="n">
        <v>168</v>
      </c>
    </row>
    <row r="27" ht="35" customHeight="1">
      <c r="B27" s="9" t="s">
        <v>147</v>
      </c>
      <c r="C27" s="8" t="n">
        <v>98</v>
      </c>
      <c r="D27" s="8" t="n">
        <v>185</v>
      </c>
      <c r="E27" s="8" t="n">
        <v>156</v>
      </c>
      <c r="F27" s="8" t="n">
        <v>42</v>
      </c>
      <c r="G27" s="8" t="n">
        <v>27</v>
      </c>
      <c r="H27" s="8" t="n">
        <v>513</v>
      </c>
    </row>
    <row r="28" ht="35" customHeight="1">
      <c r="B28" s="9" t="s">
        <v>148</v>
      </c>
      <c r="C28" s="8" t="n">
        <v>31</v>
      </c>
      <c r="D28" s="8" t="n">
        <v>79</v>
      </c>
      <c r="E28" s="8" t="n">
        <v>82</v>
      </c>
      <c r="F28" s="8" t="n">
        <v>26</v>
      </c>
      <c r="G28" s="8" t="n">
        <v>7</v>
      </c>
      <c r="H28" s="8" t="n">
        <v>234</v>
      </c>
    </row>
    <row r="29" ht="35" customHeight="1">
      <c r="B29" s="9" t="s">
        <v>149</v>
      </c>
      <c r="C29" s="8" t="n">
        <v>154</v>
      </c>
      <c r="D29" s="8" t="n">
        <v>463</v>
      </c>
      <c r="E29" s="8" t="n">
        <v>765</v>
      </c>
      <c r="F29" s="8" t="n">
        <v>141</v>
      </c>
      <c r="G29" s="8" t="n">
        <v>61</v>
      </c>
      <c r="H29" s="8" t="n">
        <v>1612</v>
      </c>
    </row>
    <row r="30" ht="35" customHeight="1">
      <c r="B30" s="9" t="s">
        <v>150</v>
      </c>
      <c r="C30" s="8" t="n">
        <v>67</v>
      </c>
      <c r="D30" s="8" t="n">
        <v>281</v>
      </c>
      <c r="E30" s="8" t="n">
        <v>169</v>
      </c>
      <c r="F30" s="8" t="n">
        <v>58</v>
      </c>
      <c r="G30" s="8" t="n">
        <v>46</v>
      </c>
      <c r="H30" s="8" t="n">
        <v>630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G4"/>
    <mergeCell ref="H4:H5"/>
    <mergeCell ref="J4:J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45.71" hidden="0" customWidth="1"/>
    <col min="3" max="3" width="40.71" hidden="0" customWidth="1"/>
    <col min="4" max="4" width="40.71" hidden="0" customWidth="1"/>
    <col min="5" max="5" width="40.71" hidden="0" customWidth="1"/>
    <col min="7" max="7" width="15.71" hidden="0" customWidth="1"/>
  </cols>
  <sheetData>
    <row r="1" ht="135" customHeight="1"/>
    <row r="2" ht="25" customHeight="1">
      <c r="B2" s="6" t="s">
        <v>320</v>
      </c>
    </row>
    <row r="4" ht="45" customHeight="1">
      <c r="B4" s="7" t="s">
        <v>151</v>
      </c>
      <c r="C4" s="7" t="s">
        <v>321</v>
      </c>
      <c r="D4" s="7"/>
      <c r="E4" s="7" t="s">
        <v>307</v>
      </c>
      <c r="G4" s="20" t="str">
        <f>=HYPERLINK("#'ÍNDICE'!A1", "Índice")</f>
      </c>
    </row>
    <row r="5" ht="45" customHeight="1">
      <c r="B5" s="7"/>
      <c r="C5" s="7" t="s">
        <v>322</v>
      </c>
      <c r="D5" s="7" t="s">
        <v>323</v>
      </c>
      <c r="E5" s="7"/>
    </row>
    <row r="6" ht="35" customHeight="1">
      <c r="B6" s="11" t="s">
        <v>124</v>
      </c>
      <c r="C6" s="12" t="n">
        <v>1753</v>
      </c>
      <c r="D6" s="12" t="n">
        <v>1244</v>
      </c>
      <c r="E6" s="12" t="n">
        <v>2997</v>
      </c>
    </row>
    <row r="7" ht="35" customHeight="1">
      <c r="B7" s="9" t="s">
        <v>127</v>
      </c>
      <c r="C7" s="8" t="n">
        <v>271</v>
      </c>
      <c r="D7" s="8" t="n">
        <v>355</v>
      </c>
      <c r="E7" s="8" t="n">
        <v>626</v>
      </c>
    </row>
    <row r="8" ht="35" customHeight="1">
      <c r="B8" s="9" t="s">
        <v>128</v>
      </c>
      <c r="C8" s="8" t="n">
        <v>58</v>
      </c>
      <c r="D8" s="8" t="n">
        <v>4</v>
      </c>
      <c r="E8" s="8" t="n">
        <v>62</v>
      </c>
    </row>
    <row r="9" ht="35" customHeight="1">
      <c r="B9" s="9" t="s">
        <v>129</v>
      </c>
      <c r="C9" s="8" t="n">
        <v>8</v>
      </c>
      <c r="D9" s="8" t="n">
        <v>19</v>
      </c>
      <c r="E9" s="8" t="n">
        <v>27</v>
      </c>
    </row>
    <row r="10" ht="35" customHeight="1">
      <c r="B10" s="9" t="s">
        <v>130</v>
      </c>
      <c r="C10" s="8" t="n">
        <v>77</v>
      </c>
      <c r="D10" s="8" t="n">
        <v>4</v>
      </c>
      <c r="E10" s="8" t="n">
        <v>81</v>
      </c>
    </row>
    <row r="11" ht="35" customHeight="1">
      <c r="B11" s="9" t="s">
        <v>131</v>
      </c>
      <c r="C11" s="8" t="n">
        <v>36</v>
      </c>
      <c r="D11" s="8" t="n">
        <v>40</v>
      </c>
      <c r="E11" s="8" t="n">
        <v>76</v>
      </c>
    </row>
    <row r="12" ht="35" customHeight="1">
      <c r="B12" s="9" t="s">
        <v>132</v>
      </c>
      <c r="C12" s="8" t="n">
        <v>14</v>
      </c>
      <c r="D12" s="8" t="n">
        <v>53</v>
      </c>
      <c r="E12" s="8" t="n">
        <v>67</v>
      </c>
    </row>
    <row r="13" ht="35" customHeight="1">
      <c r="B13" s="9" t="s">
        <v>133</v>
      </c>
      <c r="C13" s="8" t="n">
        <v>190</v>
      </c>
      <c r="D13" s="8" t="n">
        <v>42</v>
      </c>
      <c r="E13" s="8" t="n">
        <v>232</v>
      </c>
    </row>
    <row r="14" ht="35" customHeight="1">
      <c r="B14" s="9" t="s">
        <v>134</v>
      </c>
      <c r="C14" s="8" t="n">
        <v>59</v>
      </c>
      <c r="D14" s="8" t="n">
        <v>3</v>
      </c>
      <c r="E14" s="8" t="n">
        <v>62</v>
      </c>
    </row>
    <row r="15" ht="35" customHeight="1">
      <c r="B15" s="9" t="s">
        <v>135</v>
      </c>
      <c r="C15" s="8" t="n">
        <v>114</v>
      </c>
      <c r="D15" s="8" t="n">
        <v>55</v>
      </c>
      <c r="E15" s="8" t="n">
        <v>169</v>
      </c>
    </row>
    <row r="16" ht="35" customHeight="1">
      <c r="B16" s="9" t="s">
        <v>136</v>
      </c>
      <c r="C16" s="8" t="n">
        <v>155</v>
      </c>
      <c r="D16" s="8" t="n">
        <v>157</v>
      </c>
      <c r="E16" s="8" t="n">
        <v>312</v>
      </c>
    </row>
    <row r="17" ht="35" customHeight="1">
      <c r="B17" s="9" t="s">
        <v>137</v>
      </c>
      <c r="C17" s="8" t="n">
        <v>79</v>
      </c>
      <c r="D17" s="8" t="n">
        <v>108</v>
      </c>
      <c r="E17" s="8" t="n">
        <v>187</v>
      </c>
    </row>
    <row r="18" ht="35" customHeight="1">
      <c r="B18" s="9" t="s">
        <v>138</v>
      </c>
      <c r="C18" s="8" t="n">
        <v>52</v>
      </c>
      <c r="D18" s="8" t="n">
        <v>197</v>
      </c>
      <c r="E18" s="8" t="n">
        <v>249</v>
      </c>
    </row>
    <row r="19" ht="35" customHeight="1">
      <c r="B19" s="9" t="s">
        <v>139</v>
      </c>
      <c r="C19" s="8" t="n">
        <v>83</v>
      </c>
      <c r="D19" s="8" t="n">
        <v>2</v>
      </c>
      <c r="E19" s="8" t="n">
        <v>85</v>
      </c>
    </row>
    <row r="20" ht="35" customHeight="1">
      <c r="B20" s="9" t="s">
        <v>140</v>
      </c>
      <c r="C20" s="8" t="n">
        <v>22</v>
      </c>
      <c r="D20" s="8" t="n">
        <v>1</v>
      </c>
      <c r="E20" s="8" t="n">
        <v>23</v>
      </c>
    </row>
    <row r="21" ht="35" customHeight="1">
      <c r="B21" s="9" t="s">
        <v>141</v>
      </c>
      <c r="C21" s="8" t="n">
        <v>0</v>
      </c>
      <c r="D21" s="8" t="n">
        <v>8</v>
      </c>
      <c r="E21" s="8" t="n">
        <v>8</v>
      </c>
    </row>
    <row r="22" ht="35" customHeight="1">
      <c r="B22" s="9" t="s">
        <v>142</v>
      </c>
      <c r="C22" s="8" t="n">
        <v>3</v>
      </c>
      <c r="D22" s="8" t="n">
        <v>6</v>
      </c>
      <c r="E22" s="8" t="n">
        <v>9</v>
      </c>
    </row>
    <row r="23" ht="35" customHeight="1">
      <c r="B23" s="9" t="s">
        <v>143</v>
      </c>
      <c r="C23" s="8" t="n">
        <v>36</v>
      </c>
      <c r="D23" s="8" t="n">
        <v>33</v>
      </c>
      <c r="E23" s="8" t="n">
        <v>69</v>
      </c>
    </row>
    <row r="24" ht="35" customHeight="1">
      <c r="B24" s="9" t="s">
        <v>144</v>
      </c>
      <c r="C24" s="8" t="n">
        <v>56</v>
      </c>
      <c r="D24" s="8" t="n">
        <v>96</v>
      </c>
      <c r="E24" s="8" t="n">
        <v>152</v>
      </c>
    </row>
    <row r="25" ht="35" customHeight="1">
      <c r="B25" s="9" t="s">
        <v>145</v>
      </c>
      <c r="C25" s="8" t="n">
        <v>26</v>
      </c>
      <c r="D25" s="8" t="n">
        <v>10</v>
      </c>
      <c r="E25" s="8" t="n">
        <v>36</v>
      </c>
    </row>
    <row r="26" ht="35" customHeight="1">
      <c r="B26" s="9" t="s">
        <v>146</v>
      </c>
      <c r="C26" s="8" t="n">
        <v>0</v>
      </c>
      <c r="D26" s="8" t="n">
        <v>0</v>
      </c>
      <c r="E26" s="8" t="n">
        <v>0</v>
      </c>
    </row>
    <row r="27" ht="35" customHeight="1">
      <c r="B27" s="9" t="s">
        <v>147</v>
      </c>
      <c r="C27" s="8" t="n">
        <v>55</v>
      </c>
      <c r="D27" s="8" t="n">
        <v>6</v>
      </c>
      <c r="E27" s="8" t="n">
        <v>61</v>
      </c>
    </row>
    <row r="28" ht="35" customHeight="1">
      <c r="B28" s="9" t="s">
        <v>148</v>
      </c>
      <c r="C28" s="8" t="n">
        <v>2</v>
      </c>
      <c r="D28" s="8" t="n">
        <v>3</v>
      </c>
      <c r="E28" s="8" t="n">
        <v>5</v>
      </c>
    </row>
    <row r="29" ht="35" customHeight="1">
      <c r="B29" s="9" t="s">
        <v>149</v>
      </c>
      <c r="C29" s="8" t="n">
        <v>357</v>
      </c>
      <c r="D29" s="8" t="n">
        <v>42</v>
      </c>
      <c r="E29" s="8" t="n">
        <v>399</v>
      </c>
    </row>
    <row r="30" ht="35" customHeight="1">
      <c r="B30" s="9" t="s">
        <v>150</v>
      </c>
      <c r="C30" s="8" t="n">
        <v>0</v>
      </c>
      <c r="D30" s="8" t="n">
        <v>0</v>
      </c>
      <c r="E30" s="8" t="n">
        <v>0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D4"/>
    <mergeCell ref="E4:E5"/>
    <mergeCell ref="G4:G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5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10" max="10" width="15.71" hidden="0" customWidth="1"/>
  </cols>
  <sheetData>
    <row r="1" ht="135" customHeight="1"/>
    <row r="2" ht="25" customHeight="1">
      <c r="B2" s="6" t="s">
        <v>324</v>
      </c>
    </row>
    <row r="4" ht="40" customHeight="1">
      <c r="B4" s="7" t="s">
        <v>151</v>
      </c>
      <c r="C4" s="7" t="s">
        <v>325</v>
      </c>
      <c r="D4" s="7" t="s">
        <v>326</v>
      </c>
      <c r="E4" s="7"/>
      <c r="F4" s="7"/>
      <c r="G4" s="7"/>
      <c r="H4" s="7" t="s">
        <v>331</v>
      </c>
      <c r="J4" s="20" t="str">
        <f>=HYPERLINK("#'ÍNDICE'!A1", "Índice")</f>
      </c>
    </row>
    <row r="5" ht="40" customHeight="1">
      <c r="B5" s="7"/>
      <c r="C5" s="7"/>
      <c r="D5" s="7" t="s">
        <v>327</v>
      </c>
      <c r="E5" s="7" t="s">
        <v>328</v>
      </c>
      <c r="F5" s="7" t="s">
        <v>329</v>
      </c>
      <c r="G5" s="7" t="s">
        <v>330</v>
      </c>
      <c r="H5" s="7"/>
    </row>
    <row r="6" ht="35" customHeight="1">
      <c r="B6" s="11" t="s">
        <v>124</v>
      </c>
      <c r="C6" s="12" t="n">
        <v>13733470</v>
      </c>
      <c r="D6" s="12" t="n">
        <v>7738446</v>
      </c>
      <c r="E6" s="12" t="n">
        <v>5687702</v>
      </c>
      <c r="F6" s="12" t="n">
        <v>2049164</v>
      </c>
      <c r="G6" s="12" t="n">
        <v>1580</v>
      </c>
      <c r="H6" s="12" t="n">
        <v>9401350</v>
      </c>
    </row>
    <row r="7" ht="35" customHeight="1">
      <c r="B7" s="9" t="s">
        <v>127</v>
      </c>
      <c r="C7" s="8" t="n">
        <v>1096131</v>
      </c>
      <c r="D7" s="8" t="n">
        <v>637690</v>
      </c>
      <c r="E7" s="8" t="n">
        <v>528148</v>
      </c>
      <c r="F7" s="8" t="n">
        <v>109405</v>
      </c>
      <c r="G7" s="8" t="n">
        <v>137</v>
      </c>
      <c r="H7" s="8" t="n">
        <v>794907</v>
      </c>
    </row>
    <row r="8" ht="35" customHeight="1">
      <c r="B8" s="9" t="s">
        <v>128</v>
      </c>
      <c r="C8" s="8" t="n">
        <v>154283</v>
      </c>
      <c r="D8" s="8" t="n">
        <v>50629</v>
      </c>
      <c r="E8" s="8" t="n">
        <v>39867</v>
      </c>
      <c r="F8" s="8" t="n">
        <v>10762</v>
      </c>
      <c r="G8" s="8" t="n">
        <v>0</v>
      </c>
      <c r="H8" s="8" t="n">
        <v>91311</v>
      </c>
    </row>
    <row r="9" ht="35" customHeight="1">
      <c r="B9" s="9" t="s">
        <v>129</v>
      </c>
      <c r="C9" s="8" t="n">
        <v>362652</v>
      </c>
      <c r="D9" s="8" t="n">
        <v>114307</v>
      </c>
      <c r="E9" s="8" t="n">
        <v>94367</v>
      </c>
      <c r="F9" s="8" t="n">
        <v>19940</v>
      </c>
      <c r="G9" s="8" t="n">
        <v>0</v>
      </c>
      <c r="H9" s="8" t="n">
        <v>284252</v>
      </c>
    </row>
    <row r="10" ht="35" customHeight="1">
      <c r="B10" s="9" t="s">
        <v>130</v>
      </c>
      <c r="C10" s="8" t="n">
        <v>182179</v>
      </c>
      <c r="D10" s="8" t="n">
        <v>57858</v>
      </c>
      <c r="E10" s="8" t="n">
        <v>49072</v>
      </c>
      <c r="F10" s="8" t="n">
        <v>8651</v>
      </c>
      <c r="G10" s="8" t="n">
        <v>135</v>
      </c>
      <c r="H10" s="8" t="n">
        <v>139147</v>
      </c>
    </row>
    <row r="11" ht="35" customHeight="1">
      <c r="B11" s="9" t="s">
        <v>131</v>
      </c>
      <c r="C11" s="8" t="n">
        <v>628243</v>
      </c>
      <c r="D11" s="8" t="n">
        <v>186052</v>
      </c>
      <c r="E11" s="8" t="n">
        <v>114678</v>
      </c>
      <c r="F11" s="8" t="n">
        <v>71374</v>
      </c>
      <c r="G11" s="8" t="n">
        <v>0</v>
      </c>
      <c r="H11" s="8" t="n">
        <v>341019</v>
      </c>
    </row>
    <row r="12" ht="35" customHeight="1">
      <c r="B12" s="9" t="s">
        <v>132</v>
      </c>
      <c r="C12" s="8" t="n">
        <v>280133</v>
      </c>
      <c r="D12" s="8" t="n">
        <v>186420</v>
      </c>
      <c r="E12" s="8" t="n">
        <v>150912</v>
      </c>
      <c r="F12" s="8" t="n">
        <v>35508</v>
      </c>
      <c r="G12" s="8" t="n">
        <v>0</v>
      </c>
      <c r="H12" s="8" t="n">
        <v>174864</v>
      </c>
    </row>
    <row r="13" ht="35" customHeight="1">
      <c r="B13" s="9" t="s">
        <v>133</v>
      </c>
      <c r="C13" s="8" t="n">
        <v>338538</v>
      </c>
      <c r="D13" s="8" t="n">
        <v>190998</v>
      </c>
      <c r="E13" s="8" t="n">
        <v>159588</v>
      </c>
      <c r="F13" s="8" t="n">
        <v>31410</v>
      </c>
      <c r="G13" s="8" t="n">
        <v>0</v>
      </c>
      <c r="H13" s="8" t="n">
        <v>224129</v>
      </c>
    </row>
    <row r="14" ht="35" customHeight="1">
      <c r="B14" s="9" t="s">
        <v>134</v>
      </c>
      <c r="C14" s="8" t="n">
        <v>89414</v>
      </c>
      <c r="D14" s="8" t="n">
        <v>34579</v>
      </c>
      <c r="E14" s="8" t="n">
        <v>18956</v>
      </c>
      <c r="F14" s="8" t="n">
        <v>15623</v>
      </c>
      <c r="G14" s="8" t="n">
        <v>0</v>
      </c>
      <c r="H14" s="8" t="n">
        <v>60749</v>
      </c>
    </row>
    <row r="15" ht="35" customHeight="1">
      <c r="B15" s="9" t="s">
        <v>135</v>
      </c>
      <c r="C15" s="8" t="n">
        <v>1816902</v>
      </c>
      <c r="D15" s="8" t="n">
        <v>1688694</v>
      </c>
      <c r="E15" s="8" t="n">
        <v>1138653</v>
      </c>
      <c r="F15" s="8" t="n">
        <v>549969</v>
      </c>
      <c r="G15" s="8" t="n">
        <v>72</v>
      </c>
      <c r="H15" s="8" t="n">
        <v>1075528</v>
      </c>
    </row>
    <row r="16" ht="35" customHeight="1">
      <c r="B16" s="9" t="s">
        <v>136</v>
      </c>
      <c r="C16" s="8" t="n">
        <v>686534</v>
      </c>
      <c r="D16" s="8" t="n">
        <v>242456</v>
      </c>
      <c r="E16" s="8" t="n">
        <v>191120</v>
      </c>
      <c r="F16" s="8" t="n">
        <v>51336</v>
      </c>
      <c r="G16" s="8" t="n">
        <v>0</v>
      </c>
      <c r="H16" s="8" t="n">
        <v>504402</v>
      </c>
    </row>
    <row r="17" ht="35" customHeight="1">
      <c r="B17" s="9" t="s">
        <v>137</v>
      </c>
      <c r="C17" s="8" t="n">
        <v>668340</v>
      </c>
      <c r="D17" s="8" t="n">
        <v>346699</v>
      </c>
      <c r="E17" s="8" t="n">
        <v>275008</v>
      </c>
      <c r="F17" s="8" t="n">
        <v>70989</v>
      </c>
      <c r="G17" s="8" t="n">
        <v>702</v>
      </c>
      <c r="H17" s="8" t="n">
        <v>499945</v>
      </c>
    </row>
    <row r="18" ht="35" customHeight="1">
      <c r="B18" s="9" t="s">
        <v>138</v>
      </c>
      <c r="C18" s="8" t="n">
        <v>224921</v>
      </c>
      <c r="D18" s="8" t="n">
        <v>137538</v>
      </c>
      <c r="E18" s="8" t="n">
        <v>109213</v>
      </c>
      <c r="F18" s="8" t="n">
        <v>28325</v>
      </c>
      <c r="G18" s="8" t="n">
        <v>0</v>
      </c>
      <c r="H18" s="8" t="n">
        <v>125599</v>
      </c>
    </row>
    <row r="19" ht="35" customHeight="1">
      <c r="B19" s="9" t="s">
        <v>139</v>
      </c>
      <c r="C19" s="8" t="n">
        <v>930401</v>
      </c>
      <c r="D19" s="8" t="n">
        <v>397199</v>
      </c>
      <c r="E19" s="8" t="n">
        <v>243089</v>
      </c>
      <c r="F19" s="8" t="n">
        <v>154110</v>
      </c>
      <c r="G19" s="8" t="n">
        <v>0</v>
      </c>
      <c r="H19" s="8" t="n">
        <v>676620</v>
      </c>
    </row>
    <row r="20" ht="35" customHeight="1">
      <c r="B20" s="9" t="s">
        <v>140</v>
      </c>
      <c r="C20" s="8" t="n">
        <v>442076</v>
      </c>
      <c r="D20" s="8" t="n">
        <v>105394</v>
      </c>
      <c r="E20" s="8" t="n">
        <v>73617</v>
      </c>
      <c r="F20" s="8" t="n">
        <v>31777</v>
      </c>
      <c r="G20" s="8" t="n">
        <v>0</v>
      </c>
      <c r="H20" s="8" t="n">
        <v>326692</v>
      </c>
    </row>
    <row r="21" ht="35" customHeight="1">
      <c r="B21" s="9" t="s">
        <v>141</v>
      </c>
      <c r="C21" s="8" t="n">
        <v>148929</v>
      </c>
      <c r="D21" s="8" t="n">
        <v>49772</v>
      </c>
      <c r="E21" s="8" t="n">
        <v>29635</v>
      </c>
      <c r="F21" s="8" t="n">
        <v>20137</v>
      </c>
      <c r="G21" s="8" t="n">
        <v>0</v>
      </c>
      <c r="H21" s="8" t="n">
        <v>115202</v>
      </c>
    </row>
    <row r="22" ht="35" customHeight="1">
      <c r="B22" s="9" t="s">
        <v>142</v>
      </c>
      <c r="C22" s="8" t="n">
        <v>160868</v>
      </c>
      <c r="D22" s="8" t="n">
        <v>68786</v>
      </c>
      <c r="E22" s="8" t="n">
        <v>49522</v>
      </c>
      <c r="F22" s="8" t="n">
        <v>18821</v>
      </c>
      <c r="G22" s="8" t="n">
        <v>443</v>
      </c>
      <c r="H22" s="8" t="n">
        <v>107035</v>
      </c>
    </row>
    <row r="23" ht="35" customHeight="1">
      <c r="B23" s="9" t="s">
        <v>143</v>
      </c>
      <c r="C23" s="8" t="n">
        <v>2168667</v>
      </c>
      <c r="D23" s="8" t="n">
        <v>2010156</v>
      </c>
      <c r="E23" s="8" t="n">
        <v>1454308</v>
      </c>
      <c r="F23" s="8" t="n">
        <v>555848</v>
      </c>
      <c r="G23" s="8" t="n">
        <v>0</v>
      </c>
      <c r="H23" s="8" t="n">
        <v>1469499</v>
      </c>
    </row>
    <row r="24" ht="35" customHeight="1">
      <c r="B24" s="9" t="s">
        <v>144</v>
      </c>
      <c r="C24" s="8" t="n">
        <v>1488200</v>
      </c>
      <c r="D24" s="8" t="n">
        <v>443028</v>
      </c>
      <c r="E24" s="8" t="n">
        <v>362768</v>
      </c>
      <c r="F24" s="8" t="n">
        <v>80260</v>
      </c>
      <c r="G24" s="8" t="n">
        <v>0</v>
      </c>
      <c r="H24" s="8" t="n">
        <v>1090328</v>
      </c>
    </row>
    <row r="25" ht="35" customHeight="1">
      <c r="B25" s="9" t="s">
        <v>145</v>
      </c>
      <c r="C25" s="8" t="n">
        <v>512750</v>
      </c>
      <c r="D25" s="8" t="n">
        <v>189894</v>
      </c>
      <c r="E25" s="8" t="n">
        <v>154133</v>
      </c>
      <c r="F25" s="8" t="n">
        <v>35761</v>
      </c>
      <c r="G25" s="8" t="n">
        <v>0</v>
      </c>
      <c r="H25" s="8" t="n">
        <v>410524</v>
      </c>
    </row>
    <row r="26" ht="35" customHeight="1">
      <c r="B26" s="9" t="s">
        <v>146</v>
      </c>
      <c r="C26" s="8" t="n">
        <v>40788</v>
      </c>
      <c r="D26" s="8" t="n">
        <v>18943</v>
      </c>
      <c r="E26" s="8" t="n">
        <v>17763</v>
      </c>
      <c r="F26" s="8" t="n">
        <v>1180</v>
      </c>
      <c r="G26" s="8" t="n">
        <v>0</v>
      </c>
      <c r="H26" s="8" t="n">
        <v>28251</v>
      </c>
    </row>
    <row r="27" ht="35" customHeight="1">
      <c r="B27" s="9" t="s">
        <v>147</v>
      </c>
      <c r="C27" s="8" t="n">
        <v>393789</v>
      </c>
      <c r="D27" s="8" t="n">
        <v>99059</v>
      </c>
      <c r="E27" s="8" t="n">
        <v>65929</v>
      </c>
      <c r="F27" s="8" t="n">
        <v>33039</v>
      </c>
      <c r="G27" s="8" t="n">
        <v>91</v>
      </c>
      <c r="H27" s="8" t="n">
        <v>294237</v>
      </c>
    </row>
    <row r="28" ht="35" customHeight="1">
      <c r="B28" s="9" t="s">
        <v>148</v>
      </c>
      <c r="C28" s="8" t="n">
        <v>222681</v>
      </c>
      <c r="D28" s="8" t="n">
        <v>75063</v>
      </c>
      <c r="E28" s="8" t="n">
        <v>33527</v>
      </c>
      <c r="F28" s="8" t="n">
        <v>41536</v>
      </c>
      <c r="G28" s="8" t="n">
        <v>0</v>
      </c>
      <c r="H28" s="8" t="n">
        <v>161411</v>
      </c>
    </row>
    <row r="29" ht="35" customHeight="1">
      <c r="B29" s="9" t="s">
        <v>149</v>
      </c>
      <c r="C29" s="8" t="n">
        <v>500297</v>
      </c>
      <c r="D29" s="8" t="n">
        <v>278290</v>
      </c>
      <c r="E29" s="8" t="n">
        <v>218916</v>
      </c>
      <c r="F29" s="8" t="n">
        <v>59374</v>
      </c>
      <c r="G29" s="8" t="n">
        <v>0</v>
      </c>
      <c r="H29" s="8" t="n">
        <v>284754</v>
      </c>
    </row>
    <row r="30" ht="35" customHeight="1">
      <c r="B30" s="9" t="s">
        <v>150</v>
      </c>
      <c r="C30" s="8" t="n">
        <v>195754</v>
      </c>
      <c r="D30" s="8" t="n">
        <v>128942</v>
      </c>
      <c r="E30" s="8" t="n">
        <v>114913</v>
      </c>
      <c r="F30" s="8" t="n">
        <v>14029</v>
      </c>
      <c r="G30" s="8" t="n">
        <v>0</v>
      </c>
      <c r="H30" s="8" t="n">
        <v>120945</v>
      </c>
    </row>
    <row r="32">
      <c r="B32" s="10" t="s">
        <v>120</v>
      </c>
    </row>
    <row r="33">
      <c r="B33" s="10" t="s">
        <v>152</v>
      </c>
    </row>
    <row r="34">
      <c r="B34" s="10" t="s">
        <v>332</v>
      </c>
    </row>
    <row r="35">
      <c r="B35" s="10" t="s">
        <v>153</v>
      </c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5">
    <mergeCell ref="B4:B5"/>
    <mergeCell ref="C4:C5"/>
    <mergeCell ref="D4:G4"/>
    <mergeCell ref="H4:H5"/>
    <mergeCell ref="J4:J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10" max="10" width="15.71" hidden="0" customWidth="1"/>
  </cols>
  <sheetData>
    <row r="1" ht="135" customHeight="1"/>
    <row r="2" ht="25" customHeight="1">
      <c r="B2" s="6" t="s">
        <v>333</v>
      </c>
    </row>
    <row r="4" ht="45" customHeight="1">
      <c r="B4" s="7" t="s">
        <v>151</v>
      </c>
      <c r="C4" s="7" t="s">
        <v>325</v>
      </c>
      <c r="D4" s="7" t="s">
        <v>326</v>
      </c>
      <c r="E4" s="7"/>
      <c r="F4" s="7"/>
      <c r="G4" s="7"/>
      <c r="H4" s="7" t="s">
        <v>331</v>
      </c>
      <c r="J4" s="20" t="str">
        <f>=HYPERLINK("#'ÍNDICE'!A1", "Índice")</f>
      </c>
    </row>
    <row r="5" ht="45" customHeight="1">
      <c r="B5" s="7"/>
      <c r="C5" s="7"/>
      <c r="D5" s="7" t="s">
        <v>327</v>
      </c>
      <c r="E5" s="7" t="s">
        <v>328</v>
      </c>
      <c r="F5" s="7" t="s">
        <v>329</v>
      </c>
      <c r="G5" s="7" t="s">
        <v>330</v>
      </c>
      <c r="H5" s="7"/>
    </row>
    <row r="6" ht="35" customHeight="1">
      <c r="B6" s="11" t="s">
        <v>124</v>
      </c>
      <c r="C6" s="12" t="n">
        <v>13733470</v>
      </c>
      <c r="D6" s="12" t="n">
        <v>7738446</v>
      </c>
      <c r="E6" s="12" t="n">
        <v>5687702</v>
      </c>
      <c r="F6" s="12" t="n">
        <v>2049164</v>
      </c>
      <c r="G6" s="12" t="n">
        <v>1580</v>
      </c>
      <c r="H6" s="12" t="n">
        <v>9401350</v>
      </c>
    </row>
    <row r="7" ht="35" customHeight="1">
      <c r="B7" s="9" t="s">
        <v>178</v>
      </c>
      <c r="C7" s="8" t="n">
        <v>7079956</v>
      </c>
      <c r="D7" s="8" t="n">
        <v>2632315</v>
      </c>
      <c r="E7" s="8" t="n">
        <v>2632315</v>
      </c>
      <c r="F7" s="8" t="n">
        <v>0</v>
      </c>
      <c r="G7" s="8" t="n">
        <v>0</v>
      </c>
      <c r="H7" s="8" t="n">
        <v>4983476</v>
      </c>
    </row>
    <row r="8" ht="35" customHeight="1">
      <c r="B8" s="9" t="s">
        <v>179</v>
      </c>
      <c r="C8" s="8" t="n">
        <v>1084784</v>
      </c>
      <c r="D8" s="8" t="n">
        <v>802521</v>
      </c>
      <c r="E8" s="8" t="n">
        <v>802382</v>
      </c>
      <c r="F8" s="8" t="n">
        <v>139</v>
      </c>
      <c r="G8" s="8" t="n">
        <v>0</v>
      </c>
      <c r="H8" s="8" t="n">
        <v>701758</v>
      </c>
    </row>
    <row r="9" ht="35" customHeight="1">
      <c r="B9" s="9" t="s">
        <v>180</v>
      </c>
      <c r="C9" s="8" t="n">
        <v>953248</v>
      </c>
      <c r="D9" s="8" t="n">
        <v>1840064</v>
      </c>
      <c r="E9" s="8" t="n">
        <v>1839527</v>
      </c>
      <c r="F9" s="8" t="n">
        <v>537</v>
      </c>
      <c r="G9" s="8" t="n">
        <v>0</v>
      </c>
      <c r="H9" s="8" t="n">
        <v>532563</v>
      </c>
    </row>
    <row r="10" ht="35" customHeight="1">
      <c r="B10" s="9" t="s">
        <v>185</v>
      </c>
      <c r="C10" s="8" t="n">
        <v>2418203</v>
      </c>
      <c r="D10" s="8" t="n">
        <v>1327775</v>
      </c>
      <c r="E10" s="8" t="n">
        <v>0</v>
      </c>
      <c r="F10" s="8" t="n">
        <v>1327720</v>
      </c>
      <c r="G10" s="8" t="n">
        <v>55</v>
      </c>
      <c r="H10" s="8" t="n">
        <v>1630080</v>
      </c>
    </row>
    <row r="11" ht="35" customHeight="1">
      <c r="B11" s="9" t="s">
        <v>186</v>
      </c>
      <c r="C11" s="8" t="n">
        <v>936526</v>
      </c>
      <c r="D11" s="8" t="n">
        <v>272380</v>
      </c>
      <c r="E11" s="8" t="n">
        <v>0</v>
      </c>
      <c r="F11" s="8" t="n">
        <v>272380</v>
      </c>
      <c r="G11" s="8" t="n">
        <v>0</v>
      </c>
      <c r="H11" s="8" t="n">
        <v>647419</v>
      </c>
    </row>
    <row r="12" ht="35" customHeight="1">
      <c r="B12" s="9" t="s">
        <v>187</v>
      </c>
      <c r="C12" s="8" t="n">
        <v>31397</v>
      </c>
      <c r="D12" s="8" t="n">
        <v>8516</v>
      </c>
      <c r="E12" s="8" t="n">
        <v>0</v>
      </c>
      <c r="F12" s="8" t="n">
        <v>8516</v>
      </c>
      <c r="G12" s="8" t="n">
        <v>0</v>
      </c>
      <c r="H12" s="8" t="n">
        <v>25964</v>
      </c>
    </row>
    <row r="13" ht="35" customHeight="1">
      <c r="B13" s="9" t="s">
        <v>188</v>
      </c>
      <c r="C13" s="8" t="n">
        <v>178896</v>
      </c>
      <c r="D13" s="8" t="n">
        <v>95536</v>
      </c>
      <c r="E13" s="8" t="n">
        <v>0</v>
      </c>
      <c r="F13" s="8" t="n">
        <v>95536</v>
      </c>
      <c r="G13" s="8" t="n">
        <v>0</v>
      </c>
      <c r="H13" s="8" t="n">
        <v>148267</v>
      </c>
    </row>
    <row r="14" ht="35" customHeight="1">
      <c r="B14" s="9" t="s">
        <v>189</v>
      </c>
      <c r="C14" s="8" t="n">
        <v>66327</v>
      </c>
      <c r="D14" s="8" t="n">
        <v>14883</v>
      </c>
      <c r="E14" s="8" t="n">
        <v>0</v>
      </c>
      <c r="F14" s="8" t="n">
        <v>14883</v>
      </c>
      <c r="G14" s="8" t="n">
        <v>0</v>
      </c>
      <c r="H14" s="8" t="n">
        <v>56841</v>
      </c>
    </row>
    <row r="15" ht="35" customHeight="1">
      <c r="B15" s="9" t="s">
        <v>190</v>
      </c>
      <c r="C15" s="8" t="n">
        <v>11798</v>
      </c>
      <c r="D15" s="8" t="n">
        <v>2594</v>
      </c>
      <c r="E15" s="8" t="n">
        <v>0</v>
      </c>
      <c r="F15" s="8" t="n">
        <v>2594</v>
      </c>
      <c r="G15" s="8" t="n">
        <v>0</v>
      </c>
      <c r="H15" s="8" t="n">
        <v>9529</v>
      </c>
    </row>
    <row r="16" ht="35" customHeight="1">
      <c r="B16" s="9" t="s">
        <v>191</v>
      </c>
      <c r="C16" s="8" t="n">
        <v>121505</v>
      </c>
      <c r="D16" s="8" t="n">
        <v>32395</v>
      </c>
      <c r="E16" s="8" t="n">
        <v>0</v>
      </c>
      <c r="F16" s="8" t="n">
        <v>32395</v>
      </c>
      <c r="G16" s="8" t="n">
        <v>0</v>
      </c>
      <c r="H16" s="8" t="n">
        <v>79918</v>
      </c>
    </row>
    <row r="17" ht="35" customHeight="1">
      <c r="B17" s="9" t="s">
        <v>192</v>
      </c>
      <c r="C17" s="8" t="n">
        <v>48462</v>
      </c>
      <c r="D17" s="8" t="n">
        <v>63711</v>
      </c>
      <c r="E17" s="8" t="n">
        <v>0</v>
      </c>
      <c r="F17" s="8" t="n">
        <v>63711</v>
      </c>
      <c r="G17" s="8" t="n">
        <v>0</v>
      </c>
      <c r="H17" s="8" t="n">
        <v>34917</v>
      </c>
    </row>
    <row r="18" ht="35" customHeight="1">
      <c r="B18" s="9" t="s">
        <v>193</v>
      </c>
      <c r="C18" s="8" t="n">
        <v>15150</v>
      </c>
      <c r="D18" s="8" t="n">
        <v>4983</v>
      </c>
      <c r="E18" s="8" t="n">
        <v>0</v>
      </c>
      <c r="F18" s="8" t="n">
        <v>4983</v>
      </c>
      <c r="G18" s="8" t="n">
        <v>0</v>
      </c>
      <c r="H18" s="8" t="n">
        <v>10429</v>
      </c>
    </row>
    <row r="19" ht="35" customHeight="1">
      <c r="B19" s="9" t="s">
        <v>194</v>
      </c>
      <c r="C19" s="8" t="n">
        <v>25082</v>
      </c>
      <c r="D19" s="8" t="n">
        <v>2133</v>
      </c>
      <c r="E19" s="8" t="n">
        <v>0</v>
      </c>
      <c r="F19" s="8" t="n">
        <v>2133</v>
      </c>
      <c r="G19" s="8" t="n">
        <v>0</v>
      </c>
      <c r="H19" s="8" t="n">
        <v>18101</v>
      </c>
    </row>
    <row r="20" ht="35" customHeight="1">
      <c r="B20" s="9" t="s">
        <v>195</v>
      </c>
      <c r="C20" s="8" t="n">
        <v>368396</v>
      </c>
      <c r="D20" s="8" t="n">
        <v>555884</v>
      </c>
      <c r="E20" s="8" t="n">
        <v>413478</v>
      </c>
      <c r="F20" s="8" t="n">
        <v>142406</v>
      </c>
      <c r="G20" s="8" t="n">
        <v>0</v>
      </c>
      <c r="H20" s="8" t="n">
        <v>227002</v>
      </c>
    </row>
    <row r="21" ht="35" customHeight="1">
      <c r="B21" s="9" t="s">
        <v>196</v>
      </c>
      <c r="C21" s="8" t="n">
        <v>393740</v>
      </c>
      <c r="D21" s="8" t="n">
        <v>82756</v>
      </c>
      <c r="E21" s="8" t="n">
        <v>0</v>
      </c>
      <c r="F21" s="8" t="n">
        <v>81231</v>
      </c>
      <c r="G21" s="8" t="n">
        <v>1525</v>
      </c>
      <c r="H21" s="8" t="n">
        <v>295086</v>
      </c>
    </row>
    <row r="23">
      <c r="B23" s="10" t="s">
        <v>120</v>
      </c>
    </row>
    <row r="24">
      <c r="B24" s="10" t="s">
        <v>152</v>
      </c>
    </row>
    <row r="25">
      <c r="B25" s="10" t="s">
        <v>332</v>
      </c>
    </row>
    <row r="26">
      <c r="B26" s="10" t="s">
        <v>153</v>
      </c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5">
    <mergeCell ref="B4:B5"/>
    <mergeCell ref="C4:C5"/>
    <mergeCell ref="D4:G4"/>
    <mergeCell ref="H4:H5"/>
    <mergeCell ref="J4:J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8" max="8" width="15.71" hidden="0" customWidth="1"/>
  </cols>
  <sheetData>
    <row r="1" ht="135" customHeight="1"/>
    <row r="2" ht="25" customHeight="1">
      <c r="B2" s="6" t="s">
        <v>334</v>
      </c>
    </row>
    <row r="4" ht="30" customHeight="1">
      <c r="B4" s="7" t="s">
        <v>151</v>
      </c>
      <c r="C4" s="7" t="s">
        <v>160</v>
      </c>
      <c r="D4" s="7"/>
      <c r="E4" s="7"/>
      <c r="F4" s="7" t="s">
        <v>335</v>
      </c>
      <c r="H4" s="20" t="str">
        <f>=HYPERLINK("#'ÍNDICE'!A1", "Índice")</f>
      </c>
    </row>
    <row r="5" ht="30" customHeight="1">
      <c r="B5" s="7"/>
      <c r="C5" s="7" t="s">
        <v>161</v>
      </c>
      <c r="D5" s="7" t="s">
        <v>162</v>
      </c>
      <c r="E5" s="7" t="s">
        <v>163</v>
      </c>
      <c r="F5" s="7"/>
    </row>
    <row r="6" ht="35" customHeight="1">
      <c r="B6" s="11" t="s">
        <v>124</v>
      </c>
      <c r="C6" s="12" t="n">
        <v>2423069441</v>
      </c>
      <c r="D6" s="12" t="n">
        <v>431940102</v>
      </c>
      <c r="E6" s="12" t="n">
        <v>388173981</v>
      </c>
      <c r="F6" s="12" t="n">
        <v>3243183524</v>
      </c>
    </row>
    <row r="7" ht="35" customHeight="1">
      <c r="B7" s="9" t="s">
        <v>127</v>
      </c>
      <c r="C7" s="8" t="n">
        <v>254098376</v>
      </c>
      <c r="D7" s="8" t="n">
        <v>24546150</v>
      </c>
      <c r="E7" s="8" t="n">
        <v>8933689</v>
      </c>
      <c r="F7" s="8" t="n">
        <v>287578215</v>
      </c>
    </row>
    <row r="8" ht="35" customHeight="1">
      <c r="B8" s="9" t="s">
        <v>128</v>
      </c>
      <c r="C8" s="8" t="n">
        <v>15857666</v>
      </c>
      <c r="D8" s="8" t="n">
        <v>614898</v>
      </c>
      <c r="E8" s="8" t="n">
        <v>120000</v>
      </c>
      <c r="F8" s="8" t="n">
        <v>16592564</v>
      </c>
    </row>
    <row r="9" ht="35" customHeight="1">
      <c r="B9" s="9" t="s">
        <v>129</v>
      </c>
      <c r="C9" s="8" t="n">
        <v>37600307</v>
      </c>
      <c r="D9" s="8" t="n">
        <v>2434473</v>
      </c>
      <c r="E9" s="8" t="n">
        <v>1367857</v>
      </c>
      <c r="F9" s="8" t="n">
        <v>41402637</v>
      </c>
    </row>
    <row r="10" ht="35" customHeight="1">
      <c r="B10" s="9" t="s">
        <v>130</v>
      </c>
      <c r="C10" s="8" t="n">
        <v>14184970</v>
      </c>
      <c r="D10" s="8" t="n">
        <v>1729807</v>
      </c>
      <c r="E10" s="8" t="n">
        <v>357874</v>
      </c>
      <c r="F10" s="8" t="n">
        <v>16272651</v>
      </c>
    </row>
    <row r="11" ht="35" customHeight="1">
      <c r="B11" s="9" t="s">
        <v>131</v>
      </c>
      <c r="C11" s="8" t="n">
        <v>54727047</v>
      </c>
      <c r="D11" s="8" t="n">
        <v>3355913</v>
      </c>
      <c r="E11" s="8" t="n">
        <v>582649</v>
      </c>
      <c r="F11" s="8" t="n">
        <v>58665609</v>
      </c>
    </row>
    <row r="12" ht="35" customHeight="1">
      <c r="B12" s="9" t="s">
        <v>132</v>
      </c>
      <c r="C12" s="8" t="n">
        <v>57272465</v>
      </c>
      <c r="D12" s="8" t="n">
        <v>2360479</v>
      </c>
      <c r="E12" s="8" t="n">
        <v>334380</v>
      </c>
      <c r="F12" s="8" t="n">
        <v>59967324</v>
      </c>
    </row>
    <row r="13" ht="35" customHeight="1">
      <c r="B13" s="9" t="s">
        <v>133</v>
      </c>
      <c r="C13" s="8" t="n">
        <v>54559707</v>
      </c>
      <c r="D13" s="8" t="n">
        <v>4127605</v>
      </c>
      <c r="E13" s="8" t="n">
        <v>1443792</v>
      </c>
      <c r="F13" s="8" t="n">
        <v>60131104</v>
      </c>
    </row>
    <row r="14" ht="35" customHeight="1">
      <c r="B14" s="9" t="s">
        <v>134</v>
      </c>
      <c r="C14" s="8" t="n">
        <v>7451808</v>
      </c>
      <c r="D14" s="8" t="n">
        <v>820778</v>
      </c>
      <c r="E14" s="8" t="n">
        <v>15568</v>
      </c>
      <c r="F14" s="8" t="n">
        <v>8288154</v>
      </c>
    </row>
    <row r="15" ht="35" customHeight="1">
      <c r="B15" s="9" t="s">
        <v>135</v>
      </c>
      <c r="C15" s="8" t="n">
        <v>692820361</v>
      </c>
      <c r="D15" s="8" t="n">
        <v>73020515</v>
      </c>
      <c r="E15" s="8" t="n">
        <v>65402227</v>
      </c>
      <c r="F15" s="8" t="n">
        <v>831243103</v>
      </c>
    </row>
    <row r="16" ht="35" customHeight="1">
      <c r="B16" s="9" t="s">
        <v>136</v>
      </c>
      <c r="C16" s="8" t="n">
        <v>67481797</v>
      </c>
      <c r="D16" s="8" t="n">
        <v>6392639</v>
      </c>
      <c r="E16" s="8" t="n">
        <v>1370166</v>
      </c>
      <c r="F16" s="8" t="n">
        <v>75244602</v>
      </c>
    </row>
    <row r="17" ht="35" customHeight="1">
      <c r="B17" s="9" t="s">
        <v>137</v>
      </c>
      <c r="C17" s="8" t="n">
        <v>88102685</v>
      </c>
      <c r="D17" s="8" t="n">
        <v>20473655</v>
      </c>
      <c r="E17" s="8" t="n">
        <v>5251647</v>
      </c>
      <c r="F17" s="8" t="n">
        <v>113827987</v>
      </c>
    </row>
    <row r="18" ht="35" customHeight="1">
      <c r="B18" s="9" t="s">
        <v>138</v>
      </c>
      <c r="C18" s="8" t="n">
        <v>30946243</v>
      </c>
      <c r="D18" s="8" t="n">
        <v>2868885</v>
      </c>
      <c r="E18" s="8" t="n">
        <v>1672160</v>
      </c>
      <c r="F18" s="8" t="n">
        <v>35487288</v>
      </c>
    </row>
    <row r="19" ht="35" customHeight="1">
      <c r="B19" s="9" t="s">
        <v>139</v>
      </c>
      <c r="C19" s="8" t="n">
        <v>146712484</v>
      </c>
      <c r="D19" s="8" t="n">
        <v>5552155</v>
      </c>
      <c r="E19" s="8" t="n">
        <v>10952970</v>
      </c>
      <c r="F19" s="8" t="n">
        <v>163217609</v>
      </c>
    </row>
    <row r="20" ht="35" customHeight="1">
      <c r="B20" s="9" t="s">
        <v>140</v>
      </c>
      <c r="C20" s="8" t="n">
        <v>27029552</v>
      </c>
      <c r="D20" s="8" t="n">
        <v>3046061</v>
      </c>
      <c r="E20" s="8" t="n">
        <v>989015</v>
      </c>
      <c r="F20" s="8" t="n">
        <v>31064628</v>
      </c>
    </row>
    <row r="21" ht="35" customHeight="1">
      <c r="B21" s="9" t="s">
        <v>141</v>
      </c>
      <c r="C21" s="8" t="n">
        <v>17509289</v>
      </c>
      <c r="D21" s="8" t="n">
        <v>1058743</v>
      </c>
      <c r="E21" s="8" t="n">
        <v>234400</v>
      </c>
      <c r="F21" s="8" t="n">
        <v>18802432</v>
      </c>
    </row>
    <row r="22" ht="35" customHeight="1">
      <c r="B22" s="9" t="s">
        <v>142</v>
      </c>
      <c r="C22" s="8" t="n">
        <v>17820667</v>
      </c>
      <c r="D22" s="8" t="n">
        <v>3007131</v>
      </c>
      <c r="E22" s="8" t="n">
        <v>350860</v>
      </c>
      <c r="F22" s="8" t="n">
        <v>21178658</v>
      </c>
    </row>
    <row r="23" ht="35" customHeight="1">
      <c r="B23" s="9" t="s">
        <v>143</v>
      </c>
      <c r="C23" s="8" t="n">
        <v>464676845</v>
      </c>
      <c r="D23" s="8" t="n">
        <v>238313876</v>
      </c>
      <c r="E23" s="8" t="n">
        <v>283615617</v>
      </c>
      <c r="F23" s="8" t="n">
        <v>986606338</v>
      </c>
    </row>
    <row r="24" ht="35" customHeight="1">
      <c r="B24" s="9" t="s">
        <v>144</v>
      </c>
      <c r="C24" s="8" t="n">
        <v>147181445</v>
      </c>
      <c r="D24" s="8" t="n">
        <v>8833208</v>
      </c>
      <c r="E24" s="8" t="n">
        <v>1597311</v>
      </c>
      <c r="F24" s="8" t="n">
        <v>157611964</v>
      </c>
    </row>
    <row r="25" ht="35" customHeight="1">
      <c r="B25" s="9" t="s">
        <v>145</v>
      </c>
      <c r="C25" s="8" t="n">
        <v>41893819</v>
      </c>
      <c r="D25" s="8" t="n">
        <v>10297553</v>
      </c>
      <c r="E25" s="8" t="n">
        <v>2015512</v>
      </c>
      <c r="F25" s="8" t="n">
        <v>54206884</v>
      </c>
    </row>
    <row r="26" ht="35" customHeight="1">
      <c r="B26" s="9" t="s">
        <v>146</v>
      </c>
      <c r="C26" s="8" t="n">
        <v>6260265</v>
      </c>
      <c r="D26" s="8" t="n">
        <v>1354516</v>
      </c>
      <c r="E26" s="8" t="n">
        <v>217100</v>
      </c>
      <c r="F26" s="8" t="n">
        <v>7831881</v>
      </c>
    </row>
    <row r="27" ht="35" customHeight="1">
      <c r="B27" s="9" t="s">
        <v>147</v>
      </c>
      <c r="C27" s="8" t="n">
        <v>26479865</v>
      </c>
      <c r="D27" s="8" t="n">
        <v>2748877</v>
      </c>
      <c r="E27" s="8" t="n">
        <v>99400</v>
      </c>
      <c r="F27" s="8" t="n">
        <v>29328142</v>
      </c>
    </row>
    <row r="28" ht="35" customHeight="1">
      <c r="B28" s="9" t="s">
        <v>148</v>
      </c>
      <c r="C28" s="8" t="n">
        <v>24492060</v>
      </c>
      <c r="D28" s="8" t="n">
        <v>954123</v>
      </c>
      <c r="E28" s="8" t="n">
        <v>722180</v>
      </c>
      <c r="F28" s="8" t="n">
        <v>26168363</v>
      </c>
    </row>
    <row r="29" ht="35" customHeight="1">
      <c r="B29" s="9" t="s">
        <v>149</v>
      </c>
      <c r="C29" s="8" t="n">
        <v>94078084</v>
      </c>
      <c r="D29" s="8" t="n">
        <v>8680791</v>
      </c>
      <c r="E29" s="8" t="n">
        <v>285445</v>
      </c>
      <c r="F29" s="8" t="n">
        <v>103044320</v>
      </c>
    </row>
    <row r="30" ht="35" customHeight="1">
      <c r="B30" s="9" t="s">
        <v>150</v>
      </c>
      <c r="C30" s="8" t="n">
        <v>33831634</v>
      </c>
      <c r="D30" s="8" t="n">
        <v>5347271</v>
      </c>
      <c r="E30" s="8" t="n">
        <v>242162</v>
      </c>
      <c r="F30" s="8" t="n">
        <v>39421067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E4"/>
    <mergeCell ref="F4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35" customHeight="1"/>
    <row r="2" ht="25" customHeight="1">
      <c r="B2" s="6" t="s">
        <v>336</v>
      </c>
    </row>
    <row r="4" ht="30" customHeight="1">
      <c r="B4" s="7" t="s">
        <v>198</v>
      </c>
      <c r="C4" s="7" t="s">
        <v>160</v>
      </c>
      <c r="D4" s="7"/>
      <c r="E4" s="7"/>
      <c r="F4" s="7" t="s">
        <v>335</v>
      </c>
      <c r="H4" s="20" t="str">
        <f>=HYPERLINK("#'ÍNDICE'!A1", "Índice")</f>
      </c>
    </row>
    <row r="5" ht="30" customHeight="1">
      <c r="B5" s="7"/>
      <c r="C5" s="7" t="s">
        <v>161</v>
      </c>
      <c r="D5" s="7" t="s">
        <v>162</v>
      </c>
      <c r="E5" s="7" t="s">
        <v>163</v>
      </c>
      <c r="F5" s="7"/>
    </row>
    <row r="6" ht="35" customHeight="1">
      <c r="B6" s="11" t="s">
        <v>124</v>
      </c>
      <c r="C6" s="12" t="n">
        <v>2423069441</v>
      </c>
      <c r="D6" s="12" t="n">
        <v>431940102</v>
      </c>
      <c r="E6" s="12" t="n">
        <v>388173981</v>
      </c>
      <c r="F6" s="12" t="n">
        <v>3243183524</v>
      </c>
    </row>
    <row r="7" ht="35" customHeight="1">
      <c r="B7" s="9" t="s">
        <v>178</v>
      </c>
      <c r="C7" s="8" t="n">
        <v>1018281462</v>
      </c>
      <c r="D7" s="8" t="n">
        <v>70843416</v>
      </c>
      <c r="E7" s="8" t="n">
        <v>3453504</v>
      </c>
      <c r="F7" s="8" t="n">
        <v>1092578382</v>
      </c>
    </row>
    <row r="8" ht="35" customHeight="1">
      <c r="B8" s="9" t="s">
        <v>179</v>
      </c>
      <c r="C8" s="8" t="n">
        <v>226912480</v>
      </c>
      <c r="D8" s="8" t="n">
        <v>59420481</v>
      </c>
      <c r="E8" s="8" t="n">
        <v>10107418</v>
      </c>
      <c r="F8" s="8" t="n">
        <v>296440379</v>
      </c>
    </row>
    <row r="9" ht="35" customHeight="1">
      <c r="B9" s="9" t="s">
        <v>180</v>
      </c>
      <c r="C9" s="8" t="n">
        <v>459936464</v>
      </c>
      <c r="D9" s="8" t="n">
        <v>100885506</v>
      </c>
      <c r="E9" s="8" t="n">
        <v>209391338</v>
      </c>
      <c r="F9" s="8" t="n">
        <v>770213308</v>
      </c>
    </row>
    <row r="10" ht="35" customHeight="1">
      <c r="B10" s="9" t="s">
        <v>185</v>
      </c>
      <c r="C10" s="8" t="n">
        <v>411567054</v>
      </c>
      <c r="D10" s="8" t="n">
        <v>118490845</v>
      </c>
      <c r="E10" s="8" t="n">
        <v>86780600</v>
      </c>
      <c r="F10" s="8" t="n">
        <v>616838499</v>
      </c>
    </row>
    <row r="11" ht="35" customHeight="1">
      <c r="B11" s="9" t="s">
        <v>186</v>
      </c>
      <c r="C11" s="8" t="n">
        <v>81879638</v>
      </c>
      <c r="D11" s="8" t="n">
        <v>2602904</v>
      </c>
      <c r="E11" s="8" t="n">
        <v>1004134</v>
      </c>
      <c r="F11" s="8" t="n">
        <v>85486676</v>
      </c>
    </row>
    <row r="12" ht="35" customHeight="1">
      <c r="B12" s="9" t="s">
        <v>187</v>
      </c>
      <c r="C12" s="8" t="n">
        <v>4586608</v>
      </c>
      <c r="D12" s="8" t="n">
        <v>520598</v>
      </c>
      <c r="E12" s="8" t="n">
        <v>0</v>
      </c>
      <c r="F12" s="8" t="n">
        <v>5107206</v>
      </c>
    </row>
    <row r="13" ht="35" customHeight="1">
      <c r="B13" s="9" t="s">
        <v>188</v>
      </c>
      <c r="C13" s="8" t="n">
        <v>19527014</v>
      </c>
      <c r="D13" s="8" t="n">
        <v>8643437</v>
      </c>
      <c r="E13" s="8" t="n">
        <v>21612098</v>
      </c>
      <c r="F13" s="8" t="n">
        <v>49782549</v>
      </c>
    </row>
    <row r="14" ht="35" customHeight="1">
      <c r="B14" s="9" t="s">
        <v>189</v>
      </c>
      <c r="C14" s="8" t="n">
        <v>7512182</v>
      </c>
      <c r="D14" s="8" t="n">
        <v>0</v>
      </c>
      <c r="E14" s="8" t="n">
        <v>0</v>
      </c>
      <c r="F14" s="8" t="n">
        <v>7512182</v>
      </c>
    </row>
    <row r="15" ht="35" customHeight="1">
      <c r="B15" s="9" t="s">
        <v>190</v>
      </c>
      <c r="C15" s="8" t="n">
        <v>1325373</v>
      </c>
      <c r="D15" s="8" t="n">
        <v>0</v>
      </c>
      <c r="E15" s="8" t="n">
        <v>35000</v>
      </c>
      <c r="F15" s="8" t="n">
        <v>1360373</v>
      </c>
    </row>
    <row r="16" ht="35" customHeight="1">
      <c r="B16" s="9" t="s">
        <v>191</v>
      </c>
      <c r="C16" s="8" t="n">
        <v>11903385</v>
      </c>
      <c r="D16" s="8" t="n">
        <v>1000000</v>
      </c>
      <c r="E16" s="8" t="n">
        <v>52000</v>
      </c>
      <c r="F16" s="8" t="n">
        <v>12955385</v>
      </c>
    </row>
    <row r="17" ht="35" customHeight="1">
      <c r="B17" s="9" t="s">
        <v>192</v>
      </c>
      <c r="C17" s="8" t="n">
        <v>24857103</v>
      </c>
      <c r="D17" s="8" t="n">
        <v>10546851</v>
      </c>
      <c r="E17" s="8" t="n">
        <v>60000</v>
      </c>
      <c r="F17" s="8" t="n">
        <v>35463954</v>
      </c>
    </row>
    <row r="18" ht="35" customHeight="1">
      <c r="B18" s="9" t="s">
        <v>193</v>
      </c>
      <c r="C18" s="8" t="n">
        <v>3214641</v>
      </c>
      <c r="D18" s="8" t="n">
        <v>0</v>
      </c>
      <c r="E18" s="8" t="n">
        <v>0</v>
      </c>
      <c r="F18" s="8" t="n">
        <v>3214641</v>
      </c>
    </row>
    <row r="19" ht="35" customHeight="1">
      <c r="B19" s="9" t="s">
        <v>194</v>
      </c>
      <c r="C19" s="8" t="n">
        <v>847299</v>
      </c>
      <c r="D19" s="8" t="n">
        <v>65037</v>
      </c>
      <c r="E19" s="8" t="n">
        <v>90541</v>
      </c>
      <c r="F19" s="8" t="n">
        <v>1002877</v>
      </c>
    </row>
    <row r="20" ht="35" customHeight="1">
      <c r="B20" s="9" t="s">
        <v>195</v>
      </c>
      <c r="C20" s="8" t="n">
        <v>135575910</v>
      </c>
      <c r="D20" s="8" t="n">
        <v>56842049</v>
      </c>
      <c r="E20" s="8" t="n">
        <v>51102791</v>
      </c>
      <c r="F20" s="8" t="n">
        <v>243520750</v>
      </c>
    </row>
    <row r="21" ht="35" customHeight="1">
      <c r="B21" s="9" t="s">
        <v>196</v>
      </c>
      <c r="C21" s="8" t="n">
        <v>15142828</v>
      </c>
      <c r="D21" s="8" t="n">
        <v>2078978</v>
      </c>
      <c r="E21" s="8" t="n">
        <v>4484557</v>
      </c>
      <c r="F21" s="8" t="n">
        <v>21706363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E4"/>
    <mergeCell ref="F4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6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35" customHeight="1"/>
    <row r="2" ht="25" customHeight="1">
      <c r="B2" s="6" t="s">
        <v>337</v>
      </c>
    </row>
    <row r="4" ht="45" customHeight="1">
      <c r="B4" s="7" t="s">
        <v>151</v>
      </c>
      <c r="C4" s="7" t="s">
        <v>286</v>
      </c>
      <c r="D4" s="7"/>
      <c r="E4" s="7"/>
      <c r="F4" s="7" t="s">
        <v>335</v>
      </c>
      <c r="H4" s="20" t="str">
        <f>=HYPERLINK("#'ÍNDICE'!A1", "Índice")</f>
      </c>
    </row>
    <row r="5" ht="45" customHeight="1">
      <c r="B5" s="7"/>
      <c r="C5" s="7" t="s">
        <v>338</v>
      </c>
      <c r="D5" s="7" t="s">
        <v>339</v>
      </c>
      <c r="E5" s="7" t="s">
        <v>340</v>
      </c>
      <c r="F5" s="7"/>
    </row>
    <row r="6" ht="35" customHeight="1">
      <c r="B6" s="11" t="s">
        <v>124</v>
      </c>
      <c r="C6" s="12" t="n">
        <v>1624107224</v>
      </c>
      <c r="D6" s="12" t="n">
        <v>715976034</v>
      </c>
      <c r="E6" s="12" t="n">
        <v>903100266</v>
      </c>
      <c r="F6" s="12" t="n">
        <v>3243183524</v>
      </c>
    </row>
    <row r="7" ht="35" customHeight="1">
      <c r="B7" s="9" t="s">
        <v>127</v>
      </c>
      <c r="C7" s="8" t="n">
        <v>183886182</v>
      </c>
      <c r="D7" s="8" t="n">
        <v>6902654</v>
      </c>
      <c r="E7" s="8" t="n">
        <v>96789379</v>
      </c>
      <c r="F7" s="8" t="n">
        <v>287578215</v>
      </c>
    </row>
    <row r="8" ht="35" customHeight="1">
      <c r="B8" s="9" t="s">
        <v>128</v>
      </c>
      <c r="C8" s="8" t="n">
        <v>13095508</v>
      </c>
      <c r="D8" s="8" t="n">
        <v>720383</v>
      </c>
      <c r="E8" s="8" t="n">
        <v>2776673</v>
      </c>
      <c r="F8" s="8" t="n">
        <v>16592564</v>
      </c>
    </row>
    <row r="9" ht="35" customHeight="1">
      <c r="B9" s="9" t="s">
        <v>129</v>
      </c>
      <c r="C9" s="8" t="n">
        <v>32359914</v>
      </c>
      <c r="D9" s="8" t="n">
        <v>1281824</v>
      </c>
      <c r="E9" s="8" t="n">
        <v>7760899</v>
      </c>
      <c r="F9" s="8" t="n">
        <v>41402637</v>
      </c>
    </row>
    <row r="10" ht="35" customHeight="1">
      <c r="B10" s="9" t="s">
        <v>130</v>
      </c>
      <c r="C10" s="8" t="n">
        <v>7335769</v>
      </c>
      <c r="D10" s="8" t="n">
        <v>3025190</v>
      </c>
      <c r="E10" s="8" t="n">
        <v>5911692</v>
      </c>
      <c r="F10" s="8" t="n">
        <v>16272651</v>
      </c>
    </row>
    <row r="11" ht="35" customHeight="1">
      <c r="B11" s="9" t="s">
        <v>131</v>
      </c>
      <c r="C11" s="8" t="n">
        <v>32202469</v>
      </c>
      <c r="D11" s="8" t="n">
        <v>11237494</v>
      </c>
      <c r="E11" s="8" t="n">
        <v>15225646</v>
      </c>
      <c r="F11" s="8" t="n">
        <v>58665609</v>
      </c>
    </row>
    <row r="12" ht="35" customHeight="1">
      <c r="B12" s="9" t="s">
        <v>132</v>
      </c>
      <c r="C12" s="8" t="n">
        <v>39596899</v>
      </c>
      <c r="D12" s="8" t="n">
        <v>3230286</v>
      </c>
      <c r="E12" s="8" t="n">
        <v>17140139</v>
      </c>
      <c r="F12" s="8" t="n">
        <v>59967324</v>
      </c>
    </row>
    <row r="13" ht="35" customHeight="1">
      <c r="B13" s="9" t="s">
        <v>133</v>
      </c>
      <c r="C13" s="8" t="n">
        <v>35656776</v>
      </c>
      <c r="D13" s="8" t="n">
        <v>9278241</v>
      </c>
      <c r="E13" s="8" t="n">
        <v>15196087</v>
      </c>
      <c r="F13" s="8" t="n">
        <v>60131104</v>
      </c>
    </row>
    <row r="14" ht="35" customHeight="1">
      <c r="B14" s="9" t="s">
        <v>134</v>
      </c>
      <c r="C14" s="8" t="n">
        <v>5551659</v>
      </c>
      <c r="D14" s="8" t="n">
        <v>1087300</v>
      </c>
      <c r="E14" s="8" t="n">
        <v>1649195</v>
      </c>
      <c r="F14" s="8" t="n">
        <v>8288154</v>
      </c>
    </row>
    <row r="15" ht="35" customHeight="1">
      <c r="B15" s="9" t="s">
        <v>135</v>
      </c>
      <c r="C15" s="8" t="n">
        <v>611205021</v>
      </c>
      <c r="D15" s="8" t="n">
        <v>107190751</v>
      </c>
      <c r="E15" s="8" t="n">
        <v>112847331</v>
      </c>
      <c r="F15" s="8" t="n">
        <v>831243103</v>
      </c>
    </row>
    <row r="16" ht="35" customHeight="1">
      <c r="B16" s="9" t="s">
        <v>136</v>
      </c>
      <c r="C16" s="8" t="n">
        <v>49108771</v>
      </c>
      <c r="D16" s="8" t="n">
        <v>7584880</v>
      </c>
      <c r="E16" s="8" t="n">
        <v>18550951</v>
      </c>
      <c r="F16" s="8" t="n">
        <v>75244602</v>
      </c>
    </row>
    <row r="17" ht="35" customHeight="1">
      <c r="B17" s="9" t="s">
        <v>137</v>
      </c>
      <c r="C17" s="8" t="n">
        <v>64383476</v>
      </c>
      <c r="D17" s="8" t="n">
        <v>9827279</v>
      </c>
      <c r="E17" s="8" t="n">
        <v>39617232</v>
      </c>
      <c r="F17" s="8" t="n">
        <v>113827987</v>
      </c>
    </row>
    <row r="18" ht="35" customHeight="1">
      <c r="B18" s="9" t="s">
        <v>138</v>
      </c>
      <c r="C18" s="8" t="n">
        <v>22723634</v>
      </c>
      <c r="D18" s="8" t="n">
        <v>2632484</v>
      </c>
      <c r="E18" s="8" t="n">
        <v>10131170</v>
      </c>
      <c r="F18" s="8" t="n">
        <v>35487288</v>
      </c>
    </row>
    <row r="19" ht="35" customHeight="1">
      <c r="B19" s="9" t="s">
        <v>139</v>
      </c>
      <c r="C19" s="8" t="n">
        <v>129600317</v>
      </c>
      <c r="D19" s="8" t="n">
        <v>18998153</v>
      </c>
      <c r="E19" s="8" t="n">
        <v>14619139</v>
      </c>
      <c r="F19" s="8" t="n">
        <v>163217609</v>
      </c>
    </row>
    <row r="20" ht="35" customHeight="1">
      <c r="B20" s="9" t="s">
        <v>140</v>
      </c>
      <c r="C20" s="8" t="n">
        <v>21034040</v>
      </c>
      <c r="D20" s="8" t="n">
        <v>2969882</v>
      </c>
      <c r="E20" s="8" t="n">
        <v>7060706</v>
      </c>
      <c r="F20" s="8" t="n">
        <v>31064628</v>
      </c>
    </row>
    <row r="21" ht="35" customHeight="1">
      <c r="B21" s="9" t="s">
        <v>141</v>
      </c>
      <c r="C21" s="8" t="n">
        <v>14798707</v>
      </c>
      <c r="D21" s="8" t="n">
        <v>1276205</v>
      </c>
      <c r="E21" s="8" t="n">
        <v>2727520</v>
      </c>
      <c r="F21" s="8" t="n">
        <v>18802432</v>
      </c>
    </row>
    <row r="22" ht="35" customHeight="1">
      <c r="B22" s="9" t="s">
        <v>142</v>
      </c>
      <c r="C22" s="8" t="n">
        <v>9081471</v>
      </c>
      <c r="D22" s="8" t="n">
        <v>3664408</v>
      </c>
      <c r="E22" s="8" t="n">
        <v>8432779</v>
      </c>
      <c r="F22" s="8" t="n">
        <v>21178658</v>
      </c>
    </row>
    <row r="23" ht="35" customHeight="1">
      <c r="B23" s="9" t="s">
        <v>143</v>
      </c>
      <c r="C23" s="8" t="n">
        <v>81027734</v>
      </c>
      <c r="D23" s="8" t="n">
        <v>498457287</v>
      </c>
      <c r="E23" s="8" t="n">
        <v>407121317</v>
      </c>
      <c r="F23" s="8" t="n">
        <v>986606338</v>
      </c>
    </row>
    <row r="24" ht="35" customHeight="1">
      <c r="B24" s="9" t="s">
        <v>144</v>
      </c>
      <c r="C24" s="8" t="n">
        <v>88369314</v>
      </c>
      <c r="D24" s="8" t="n">
        <v>9442975</v>
      </c>
      <c r="E24" s="8" t="n">
        <v>59799675</v>
      </c>
      <c r="F24" s="8" t="n">
        <v>157611964</v>
      </c>
    </row>
    <row r="25" ht="35" customHeight="1">
      <c r="B25" s="9" t="s">
        <v>145</v>
      </c>
      <c r="C25" s="8" t="n">
        <v>30159098</v>
      </c>
      <c r="D25" s="8" t="n">
        <v>2484668</v>
      </c>
      <c r="E25" s="8" t="n">
        <v>21563118</v>
      </c>
      <c r="F25" s="8" t="n">
        <v>54206884</v>
      </c>
    </row>
    <row r="26" ht="35" customHeight="1">
      <c r="B26" s="9" t="s">
        <v>146</v>
      </c>
      <c r="C26" s="8" t="n">
        <v>4790361</v>
      </c>
      <c r="D26" s="8" t="n">
        <v>219780</v>
      </c>
      <c r="E26" s="8" t="n">
        <v>2821740</v>
      </c>
      <c r="F26" s="8" t="n">
        <v>7831881</v>
      </c>
    </row>
    <row r="27" ht="35" customHeight="1">
      <c r="B27" s="9" t="s">
        <v>147</v>
      </c>
      <c r="C27" s="8" t="n">
        <v>17422229</v>
      </c>
      <c r="D27" s="8" t="n">
        <v>2347862</v>
      </c>
      <c r="E27" s="8" t="n">
        <v>9558051</v>
      </c>
      <c r="F27" s="8" t="n">
        <v>29328142</v>
      </c>
    </row>
    <row r="28" ht="35" customHeight="1">
      <c r="B28" s="9" t="s">
        <v>148</v>
      </c>
      <c r="C28" s="8" t="n">
        <v>15841239</v>
      </c>
      <c r="D28" s="8" t="n">
        <v>1348038</v>
      </c>
      <c r="E28" s="8" t="n">
        <v>8979086</v>
      </c>
      <c r="F28" s="8" t="n">
        <v>26168363</v>
      </c>
    </row>
    <row r="29" ht="35" customHeight="1">
      <c r="B29" s="9" t="s">
        <v>149</v>
      </c>
      <c r="C29" s="8" t="n">
        <v>83177179</v>
      </c>
      <c r="D29" s="8" t="n">
        <v>4427466</v>
      </c>
      <c r="E29" s="8" t="n">
        <v>15439675</v>
      </c>
      <c r="F29" s="8" t="n">
        <v>103044320</v>
      </c>
    </row>
    <row r="30" ht="35" customHeight="1">
      <c r="B30" s="9" t="s">
        <v>150</v>
      </c>
      <c r="C30" s="8" t="n">
        <v>31699457</v>
      </c>
      <c r="D30" s="8" t="n">
        <v>6340544</v>
      </c>
      <c r="E30" s="8" t="n">
        <v>1381066</v>
      </c>
      <c r="F30" s="8" t="n">
        <v>39421067</v>
      </c>
    </row>
    <row r="32">
      <c r="B32" s="10" t="s">
        <v>120</v>
      </c>
    </row>
    <row r="33">
      <c r="B33" s="10" t="s">
        <v>152</v>
      </c>
    </row>
    <row r="34">
      <c r="B34" s="10" t="s">
        <v>153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E4"/>
    <mergeCell ref="F4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35" customHeight="1"/>
    <row r="2" ht="25" customHeight="1">
      <c r="B2" s="6" t="s">
        <v>341</v>
      </c>
    </row>
    <row r="4" ht="30" customHeight="1">
      <c r="B4" s="7" t="s">
        <v>198</v>
      </c>
      <c r="C4" s="7" t="s">
        <v>286</v>
      </c>
      <c r="D4" s="7"/>
      <c r="E4" s="7"/>
      <c r="F4" s="7" t="s">
        <v>335</v>
      </c>
      <c r="H4" s="20" t="str">
        <f>=HYPERLINK("#'ÍNDICE'!A1", "Índice")</f>
      </c>
    </row>
    <row r="5" ht="30" customHeight="1">
      <c r="B5" s="7"/>
      <c r="C5" s="7" t="s">
        <v>338</v>
      </c>
      <c r="D5" s="7" t="s">
        <v>339</v>
      </c>
      <c r="E5" s="7" t="s">
        <v>342</v>
      </c>
      <c r="F5" s="7"/>
    </row>
    <row r="6" ht="35" customHeight="1">
      <c r="B6" s="11" t="s">
        <v>124</v>
      </c>
      <c r="C6" s="12" t="n">
        <v>1624107224</v>
      </c>
      <c r="D6" s="12" t="n">
        <v>715976034</v>
      </c>
      <c r="E6" s="12" t="n">
        <v>903100266</v>
      </c>
      <c r="F6" s="12" t="n">
        <v>3243183524</v>
      </c>
    </row>
    <row r="7" ht="35" customHeight="1">
      <c r="B7" s="9" t="s">
        <v>178</v>
      </c>
      <c r="C7" s="8" t="n">
        <v>752563075</v>
      </c>
      <c r="D7" s="8" t="n">
        <v>140834716</v>
      </c>
      <c r="E7" s="8" t="n">
        <v>199180591</v>
      </c>
      <c r="F7" s="8" t="n">
        <v>1092578382</v>
      </c>
    </row>
    <row r="8" ht="35" customHeight="1">
      <c r="B8" s="9" t="s">
        <v>179</v>
      </c>
      <c r="C8" s="8" t="n">
        <v>112493181</v>
      </c>
      <c r="D8" s="8" t="n">
        <v>140870095</v>
      </c>
      <c r="E8" s="8" t="n">
        <v>43077103</v>
      </c>
      <c r="F8" s="8" t="n">
        <v>296440379</v>
      </c>
    </row>
    <row r="9" ht="35" customHeight="1">
      <c r="B9" s="9" t="s">
        <v>180</v>
      </c>
      <c r="C9" s="8" t="n">
        <v>300842876</v>
      </c>
      <c r="D9" s="8" t="n">
        <v>197341844</v>
      </c>
      <c r="E9" s="8" t="n">
        <v>272028588</v>
      </c>
      <c r="F9" s="8" t="n">
        <v>770213308</v>
      </c>
    </row>
    <row r="10" ht="35" customHeight="1">
      <c r="B10" s="9" t="s">
        <v>185</v>
      </c>
      <c r="C10" s="8" t="n">
        <v>274587643</v>
      </c>
      <c r="D10" s="8" t="n">
        <v>123854200</v>
      </c>
      <c r="E10" s="8" t="n">
        <v>218396656</v>
      </c>
      <c r="F10" s="8" t="n">
        <v>616838499</v>
      </c>
    </row>
    <row r="11" ht="35" customHeight="1">
      <c r="B11" s="9" t="s">
        <v>186</v>
      </c>
      <c r="C11" s="8" t="n">
        <v>41331965</v>
      </c>
      <c r="D11" s="8" t="n">
        <v>29556044</v>
      </c>
      <c r="E11" s="8" t="n">
        <v>14598667</v>
      </c>
      <c r="F11" s="8" t="n">
        <v>85486676</v>
      </c>
    </row>
    <row r="12" ht="35" customHeight="1">
      <c r="B12" s="9" t="s">
        <v>187</v>
      </c>
      <c r="C12" s="8" t="n">
        <v>4811617</v>
      </c>
      <c r="D12" s="8" t="n">
        <v>50000</v>
      </c>
      <c r="E12" s="8" t="n">
        <v>245589</v>
      </c>
      <c r="F12" s="8" t="n">
        <v>5107206</v>
      </c>
    </row>
    <row r="13" ht="35" customHeight="1">
      <c r="B13" s="9" t="s">
        <v>188</v>
      </c>
      <c r="C13" s="8" t="n">
        <v>6290052</v>
      </c>
      <c r="D13" s="8" t="n">
        <v>3292046</v>
      </c>
      <c r="E13" s="8" t="n">
        <v>40200451</v>
      </c>
      <c r="F13" s="8" t="n">
        <v>49782549</v>
      </c>
    </row>
    <row r="14" ht="35" customHeight="1">
      <c r="B14" s="9" t="s">
        <v>189</v>
      </c>
      <c r="C14" s="8" t="n">
        <v>7512182</v>
      </c>
      <c r="D14" s="8" t="n">
        <v>0</v>
      </c>
      <c r="E14" s="8" t="n">
        <v>0</v>
      </c>
      <c r="F14" s="8" t="n">
        <v>7512182</v>
      </c>
    </row>
    <row r="15" ht="35" customHeight="1">
      <c r="B15" s="9" t="s">
        <v>190</v>
      </c>
      <c r="C15" s="8" t="n">
        <v>503935</v>
      </c>
      <c r="D15" s="8" t="n">
        <v>631438</v>
      </c>
      <c r="E15" s="8" t="n">
        <v>225000</v>
      </c>
      <c r="F15" s="8" t="n">
        <v>1360373</v>
      </c>
    </row>
    <row r="16" ht="35" customHeight="1">
      <c r="B16" s="9" t="s">
        <v>191</v>
      </c>
      <c r="C16" s="8" t="n">
        <v>9398785</v>
      </c>
      <c r="D16" s="8" t="n">
        <v>729172</v>
      </c>
      <c r="E16" s="8" t="n">
        <v>2827428</v>
      </c>
      <c r="F16" s="8" t="n">
        <v>12955385</v>
      </c>
    </row>
    <row r="17" ht="35" customHeight="1">
      <c r="B17" s="9" t="s">
        <v>192</v>
      </c>
      <c r="C17" s="8" t="n">
        <v>21725784</v>
      </c>
      <c r="D17" s="8" t="n">
        <v>5470864</v>
      </c>
      <c r="E17" s="8" t="n">
        <v>8267306</v>
      </c>
      <c r="F17" s="8" t="n">
        <v>35463954</v>
      </c>
    </row>
    <row r="18" ht="35" customHeight="1">
      <c r="B18" s="9" t="s">
        <v>193</v>
      </c>
      <c r="C18" s="8" t="n">
        <v>3214641</v>
      </c>
      <c r="D18" s="8" t="n">
        <v>0</v>
      </c>
      <c r="E18" s="8" t="n">
        <v>0</v>
      </c>
      <c r="F18" s="8" t="n">
        <v>3214641</v>
      </c>
    </row>
    <row r="19" ht="35" customHeight="1">
      <c r="B19" s="9" t="s">
        <v>194</v>
      </c>
      <c r="C19" s="8" t="n">
        <v>847299</v>
      </c>
      <c r="D19" s="8" t="n">
        <v>155578</v>
      </c>
      <c r="E19" s="8" t="n">
        <v>0</v>
      </c>
      <c r="F19" s="8" t="n">
        <v>1002877</v>
      </c>
    </row>
    <row r="20" ht="35" customHeight="1">
      <c r="B20" s="9" t="s">
        <v>195</v>
      </c>
      <c r="C20" s="8" t="n">
        <v>74218576</v>
      </c>
      <c r="D20" s="8" t="n">
        <v>70943225</v>
      </c>
      <c r="E20" s="8" t="n">
        <v>98358949</v>
      </c>
      <c r="F20" s="8" t="n">
        <v>243520750</v>
      </c>
    </row>
    <row r="21" ht="35" customHeight="1">
      <c r="B21" s="9" t="s">
        <v>196</v>
      </c>
      <c r="C21" s="8" t="n">
        <v>13765613</v>
      </c>
      <c r="D21" s="8" t="n">
        <v>2246812</v>
      </c>
      <c r="E21" s="8" t="n">
        <v>5693938</v>
      </c>
      <c r="F21" s="8" t="n">
        <v>21706363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E4"/>
    <mergeCell ref="F4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65.71" hidden="0" customWidth="1"/>
    <col min="3" max="3" width="40.71" hidden="0" customWidth="1"/>
    <col min="4" max="4" width="40.71" hidden="0" customWidth="1"/>
    <col min="5" max="5" width="40.71" hidden="0" customWidth="1"/>
    <col min="6" max="6" width="40.71" hidden="0" customWidth="1"/>
    <col min="7" max="7" width="40.71" hidden="0" customWidth="1"/>
    <col min="8" max="8" width="40.71" hidden="0" customWidth="1"/>
    <col min="10" max="10" width="15.71" hidden="0" customWidth="1"/>
  </cols>
  <sheetData>
    <row r="1" ht="120" customHeight="1"/>
    <row r="2" ht="25" customHeight="1">
      <c r="B2" s="6" t="s">
        <v>343</v>
      </c>
    </row>
    <row r="4" ht="45" customHeight="1">
      <c r="B4" s="7" t="s">
        <v>198</v>
      </c>
      <c r="C4" s="7" t="s">
        <v>344</v>
      </c>
      <c r="D4" s="7"/>
      <c r="E4" s="7"/>
      <c r="F4" s="7"/>
      <c r="G4" s="7"/>
      <c r="H4" s="7" t="s">
        <v>350</v>
      </c>
      <c r="J4" s="20" t="str">
        <f>=HYPERLINK("#'ÍNDICE'!A1", "Índice")</f>
      </c>
    </row>
    <row r="5" ht="50" customHeight="1">
      <c r="B5" s="7"/>
      <c r="C5" s="7" t="s">
        <v>345</v>
      </c>
      <c r="D5" s="7" t="s">
        <v>346</v>
      </c>
      <c r="E5" s="7" t="s">
        <v>347</v>
      </c>
      <c r="F5" s="7" t="s">
        <v>348</v>
      </c>
      <c r="G5" s="7" t="s">
        <v>349</v>
      </c>
      <c r="H5" s="7"/>
    </row>
    <row r="6" ht="35" customHeight="1">
      <c r="B6" s="11" t="s">
        <v>124</v>
      </c>
      <c r="C6" s="12" t="n">
        <v>1177376742</v>
      </c>
      <c r="D6" s="12" t="n">
        <v>404811142</v>
      </c>
      <c r="E6" s="12" t="n">
        <v>5619014</v>
      </c>
      <c r="F6" s="12" t="n">
        <v>30827204</v>
      </c>
      <c r="G6" s="12" t="n">
        <v>5473122</v>
      </c>
      <c r="H6" s="12" t="n">
        <v>1624107224</v>
      </c>
    </row>
    <row r="7" ht="35" customHeight="1">
      <c r="B7" s="9" t="s">
        <v>178</v>
      </c>
      <c r="C7" s="8" t="n">
        <v>530371567</v>
      </c>
      <c r="D7" s="8" t="n">
        <v>216736729</v>
      </c>
      <c r="E7" s="8" t="n">
        <v>1502284</v>
      </c>
      <c r="F7" s="8" t="n">
        <v>914989</v>
      </c>
      <c r="G7" s="8" t="n">
        <v>3037506</v>
      </c>
      <c r="H7" s="8" t="n">
        <v>752563075</v>
      </c>
    </row>
    <row r="8" ht="35" customHeight="1">
      <c r="B8" s="9" t="s">
        <v>179</v>
      </c>
      <c r="C8" s="8" t="n">
        <v>108190433</v>
      </c>
      <c r="D8" s="8" t="n">
        <v>3859574</v>
      </c>
      <c r="E8" s="8" t="n">
        <v>267730</v>
      </c>
      <c r="F8" s="8" t="n">
        <v>0</v>
      </c>
      <c r="G8" s="8" t="n">
        <v>175444</v>
      </c>
      <c r="H8" s="8" t="n">
        <v>112493181</v>
      </c>
    </row>
    <row r="9" ht="35" customHeight="1">
      <c r="B9" s="9" t="s">
        <v>180</v>
      </c>
      <c r="C9" s="8" t="n">
        <v>211273102</v>
      </c>
      <c r="D9" s="8" t="n">
        <v>82643194</v>
      </c>
      <c r="E9" s="8" t="n">
        <v>3320000</v>
      </c>
      <c r="F9" s="8" t="n">
        <v>3276580</v>
      </c>
      <c r="G9" s="8" t="n">
        <v>330000</v>
      </c>
      <c r="H9" s="8" t="n">
        <v>300842876</v>
      </c>
    </row>
    <row r="10" ht="35" customHeight="1">
      <c r="B10" s="9" t="s">
        <v>185</v>
      </c>
      <c r="C10" s="8" t="n">
        <v>203668708</v>
      </c>
      <c r="D10" s="8" t="n">
        <v>69876072</v>
      </c>
      <c r="E10" s="8" t="n">
        <v>479000</v>
      </c>
      <c r="F10" s="8" t="n">
        <v>0</v>
      </c>
      <c r="G10" s="8" t="n">
        <v>563863</v>
      </c>
      <c r="H10" s="8" t="n">
        <v>274587643</v>
      </c>
    </row>
    <row r="11" ht="35" customHeight="1">
      <c r="B11" s="9" t="s">
        <v>186</v>
      </c>
      <c r="C11" s="8" t="n">
        <v>31184924</v>
      </c>
      <c r="D11" s="8" t="n">
        <v>9765932</v>
      </c>
      <c r="E11" s="8" t="n">
        <v>0</v>
      </c>
      <c r="F11" s="8" t="n">
        <v>0</v>
      </c>
      <c r="G11" s="8" t="n">
        <v>381109</v>
      </c>
      <c r="H11" s="8" t="n">
        <v>41331965</v>
      </c>
    </row>
    <row r="12" ht="35" customHeight="1">
      <c r="B12" s="9" t="s">
        <v>187</v>
      </c>
      <c r="C12" s="8" t="n">
        <v>325431</v>
      </c>
      <c r="D12" s="8" t="n">
        <v>0</v>
      </c>
      <c r="E12" s="8" t="n">
        <v>0</v>
      </c>
      <c r="F12" s="8" t="n">
        <v>4486186</v>
      </c>
      <c r="G12" s="8" t="n">
        <v>0</v>
      </c>
      <c r="H12" s="8" t="n">
        <v>4811617</v>
      </c>
    </row>
    <row r="13" ht="35" customHeight="1">
      <c r="B13" s="9" t="s">
        <v>188</v>
      </c>
      <c r="C13" s="8" t="n">
        <v>5594572</v>
      </c>
      <c r="D13" s="8" t="n">
        <v>695480</v>
      </c>
      <c r="E13" s="8" t="n">
        <v>0</v>
      </c>
      <c r="F13" s="8" t="n">
        <v>0</v>
      </c>
      <c r="G13" s="8" t="n">
        <v>0</v>
      </c>
      <c r="H13" s="8" t="n">
        <v>6290052</v>
      </c>
    </row>
    <row r="14" ht="35" customHeight="1">
      <c r="B14" s="9" t="s">
        <v>189</v>
      </c>
      <c r="C14" s="8" t="n">
        <v>179400</v>
      </c>
      <c r="D14" s="8" t="n">
        <v>0</v>
      </c>
      <c r="E14" s="8" t="n">
        <v>0</v>
      </c>
      <c r="F14" s="8" t="n">
        <v>7261782</v>
      </c>
      <c r="G14" s="8" t="n">
        <v>71000</v>
      </c>
      <c r="H14" s="8" t="n">
        <v>7512182</v>
      </c>
    </row>
    <row r="15" ht="35" customHeight="1">
      <c r="B15" s="9" t="s">
        <v>190</v>
      </c>
      <c r="C15" s="8" t="n">
        <v>167920</v>
      </c>
      <c r="D15" s="8" t="n">
        <v>291967</v>
      </c>
      <c r="E15" s="8" t="n">
        <v>0</v>
      </c>
      <c r="F15" s="8" t="n">
        <v>44048</v>
      </c>
      <c r="G15" s="8" t="n">
        <v>0</v>
      </c>
      <c r="H15" s="8" t="n">
        <v>503935</v>
      </c>
    </row>
    <row r="16" ht="35" customHeight="1">
      <c r="B16" s="9" t="s">
        <v>191</v>
      </c>
      <c r="C16" s="8" t="n">
        <v>4483376</v>
      </c>
      <c r="D16" s="8" t="n">
        <v>0</v>
      </c>
      <c r="E16" s="8" t="n">
        <v>0</v>
      </c>
      <c r="F16" s="8" t="n">
        <v>4915409</v>
      </c>
      <c r="G16" s="8" t="n">
        <v>0</v>
      </c>
      <c r="H16" s="8" t="n">
        <v>9398785</v>
      </c>
    </row>
    <row r="17" ht="35" customHeight="1">
      <c r="B17" s="9" t="s">
        <v>192</v>
      </c>
      <c r="C17" s="8" t="n">
        <v>21411928</v>
      </c>
      <c r="D17" s="8" t="n">
        <v>313856</v>
      </c>
      <c r="E17" s="8" t="n">
        <v>0</v>
      </c>
      <c r="F17" s="8" t="n">
        <v>0</v>
      </c>
      <c r="G17" s="8" t="n">
        <v>0</v>
      </c>
      <c r="H17" s="8" t="n">
        <v>21725784</v>
      </c>
    </row>
    <row r="18" ht="35" customHeight="1">
      <c r="B18" s="9" t="s">
        <v>193</v>
      </c>
      <c r="C18" s="8" t="n">
        <v>0</v>
      </c>
      <c r="D18" s="8" t="n">
        <v>0</v>
      </c>
      <c r="E18" s="8" t="n">
        <v>0</v>
      </c>
      <c r="F18" s="8" t="n">
        <v>3214641</v>
      </c>
      <c r="G18" s="8" t="n">
        <v>0</v>
      </c>
      <c r="H18" s="8" t="n">
        <v>3214641</v>
      </c>
    </row>
    <row r="19" ht="35" customHeight="1">
      <c r="B19" s="9" t="s">
        <v>194</v>
      </c>
      <c r="C19" s="8" t="n">
        <v>80000</v>
      </c>
      <c r="D19" s="8" t="n">
        <v>179299</v>
      </c>
      <c r="E19" s="8" t="n">
        <v>0</v>
      </c>
      <c r="F19" s="8" t="n">
        <v>588000</v>
      </c>
      <c r="G19" s="8" t="n">
        <v>0</v>
      </c>
      <c r="H19" s="8" t="n">
        <v>847299</v>
      </c>
    </row>
    <row r="20" ht="35" customHeight="1">
      <c r="B20" s="9" t="s">
        <v>195</v>
      </c>
      <c r="C20" s="8" t="n">
        <v>54138195</v>
      </c>
      <c r="D20" s="8" t="n">
        <v>20030381</v>
      </c>
      <c r="E20" s="8" t="n">
        <v>50000</v>
      </c>
      <c r="F20" s="8" t="n">
        <v>0</v>
      </c>
      <c r="G20" s="8" t="n">
        <v>0</v>
      </c>
      <c r="H20" s="8" t="n">
        <v>74218576</v>
      </c>
    </row>
    <row r="21" ht="35" customHeight="1">
      <c r="B21" s="9" t="s">
        <v>196</v>
      </c>
      <c r="C21" s="8" t="n">
        <v>6307186</v>
      </c>
      <c r="D21" s="8" t="n">
        <v>418658</v>
      </c>
      <c r="E21" s="8" t="n">
        <v>0</v>
      </c>
      <c r="F21" s="8" t="n">
        <v>6125569</v>
      </c>
      <c r="G21" s="8" t="n">
        <v>914200</v>
      </c>
      <c r="H21" s="8" t="n">
        <v>13765613</v>
      </c>
    </row>
    <row r="23">
      <c r="B23" s="10" t="s">
        <v>120</v>
      </c>
    </row>
    <row r="24">
      <c r="B24" s="10" t="s">
        <v>152</v>
      </c>
    </row>
    <row r="25">
      <c r="B25" s="10" t="s">
        <v>153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G4"/>
    <mergeCell ref="H4:H5"/>
    <mergeCell ref="J4:J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65.71" hidden="0" customWidth="1"/>
    <col min="3" max="3" width="45.71" hidden="0" customWidth="1"/>
    <col min="4" max="4" width="45.71" hidden="0" customWidth="1"/>
    <col min="5" max="5" width="45.71" hidden="0" customWidth="1"/>
    <col min="6" max="6" width="45.71" hidden="0" customWidth="1"/>
    <col min="7" max="7" width="45.71" hidden="0" customWidth="1"/>
    <col min="8" max="8" width="45.71" hidden="0" customWidth="1"/>
    <col min="9" max="9" width="45.71" hidden="0" customWidth="1"/>
    <col min="10" max="10" width="45.71" hidden="0" customWidth="1"/>
    <col min="11" max="11" width="45.71" hidden="0" customWidth="1"/>
    <col min="13" max="13" width="15.71" hidden="0" customWidth="1"/>
  </cols>
  <sheetData>
    <row r="1" ht="135" customHeight="1"/>
    <row r="2" ht="25" customHeight="1">
      <c r="B2" s="6" t="s">
        <v>351</v>
      </c>
    </row>
    <row r="4" ht="50" customHeight="1">
      <c r="B4" s="7" t="s">
        <v>198</v>
      </c>
      <c r="C4" s="7" t="s">
        <v>344</v>
      </c>
      <c r="D4" s="7"/>
      <c r="E4" s="7"/>
      <c r="F4" s="7"/>
      <c r="G4" s="7"/>
      <c r="H4" s="7"/>
      <c r="I4" s="7"/>
      <c r="J4" s="7"/>
      <c r="K4" s="7" t="s">
        <v>360</v>
      </c>
      <c r="M4" s="20" t="str">
        <f>=HYPERLINK("#'ÍNDICE'!A1", "Índice")</f>
      </c>
    </row>
    <row r="5" ht="60" customHeight="1">
      <c r="B5" s="7"/>
      <c r="C5" s="7" t="s">
        <v>352</v>
      </c>
      <c r="D5" s="7" t="s">
        <v>353</v>
      </c>
      <c r="E5" s="7" t="s">
        <v>354</v>
      </c>
      <c r="F5" s="7" t="s">
        <v>355</v>
      </c>
      <c r="G5" s="7" t="s">
        <v>356</v>
      </c>
      <c r="H5" s="7" t="s">
        <v>357</v>
      </c>
      <c r="I5" s="7" t="s">
        <v>358</v>
      </c>
      <c r="J5" s="7" t="s">
        <v>359</v>
      </c>
      <c r="K5" s="7"/>
    </row>
    <row r="6" ht="35" customHeight="1">
      <c r="B6" s="11" t="s">
        <v>124</v>
      </c>
      <c r="C6" s="12" t="n">
        <v>10446518</v>
      </c>
      <c r="D6" s="12" t="n">
        <v>25769179</v>
      </c>
      <c r="E6" s="12" t="n">
        <v>2835333</v>
      </c>
      <c r="F6" s="12" t="n">
        <v>653178448</v>
      </c>
      <c r="G6" s="12" t="n">
        <v>3428758</v>
      </c>
      <c r="H6" s="12" t="n">
        <v>2122000</v>
      </c>
      <c r="I6" s="12" t="n">
        <v>14299087</v>
      </c>
      <c r="J6" s="12" t="n">
        <v>3896711</v>
      </c>
      <c r="K6" s="12" t="n">
        <v>715976034</v>
      </c>
    </row>
    <row r="7" ht="35" customHeight="1">
      <c r="B7" s="9" t="s">
        <v>178</v>
      </c>
      <c r="C7" s="8" t="n">
        <v>7239907</v>
      </c>
      <c r="D7" s="8" t="n">
        <v>14964018</v>
      </c>
      <c r="E7" s="8" t="n">
        <v>1329493</v>
      </c>
      <c r="F7" s="8" t="n">
        <v>103733356</v>
      </c>
      <c r="G7" s="8" t="n">
        <v>499200</v>
      </c>
      <c r="H7" s="8" t="n">
        <v>122000</v>
      </c>
      <c r="I7" s="8" t="n">
        <v>11017781</v>
      </c>
      <c r="J7" s="8" t="n">
        <v>1928961</v>
      </c>
      <c r="K7" s="8" t="n">
        <v>140834716</v>
      </c>
    </row>
    <row r="8" ht="35" customHeight="1">
      <c r="B8" s="9" t="s">
        <v>179</v>
      </c>
      <c r="C8" s="8" t="n">
        <v>843193</v>
      </c>
      <c r="D8" s="8" t="n">
        <v>3415505</v>
      </c>
      <c r="E8" s="8" t="n">
        <v>435440</v>
      </c>
      <c r="F8" s="8" t="n">
        <v>135343893</v>
      </c>
      <c r="G8" s="8" t="n">
        <v>300000</v>
      </c>
      <c r="H8" s="8" t="n">
        <v>0</v>
      </c>
      <c r="I8" s="8" t="n">
        <v>492064</v>
      </c>
      <c r="J8" s="8" t="n">
        <v>40000</v>
      </c>
      <c r="K8" s="8" t="n">
        <v>140870095</v>
      </c>
    </row>
    <row r="9" ht="35" customHeight="1">
      <c r="B9" s="9" t="s">
        <v>180</v>
      </c>
      <c r="C9" s="8" t="n">
        <v>615018</v>
      </c>
      <c r="D9" s="8" t="n">
        <v>2089576</v>
      </c>
      <c r="E9" s="8" t="n">
        <v>15000</v>
      </c>
      <c r="F9" s="8" t="n">
        <v>191578008</v>
      </c>
      <c r="G9" s="8" t="n">
        <v>180000</v>
      </c>
      <c r="H9" s="8" t="n">
        <v>0</v>
      </c>
      <c r="I9" s="8" t="n">
        <v>2789242</v>
      </c>
      <c r="J9" s="8" t="n">
        <v>75000</v>
      </c>
      <c r="K9" s="8" t="n">
        <v>197341844</v>
      </c>
    </row>
    <row r="10" ht="35" customHeight="1">
      <c r="B10" s="9" t="s">
        <v>185</v>
      </c>
      <c r="C10" s="8" t="n">
        <v>1033000</v>
      </c>
      <c r="D10" s="8" t="n">
        <v>3295061</v>
      </c>
      <c r="E10" s="8" t="n">
        <v>835400</v>
      </c>
      <c r="F10" s="8" t="n">
        <v>118384869</v>
      </c>
      <c r="G10" s="8" t="n">
        <v>218120</v>
      </c>
      <c r="H10" s="8" t="n">
        <v>0</v>
      </c>
      <c r="I10" s="8" t="n">
        <v>0</v>
      </c>
      <c r="J10" s="8" t="n">
        <v>87750</v>
      </c>
      <c r="K10" s="8" t="n">
        <v>123854200</v>
      </c>
    </row>
    <row r="11" ht="35" customHeight="1">
      <c r="B11" s="9" t="s">
        <v>186</v>
      </c>
      <c r="C11" s="8" t="n">
        <v>0</v>
      </c>
      <c r="D11" s="8" t="n">
        <v>240000</v>
      </c>
      <c r="E11" s="8" t="n">
        <v>0</v>
      </c>
      <c r="F11" s="8" t="n">
        <v>24441044</v>
      </c>
      <c r="G11" s="8" t="n">
        <v>1200000</v>
      </c>
      <c r="H11" s="8" t="n">
        <v>2000000</v>
      </c>
      <c r="I11" s="8" t="n">
        <v>0</v>
      </c>
      <c r="J11" s="8" t="n">
        <v>1675000</v>
      </c>
      <c r="K11" s="8" t="n">
        <v>29556044</v>
      </c>
    </row>
    <row r="12" ht="35" customHeight="1">
      <c r="B12" s="9" t="s">
        <v>187</v>
      </c>
      <c r="C12" s="8" t="n">
        <v>0</v>
      </c>
      <c r="D12" s="8" t="n">
        <v>0</v>
      </c>
      <c r="E12" s="8" t="n">
        <v>0</v>
      </c>
      <c r="F12" s="8" t="n">
        <v>0</v>
      </c>
      <c r="G12" s="8" t="n">
        <v>50000</v>
      </c>
      <c r="H12" s="8" t="n">
        <v>0</v>
      </c>
      <c r="I12" s="8" t="n">
        <v>0</v>
      </c>
      <c r="J12" s="8" t="n">
        <v>0</v>
      </c>
      <c r="K12" s="8" t="n">
        <v>50000</v>
      </c>
    </row>
    <row r="13" ht="35" customHeight="1">
      <c r="B13" s="9" t="s">
        <v>188</v>
      </c>
      <c r="C13" s="8" t="n">
        <v>0</v>
      </c>
      <c r="D13" s="8" t="n">
        <v>0</v>
      </c>
      <c r="E13" s="8" t="n">
        <v>0</v>
      </c>
      <c r="F13" s="8" t="n">
        <v>3292046</v>
      </c>
      <c r="G13" s="8" t="n">
        <v>0</v>
      </c>
      <c r="H13" s="8" t="n">
        <v>0</v>
      </c>
      <c r="I13" s="8" t="n">
        <v>0</v>
      </c>
      <c r="J13" s="8" t="n">
        <v>0</v>
      </c>
      <c r="K13" s="8" t="n">
        <v>3292046</v>
      </c>
    </row>
    <row r="14" ht="35" customHeight="1">
      <c r="B14" s="9" t="s">
        <v>189</v>
      </c>
      <c r="C14" s="8" t="n">
        <v>0</v>
      </c>
      <c r="D14" s="8" t="n">
        <v>0</v>
      </c>
      <c r="E14" s="8" t="n">
        <v>0</v>
      </c>
      <c r="F14" s="8" t="n">
        <v>0</v>
      </c>
      <c r="G14" s="8" t="n">
        <v>0</v>
      </c>
      <c r="H14" s="8" t="n">
        <v>0</v>
      </c>
      <c r="I14" s="8" t="n">
        <v>0</v>
      </c>
      <c r="J14" s="8" t="n">
        <v>0</v>
      </c>
      <c r="K14" s="8" t="n">
        <v>0</v>
      </c>
    </row>
    <row r="15" ht="35" customHeight="1">
      <c r="B15" s="9" t="s">
        <v>190</v>
      </c>
      <c r="C15" s="8" t="n">
        <v>0</v>
      </c>
      <c r="D15" s="8" t="n">
        <v>0</v>
      </c>
      <c r="E15" s="8" t="n">
        <v>0</v>
      </c>
      <c r="F15" s="8" t="n">
        <v>0</v>
      </c>
      <c r="G15" s="8" t="n">
        <v>631438</v>
      </c>
      <c r="H15" s="8" t="n">
        <v>0</v>
      </c>
      <c r="I15" s="8" t="n">
        <v>0</v>
      </c>
      <c r="J15" s="8" t="n">
        <v>0</v>
      </c>
      <c r="K15" s="8" t="n">
        <v>631438</v>
      </c>
    </row>
    <row r="16" ht="35" customHeight="1">
      <c r="B16" s="9" t="s">
        <v>191</v>
      </c>
      <c r="C16" s="8" t="n">
        <v>0</v>
      </c>
      <c r="D16" s="8" t="n">
        <v>0</v>
      </c>
      <c r="E16" s="8" t="n">
        <v>0</v>
      </c>
      <c r="F16" s="8" t="n">
        <v>729172</v>
      </c>
      <c r="G16" s="8" t="n">
        <v>0</v>
      </c>
      <c r="H16" s="8" t="n">
        <v>0</v>
      </c>
      <c r="I16" s="8" t="n">
        <v>0</v>
      </c>
      <c r="J16" s="8" t="n">
        <v>0</v>
      </c>
      <c r="K16" s="8" t="n">
        <v>729172</v>
      </c>
    </row>
    <row r="17" ht="35" customHeight="1">
      <c r="B17" s="9" t="s">
        <v>192</v>
      </c>
      <c r="C17" s="8" t="n">
        <v>0</v>
      </c>
      <c r="D17" s="8" t="n">
        <v>0</v>
      </c>
      <c r="E17" s="8" t="n">
        <v>0</v>
      </c>
      <c r="F17" s="8" t="n">
        <v>5470864</v>
      </c>
      <c r="G17" s="8" t="n">
        <v>0</v>
      </c>
      <c r="H17" s="8" t="n">
        <v>0</v>
      </c>
      <c r="I17" s="8" t="n">
        <v>0</v>
      </c>
      <c r="J17" s="8" t="n">
        <v>0</v>
      </c>
      <c r="K17" s="8" t="n">
        <v>5470864</v>
      </c>
    </row>
    <row r="18" ht="35" customHeight="1">
      <c r="B18" s="9" t="s">
        <v>193</v>
      </c>
      <c r="C18" s="8" t="n">
        <v>0</v>
      </c>
      <c r="D18" s="8" t="n">
        <v>0</v>
      </c>
      <c r="E18" s="8" t="n">
        <v>0</v>
      </c>
      <c r="F18" s="8" t="n">
        <v>0</v>
      </c>
      <c r="G18" s="8" t="n">
        <v>0</v>
      </c>
      <c r="H18" s="8" t="n">
        <v>0</v>
      </c>
      <c r="I18" s="8" t="n">
        <v>0</v>
      </c>
      <c r="J18" s="8" t="n">
        <v>0</v>
      </c>
      <c r="K18" s="8" t="n">
        <v>0</v>
      </c>
    </row>
    <row r="19" ht="35" customHeight="1">
      <c r="B19" s="9" t="s">
        <v>194</v>
      </c>
      <c r="C19" s="8" t="n">
        <v>0</v>
      </c>
      <c r="D19" s="8" t="n">
        <v>0</v>
      </c>
      <c r="E19" s="8" t="n">
        <v>0</v>
      </c>
      <c r="F19" s="8" t="n">
        <v>155578</v>
      </c>
      <c r="G19" s="8" t="n">
        <v>0</v>
      </c>
      <c r="H19" s="8" t="n">
        <v>0</v>
      </c>
      <c r="I19" s="8" t="n">
        <v>0</v>
      </c>
      <c r="J19" s="8" t="n">
        <v>0</v>
      </c>
      <c r="K19" s="8" t="n">
        <v>155578</v>
      </c>
    </row>
    <row r="20" ht="35" customHeight="1">
      <c r="B20" s="9" t="s">
        <v>195</v>
      </c>
      <c r="C20" s="8" t="n">
        <v>708900</v>
      </c>
      <c r="D20" s="8" t="n">
        <v>1611643</v>
      </c>
      <c r="E20" s="8" t="n">
        <v>100000</v>
      </c>
      <c r="F20" s="8" t="n">
        <v>68432682</v>
      </c>
      <c r="G20" s="8" t="n">
        <v>0</v>
      </c>
      <c r="H20" s="8" t="n">
        <v>0</v>
      </c>
      <c r="I20" s="8" t="n">
        <v>0</v>
      </c>
      <c r="J20" s="8" t="n">
        <v>90000</v>
      </c>
      <c r="K20" s="8" t="n">
        <v>70943225</v>
      </c>
    </row>
    <row r="21" ht="35" customHeight="1">
      <c r="B21" s="9" t="s">
        <v>196</v>
      </c>
      <c r="C21" s="8" t="n">
        <v>6500</v>
      </c>
      <c r="D21" s="8" t="n">
        <v>153376</v>
      </c>
      <c r="E21" s="8" t="n">
        <v>120000</v>
      </c>
      <c r="F21" s="8" t="n">
        <v>1616936</v>
      </c>
      <c r="G21" s="8" t="n">
        <v>350000</v>
      </c>
      <c r="H21" s="8" t="n">
        <v>0</v>
      </c>
      <c r="I21" s="8" t="n">
        <v>0</v>
      </c>
      <c r="J21" s="8" t="n">
        <v>0</v>
      </c>
      <c r="K21" s="8" t="n">
        <v>2246812</v>
      </c>
    </row>
    <row r="23">
      <c r="B23" s="10" t="s">
        <v>120</v>
      </c>
    </row>
    <row r="24">
      <c r="B24" s="10" t="s">
        <v>152</v>
      </c>
    </row>
    <row r="25">
      <c r="B25" s="10" t="s">
        <v>181</v>
      </c>
    </row>
    <row r="26">
      <c r="B26" s="10" t="s">
        <v>361</v>
      </c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5">
    <mergeCell ref="B4:B5"/>
    <mergeCell ref="C4:J4"/>
    <mergeCell ref="K4:K5"/>
    <mergeCell ref="M4:M5"/>
    <mergeCell ref="L4:L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50.71" hidden="0" customWidth="1"/>
    <col min="3" max="3" width="30.71" hidden="0" customWidth="1"/>
    <col min="5" max="5" width="15.71" hidden="0" customWidth="1"/>
  </cols>
  <sheetData>
    <row r="1" ht="100" customHeight="1"/>
    <row r="2" ht="27" customHeight="1">
      <c r="B2" s="6" t="s">
        <v>362</v>
      </c>
    </row>
    <row r="4" ht="55" customHeight="1">
      <c r="B4" s="7" t="s">
        <v>151</v>
      </c>
      <c r="C4" s="7" t="s">
        <v>104</v>
      </c>
      <c r="E4" s="20" t="str">
        <f>=HYPERLINK("#'ÍNDICE'!E1", "Índice")</f>
      </c>
    </row>
    <row r="5" ht="35" customHeight="1">
      <c r="B5" s="11" t="s">
        <v>124</v>
      </c>
      <c r="C5" s="12" t="n">
        <v>23</v>
      </c>
    </row>
    <row r="6" ht="35" customHeight="1">
      <c r="B6" s="9" t="s">
        <v>127</v>
      </c>
      <c r="C6" s="8" t="n">
        <v>41</v>
      </c>
    </row>
    <row r="7" ht="35" customHeight="1">
      <c r="B7" s="9" t="s">
        <v>128</v>
      </c>
      <c r="C7" s="8" t="n">
        <v>15</v>
      </c>
    </row>
    <row r="8" ht="35" customHeight="1">
      <c r="B8" s="9" t="s">
        <v>129</v>
      </c>
      <c r="C8" s="8" t="n">
        <v>27</v>
      </c>
    </row>
    <row r="9" ht="35" customHeight="1">
      <c r="B9" s="9" t="s">
        <v>130</v>
      </c>
      <c r="C9" s="8" t="n">
        <v>25</v>
      </c>
    </row>
    <row r="10" ht="35" customHeight="1">
      <c r="B10" s="9" t="s">
        <v>131</v>
      </c>
      <c r="C10" s="8" t="n">
        <v>16</v>
      </c>
    </row>
    <row r="11" ht="35" customHeight="1">
      <c r="B11" s="9" t="s">
        <v>132</v>
      </c>
      <c r="C11" s="8" t="n">
        <v>22</v>
      </c>
    </row>
    <row r="12" ht="35" customHeight="1">
      <c r="B12" s="9" t="s">
        <v>133</v>
      </c>
      <c r="C12" s="8" t="n">
        <v>16</v>
      </c>
    </row>
    <row r="13" ht="35" customHeight="1">
      <c r="B13" s="9" t="s">
        <v>134</v>
      </c>
      <c r="C13" s="8" t="n">
        <v>3</v>
      </c>
    </row>
    <row r="14" ht="35" customHeight="1">
      <c r="B14" s="9" t="s">
        <v>135</v>
      </c>
      <c r="C14" s="8" t="n">
        <v>16</v>
      </c>
    </row>
    <row r="15" ht="35" customHeight="1">
      <c r="B15" s="9" t="s">
        <v>136</v>
      </c>
      <c r="C15" s="8" t="n">
        <v>28</v>
      </c>
    </row>
    <row r="16" ht="35" customHeight="1">
      <c r="B16" s="9" t="s">
        <v>137</v>
      </c>
      <c r="C16" s="8" t="n">
        <v>40</v>
      </c>
    </row>
    <row r="17" ht="35" customHeight="1">
      <c r="B17" s="9" t="s">
        <v>138</v>
      </c>
      <c r="C17" s="8" t="n">
        <v>9</v>
      </c>
    </row>
    <row r="18" ht="35" customHeight="1">
      <c r="B18" s="9" t="s">
        <v>139</v>
      </c>
      <c r="C18" s="8" t="n">
        <v>10</v>
      </c>
    </row>
    <row r="19" ht="35" customHeight="1">
      <c r="B19" s="9" t="s">
        <v>140</v>
      </c>
      <c r="C19" s="8" t="n">
        <v>30</v>
      </c>
    </row>
    <row r="20" ht="35" customHeight="1">
      <c r="B20" s="9" t="s">
        <v>141</v>
      </c>
      <c r="C20" s="8" t="n">
        <v>15</v>
      </c>
    </row>
    <row r="21" ht="35" customHeight="1">
      <c r="B21" s="9" t="s">
        <v>142</v>
      </c>
      <c r="C21" s="8" t="n">
        <v>32</v>
      </c>
    </row>
    <row r="22" ht="35" customHeight="1">
      <c r="B22" s="9" t="s">
        <v>143</v>
      </c>
      <c r="C22" s="8" t="n">
        <v>37</v>
      </c>
    </row>
    <row r="23" ht="35" customHeight="1">
      <c r="B23" s="9" t="s">
        <v>144</v>
      </c>
      <c r="C23" s="8" t="n">
        <v>37</v>
      </c>
    </row>
    <row r="24" ht="35" customHeight="1">
      <c r="B24" s="9" t="s">
        <v>145</v>
      </c>
      <c r="C24" s="8" t="n">
        <v>107</v>
      </c>
    </row>
    <row r="25" ht="35" customHeight="1">
      <c r="B25" s="9" t="s">
        <v>146</v>
      </c>
      <c r="C25" s="8" t="n">
        <v>56</v>
      </c>
    </row>
    <row r="26" ht="35" customHeight="1">
      <c r="B26" s="9" t="s">
        <v>147</v>
      </c>
      <c r="C26" s="8" t="n">
        <v>26</v>
      </c>
    </row>
    <row r="27" ht="35" customHeight="1">
      <c r="B27" s="9" t="s">
        <v>148</v>
      </c>
      <c r="C27" s="8" t="n">
        <v>14</v>
      </c>
    </row>
    <row r="28" ht="35" customHeight="1">
      <c r="B28" s="9" t="s">
        <v>149</v>
      </c>
      <c r="C28" s="8" t="n">
        <v>31</v>
      </c>
    </row>
    <row r="29" ht="35" customHeight="1">
      <c r="B29" s="9" t="s">
        <v>150</v>
      </c>
      <c r="C29" s="8" t="n">
        <v>16</v>
      </c>
    </row>
    <row r="31">
      <c r="B31" s="10" t="s">
        <v>120</v>
      </c>
    </row>
    <row r="32">
      <c r="B32" s="10" t="s">
        <v>152</v>
      </c>
    </row>
    <row r="33">
      <c r="B33" s="10" t="s">
        <v>363</v>
      </c>
    </row>
    <row r="34">
      <c r="B34" s="10" t="s">
        <v>278</v>
      </c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25.71" hidden="0" customWidth="1"/>
    <col min="3" max="3" width="30.71" hidden="0" customWidth="1"/>
    <col min="4" max="4" width="30.71" hidden="0" customWidth="1"/>
    <col min="6" max="6" width="15.71" hidden="0" customWidth="1"/>
  </cols>
  <sheetData>
    <row r="1" ht="135" customHeight="1"/>
    <row r="2" ht="25" customHeight="1">
      <c r="B2" s="6" t="s">
        <v>364</v>
      </c>
    </row>
    <row r="4" ht="55" customHeight="1">
      <c r="B4" s="7" t="s">
        <v>365</v>
      </c>
      <c r="C4" s="7" t="s">
        <v>366</v>
      </c>
      <c r="D4" s="7" t="s">
        <v>104</v>
      </c>
      <c r="F4" s="20" t="str">
        <f>=HYPERLINK("#'ÍNDICE'!E1", "Índice")</f>
      </c>
    </row>
    <row r="5" ht="35" customHeight="1">
      <c r="B5" s="11" t="s">
        <v>124</v>
      </c>
      <c r="C5" s="8" t="s">
        <v>124</v>
      </c>
      <c r="D5" s="12" t="n">
        <v>2</v>
      </c>
    </row>
    <row r="6" ht="35" customHeight="1">
      <c r="B6" s="9" t="s">
        <v>127</v>
      </c>
      <c r="C6" s="8" t="s">
        <v>170</v>
      </c>
      <c r="D6" s="8" t="n">
        <v>33</v>
      </c>
    </row>
    <row r="7" ht="35" customHeight="1">
      <c r="B7" s="9" t="s">
        <v>127</v>
      </c>
      <c r="C7" s="8" t="s">
        <v>367</v>
      </c>
      <c r="D7" s="8" t="n">
        <v>1</v>
      </c>
    </row>
    <row r="8" ht="35" customHeight="1">
      <c r="B8" s="9" t="s">
        <v>127</v>
      </c>
      <c r="C8" s="8" t="s">
        <v>368</v>
      </c>
      <c r="D8" s="8" t="n">
        <v>1</v>
      </c>
    </row>
    <row r="9" ht="35" customHeight="1">
      <c r="B9" s="9" t="s">
        <v>127</v>
      </c>
      <c r="C9" s="8" t="s">
        <v>369</v>
      </c>
      <c r="D9" s="8" t="n">
        <v>1</v>
      </c>
    </row>
    <row r="10" ht="35" customHeight="1">
      <c r="B10" s="9" t="s">
        <v>127</v>
      </c>
      <c r="C10" s="8" t="s">
        <v>370</v>
      </c>
      <c r="D10" s="8" t="n">
        <v>1</v>
      </c>
    </row>
    <row r="11" ht="35" customHeight="1">
      <c r="B11" s="9" t="s">
        <v>127</v>
      </c>
      <c r="C11" s="8" t="s">
        <v>371</v>
      </c>
      <c r="D11" s="8" t="n">
        <v>1</v>
      </c>
    </row>
    <row r="12" ht="35" customHeight="1">
      <c r="B12" s="9" t="s">
        <v>127</v>
      </c>
      <c r="C12" s="8" t="s">
        <v>372</v>
      </c>
      <c r="D12" s="8" t="n">
        <v>1</v>
      </c>
    </row>
    <row r="13" ht="35" customHeight="1">
      <c r="B13" s="9" t="s">
        <v>127</v>
      </c>
      <c r="C13" s="8" t="s">
        <v>373</v>
      </c>
      <c r="D13" s="8" t="n">
        <v>1</v>
      </c>
    </row>
    <row r="14" ht="35" customHeight="1">
      <c r="B14" s="9" t="s">
        <v>127</v>
      </c>
      <c r="C14" s="8" t="s">
        <v>374</v>
      </c>
      <c r="D14" s="8" t="n">
        <v>1</v>
      </c>
    </row>
    <row r="15" ht="35" customHeight="1">
      <c r="B15" s="9" t="s">
        <v>127</v>
      </c>
      <c r="C15" s="8" t="s">
        <v>375</v>
      </c>
      <c r="D15" s="8" t="n">
        <v>1</v>
      </c>
    </row>
    <row r="16" ht="35" customHeight="1">
      <c r="B16" s="9" t="s">
        <v>127</v>
      </c>
      <c r="C16" s="8" t="s">
        <v>376</v>
      </c>
      <c r="D16" s="8" t="n">
        <v>1</v>
      </c>
    </row>
    <row r="17" ht="35" customHeight="1">
      <c r="B17" s="9" t="s">
        <v>127</v>
      </c>
      <c r="C17" s="8" t="s">
        <v>377</v>
      </c>
      <c r="D17" s="8" t="n">
        <v>1</v>
      </c>
    </row>
    <row r="18" ht="35" customHeight="1">
      <c r="B18" s="9" t="s">
        <v>127</v>
      </c>
      <c r="C18" s="8" t="s">
        <v>378</v>
      </c>
      <c r="D18" s="8" t="n">
        <v>1</v>
      </c>
    </row>
    <row r="19" ht="35" customHeight="1">
      <c r="B19" s="9" t="s">
        <v>127</v>
      </c>
      <c r="C19" s="8" t="s">
        <v>379</v>
      </c>
      <c r="D19" s="8" t="n">
        <v>1</v>
      </c>
    </row>
    <row r="20" ht="35" customHeight="1">
      <c r="B20" s="9" t="s">
        <v>127</v>
      </c>
      <c r="C20" s="8" t="s">
        <v>380</v>
      </c>
      <c r="D20" s="8" t="n">
        <v>2</v>
      </c>
    </row>
    <row r="21" ht="35" customHeight="1">
      <c r="B21" s="9" t="s">
        <v>128</v>
      </c>
      <c r="C21" s="8" t="s">
        <v>381</v>
      </c>
      <c r="D21" s="8" t="n">
        <v>4</v>
      </c>
    </row>
    <row r="22" ht="35" customHeight="1">
      <c r="B22" s="9" t="s">
        <v>128</v>
      </c>
      <c r="C22" s="8" t="s">
        <v>382</v>
      </c>
      <c r="D22" s="8" t="n">
        <v>1</v>
      </c>
    </row>
    <row r="23" ht="35" customHeight="1">
      <c r="B23" s="9" t="s">
        <v>128</v>
      </c>
      <c r="C23" s="8" t="s">
        <v>383</v>
      </c>
      <c r="D23" s="8" t="n">
        <v>1</v>
      </c>
    </row>
    <row r="24" ht="35" customHeight="1">
      <c r="B24" s="9" t="s">
        <v>128</v>
      </c>
      <c r="C24" s="8" t="s">
        <v>384</v>
      </c>
      <c r="D24" s="8" t="n">
        <v>6</v>
      </c>
    </row>
    <row r="25" ht="35" customHeight="1">
      <c r="B25" s="9" t="s">
        <v>128</v>
      </c>
      <c r="C25" s="8" t="s">
        <v>385</v>
      </c>
      <c r="D25" s="8" t="n">
        <v>1</v>
      </c>
    </row>
    <row r="26" ht="35" customHeight="1">
      <c r="B26" s="9" t="s">
        <v>128</v>
      </c>
      <c r="C26" s="8" t="s">
        <v>386</v>
      </c>
      <c r="D26" s="8" t="n">
        <v>2</v>
      </c>
    </row>
    <row r="27" ht="35" customHeight="1">
      <c r="B27" s="9" t="s">
        <v>128</v>
      </c>
      <c r="C27" s="8" t="s">
        <v>387</v>
      </c>
      <c r="D27" s="8" t="n">
        <v>1</v>
      </c>
    </row>
    <row r="28" ht="35" customHeight="1">
      <c r="B28" s="9" t="s">
        <v>129</v>
      </c>
      <c r="C28" s="8" t="s">
        <v>388</v>
      </c>
      <c r="D28" s="8" t="n">
        <v>11</v>
      </c>
    </row>
    <row r="29" ht="35" customHeight="1">
      <c r="B29" s="9" t="s">
        <v>129</v>
      </c>
      <c r="C29" s="8" t="s">
        <v>389</v>
      </c>
      <c r="D29" s="8" t="n">
        <v>1</v>
      </c>
    </row>
    <row r="30" ht="35" customHeight="1">
      <c r="B30" s="9" t="s">
        <v>129</v>
      </c>
      <c r="C30" s="8" t="s">
        <v>129</v>
      </c>
      <c r="D30" s="8" t="n">
        <v>2</v>
      </c>
    </row>
    <row r="31" ht="35" customHeight="1">
      <c r="B31" s="9" t="s">
        <v>129</v>
      </c>
      <c r="C31" s="8" t="s">
        <v>390</v>
      </c>
      <c r="D31" s="8" t="n">
        <v>6</v>
      </c>
    </row>
    <row r="32" ht="35" customHeight="1">
      <c r="B32" s="9" t="s">
        <v>129</v>
      </c>
      <c r="C32" s="8" t="s">
        <v>391</v>
      </c>
      <c r="D32" s="8" t="n">
        <v>4</v>
      </c>
    </row>
    <row r="33" ht="35" customHeight="1">
      <c r="B33" s="9" t="s">
        <v>129</v>
      </c>
      <c r="C33" s="8" t="s">
        <v>392</v>
      </c>
      <c r="D33" s="8" t="n">
        <v>2</v>
      </c>
    </row>
    <row r="34" ht="35" customHeight="1">
      <c r="B34" s="9" t="s">
        <v>129</v>
      </c>
      <c r="C34" s="8" t="s">
        <v>393</v>
      </c>
      <c r="D34" s="8" t="n">
        <v>1</v>
      </c>
    </row>
    <row r="35" ht="35" customHeight="1">
      <c r="B35" s="9" t="s">
        <v>130</v>
      </c>
      <c r="C35" s="8" t="s">
        <v>394</v>
      </c>
      <c r="D35" s="8" t="n">
        <v>15</v>
      </c>
    </row>
    <row r="36" ht="35" customHeight="1">
      <c r="B36" s="9" t="s">
        <v>130</v>
      </c>
      <c r="C36" s="8" t="s">
        <v>128</v>
      </c>
      <c r="D36" s="8" t="n">
        <v>2</v>
      </c>
    </row>
    <row r="37" ht="35" customHeight="1">
      <c r="B37" s="9" t="s">
        <v>130</v>
      </c>
      <c r="C37" s="8" t="s">
        <v>395</v>
      </c>
      <c r="D37" s="8" t="n">
        <v>2</v>
      </c>
    </row>
    <row r="38" ht="35" customHeight="1">
      <c r="B38" s="9" t="s">
        <v>130</v>
      </c>
      <c r="C38" s="8" t="s">
        <v>396</v>
      </c>
      <c r="D38" s="8" t="n">
        <v>1</v>
      </c>
    </row>
    <row r="39" ht="35" customHeight="1">
      <c r="B39" s="9" t="s">
        <v>130</v>
      </c>
      <c r="C39" s="8" t="s">
        <v>397</v>
      </c>
      <c r="D39" s="8" t="n">
        <v>5</v>
      </c>
    </row>
    <row r="40" ht="35" customHeight="1">
      <c r="B40" s="9" t="s">
        <v>130</v>
      </c>
      <c r="C40" s="8" t="s">
        <v>398</v>
      </c>
      <c r="D40" s="8" t="n">
        <v>1</v>
      </c>
    </row>
    <row r="41" ht="35" customHeight="1">
      <c r="B41" s="9" t="s">
        <v>131</v>
      </c>
      <c r="C41" s="8" t="s">
        <v>399</v>
      </c>
      <c r="D41" s="8" t="n">
        <v>6</v>
      </c>
    </row>
    <row r="42" ht="35" customHeight="1">
      <c r="B42" s="9" t="s">
        <v>131</v>
      </c>
      <c r="C42" s="8" t="s">
        <v>400</v>
      </c>
      <c r="D42" s="8" t="n">
        <v>2</v>
      </c>
    </row>
    <row r="43" ht="35" customHeight="1">
      <c r="B43" s="9" t="s">
        <v>131</v>
      </c>
      <c r="C43" s="8" t="s">
        <v>401</v>
      </c>
      <c r="D43" s="8" t="n">
        <v>1</v>
      </c>
    </row>
    <row r="44" ht="35" customHeight="1">
      <c r="B44" s="9" t="s">
        <v>131</v>
      </c>
      <c r="C44" s="8" t="s">
        <v>402</v>
      </c>
      <c r="D44" s="8" t="n">
        <v>1</v>
      </c>
    </row>
    <row r="45" ht="35" customHeight="1">
      <c r="B45" s="9" t="s">
        <v>131</v>
      </c>
      <c r="C45" s="8" t="s">
        <v>403</v>
      </c>
      <c r="D45" s="8" t="n">
        <v>4</v>
      </c>
    </row>
    <row r="46" ht="35" customHeight="1">
      <c r="B46" s="9" t="s">
        <v>131</v>
      </c>
      <c r="C46" s="8" t="s">
        <v>404</v>
      </c>
      <c r="D46" s="8" t="n">
        <v>1</v>
      </c>
    </row>
    <row r="47" ht="35" customHeight="1">
      <c r="B47" s="9" t="s">
        <v>131</v>
      </c>
      <c r="C47" s="8" t="s">
        <v>405</v>
      </c>
      <c r="D47" s="8" t="n">
        <v>1</v>
      </c>
    </row>
    <row r="48" ht="35" customHeight="1">
      <c r="B48" s="9" t="s">
        <v>132</v>
      </c>
      <c r="C48" s="8" t="s">
        <v>406</v>
      </c>
      <c r="D48" s="8" t="n">
        <v>13</v>
      </c>
    </row>
    <row r="49" ht="35" customHeight="1">
      <c r="B49" s="9" t="s">
        <v>132</v>
      </c>
      <c r="C49" s="8" t="s">
        <v>407</v>
      </c>
      <c r="D49" s="8" t="n">
        <v>1</v>
      </c>
    </row>
    <row r="50" ht="35" customHeight="1">
      <c r="B50" s="9" t="s">
        <v>132</v>
      </c>
      <c r="C50" s="8" t="s">
        <v>408</v>
      </c>
      <c r="D50" s="8" t="n">
        <v>1</v>
      </c>
    </row>
    <row r="51" ht="35" customHeight="1">
      <c r="B51" s="9" t="s">
        <v>132</v>
      </c>
      <c r="C51" s="8" t="s">
        <v>409</v>
      </c>
      <c r="D51" s="8" t="n">
        <v>1</v>
      </c>
    </row>
    <row r="52" ht="35" customHeight="1">
      <c r="B52" s="9" t="s">
        <v>132</v>
      </c>
      <c r="C52" s="8" t="s">
        <v>410</v>
      </c>
      <c r="D52" s="8" t="n">
        <v>1</v>
      </c>
    </row>
    <row r="53" ht="35" customHeight="1">
      <c r="B53" s="9" t="s">
        <v>132</v>
      </c>
      <c r="C53" s="8" t="s">
        <v>411</v>
      </c>
      <c r="D53" s="8" t="n">
        <v>1</v>
      </c>
    </row>
    <row r="54" ht="35" customHeight="1">
      <c r="B54" s="9" t="s">
        <v>132</v>
      </c>
      <c r="C54" s="8" t="s">
        <v>412</v>
      </c>
      <c r="D54" s="8" t="n">
        <v>3</v>
      </c>
    </row>
    <row r="55" ht="35" customHeight="1">
      <c r="B55" s="9" t="s">
        <v>132</v>
      </c>
      <c r="C55" s="8" t="s">
        <v>413</v>
      </c>
      <c r="D55" s="8" t="n">
        <v>1</v>
      </c>
    </row>
    <row r="56" ht="35" customHeight="1">
      <c r="B56" s="9" t="s">
        <v>132</v>
      </c>
      <c r="C56" s="8" t="s">
        <v>414</v>
      </c>
      <c r="D56" s="8" t="n">
        <v>1</v>
      </c>
    </row>
    <row r="57" ht="35" customHeight="1">
      <c r="B57" s="9" t="s">
        <v>132</v>
      </c>
      <c r="C57" s="8" t="s">
        <v>415</v>
      </c>
      <c r="D57" s="8" t="n">
        <v>1</v>
      </c>
    </row>
    <row r="58" ht="35" customHeight="1">
      <c r="B58" s="9" t="s">
        <v>133</v>
      </c>
      <c r="C58" s="8" t="s">
        <v>416</v>
      </c>
      <c r="D58" s="8" t="n">
        <v>3</v>
      </c>
    </row>
    <row r="59" ht="35" customHeight="1">
      <c r="B59" s="9" t="s">
        <v>133</v>
      </c>
      <c r="C59" s="8" t="s">
        <v>417</v>
      </c>
      <c r="D59" s="8" t="n">
        <v>1</v>
      </c>
    </row>
    <row r="60" ht="35" customHeight="1">
      <c r="B60" s="9" t="s">
        <v>133</v>
      </c>
      <c r="C60" s="8" t="s">
        <v>418</v>
      </c>
      <c r="D60" s="8" t="n">
        <v>1</v>
      </c>
    </row>
    <row r="61" ht="35" customHeight="1">
      <c r="B61" s="9" t="s">
        <v>133</v>
      </c>
      <c r="C61" s="8" t="s">
        <v>419</v>
      </c>
      <c r="D61" s="8" t="n">
        <v>1</v>
      </c>
    </row>
    <row r="62" ht="35" customHeight="1">
      <c r="B62" s="9" t="s">
        <v>133</v>
      </c>
      <c r="C62" s="8" t="s">
        <v>420</v>
      </c>
      <c r="D62" s="8" t="n">
        <v>1</v>
      </c>
    </row>
    <row r="63" ht="35" customHeight="1">
      <c r="B63" s="9" t="s">
        <v>133</v>
      </c>
      <c r="C63" s="8" t="s">
        <v>421</v>
      </c>
      <c r="D63" s="8" t="n">
        <v>2</v>
      </c>
    </row>
    <row r="64" ht="35" customHeight="1">
      <c r="B64" s="9" t="s">
        <v>133</v>
      </c>
      <c r="C64" s="8" t="s">
        <v>422</v>
      </c>
      <c r="D64" s="8" t="n">
        <v>1</v>
      </c>
    </row>
    <row r="65" ht="35" customHeight="1">
      <c r="B65" s="9" t="s">
        <v>133</v>
      </c>
      <c r="C65" s="8" t="s">
        <v>423</v>
      </c>
      <c r="D65" s="8" t="n">
        <v>1</v>
      </c>
    </row>
    <row r="66" ht="35" customHeight="1">
      <c r="B66" s="9" t="s">
        <v>133</v>
      </c>
      <c r="C66" s="8" t="s">
        <v>424</v>
      </c>
      <c r="D66" s="8" t="n">
        <v>4</v>
      </c>
    </row>
    <row r="67" ht="35" customHeight="1">
      <c r="B67" s="9" t="s">
        <v>133</v>
      </c>
      <c r="C67" s="8" t="s">
        <v>425</v>
      </c>
      <c r="D67" s="8" t="n">
        <v>3</v>
      </c>
    </row>
    <row r="68" ht="35" customHeight="1">
      <c r="B68" s="9" t="s">
        <v>133</v>
      </c>
      <c r="C68" s="8" t="s">
        <v>426</v>
      </c>
      <c r="D68" s="8" t="n">
        <v>1</v>
      </c>
    </row>
    <row r="69" ht="35" customHeight="1">
      <c r="B69" s="9" t="s">
        <v>133</v>
      </c>
      <c r="C69" s="8" t="s">
        <v>427</v>
      </c>
      <c r="D69" s="8" t="n">
        <v>1</v>
      </c>
    </row>
    <row r="70" ht="35" customHeight="1">
      <c r="B70" s="9" t="s">
        <v>133</v>
      </c>
      <c r="C70" s="8" t="s">
        <v>428</v>
      </c>
      <c r="D70" s="8" t="n">
        <v>1</v>
      </c>
    </row>
    <row r="71" ht="35" customHeight="1">
      <c r="B71" s="9" t="s">
        <v>133</v>
      </c>
      <c r="C71" s="8" t="s">
        <v>429</v>
      </c>
      <c r="D71" s="8" t="n">
        <v>1</v>
      </c>
    </row>
    <row r="72" ht="35" customHeight="1">
      <c r="B72" s="9" t="s">
        <v>134</v>
      </c>
      <c r="C72" s="8" t="s">
        <v>134</v>
      </c>
      <c r="D72" s="8" t="n">
        <v>1</v>
      </c>
    </row>
    <row r="73" ht="35" customHeight="1">
      <c r="B73" s="9" t="s">
        <v>134</v>
      </c>
      <c r="C73" s="8" t="s">
        <v>430</v>
      </c>
      <c r="D73" s="8" t="n">
        <v>1</v>
      </c>
    </row>
    <row r="74" ht="35" customHeight="1">
      <c r="B74" s="9" t="s">
        <v>134</v>
      </c>
      <c r="C74" s="8" t="s">
        <v>431</v>
      </c>
      <c r="D74" s="8" t="n">
        <v>1</v>
      </c>
    </row>
    <row r="75" ht="35" customHeight="1">
      <c r="B75" s="9" t="s">
        <v>134</v>
      </c>
      <c r="C75" s="8" t="s">
        <v>432</v>
      </c>
      <c r="D75" s="8" t="n">
        <v>1</v>
      </c>
    </row>
    <row r="76" ht="35" customHeight="1">
      <c r="B76" s="9" t="s">
        <v>134</v>
      </c>
      <c r="C76" s="8" t="s">
        <v>433</v>
      </c>
      <c r="D76" s="8" t="n">
        <v>1</v>
      </c>
    </row>
    <row r="77" ht="35" customHeight="1">
      <c r="B77" s="9" t="s">
        <v>134</v>
      </c>
      <c r="C77" s="8" t="s">
        <v>434</v>
      </c>
      <c r="D77" s="8" t="n">
        <v>1</v>
      </c>
    </row>
    <row r="78" ht="35" customHeight="1">
      <c r="B78" s="9" t="s">
        <v>134</v>
      </c>
      <c r="C78" s="8" t="s">
        <v>435</v>
      </c>
      <c r="D78" s="8" t="n">
        <v>1</v>
      </c>
    </row>
    <row r="79" ht="35" customHeight="1">
      <c r="B79" s="9" t="s">
        <v>135</v>
      </c>
      <c r="C79" s="8" t="s">
        <v>167</v>
      </c>
      <c r="D79" s="8" t="n">
        <v>8</v>
      </c>
    </row>
    <row r="80" ht="35" customHeight="1">
      <c r="B80" s="9" t="s">
        <v>135</v>
      </c>
      <c r="C80" s="8" t="s">
        <v>436</v>
      </c>
      <c r="D80" s="8" t="n">
        <v>1</v>
      </c>
    </row>
    <row r="81" ht="35" customHeight="1">
      <c r="B81" s="9" t="s">
        <v>135</v>
      </c>
      <c r="C81" s="8" t="s">
        <v>437</v>
      </c>
      <c r="D81" s="8" t="n">
        <v>1</v>
      </c>
    </row>
    <row r="82" ht="35" customHeight="1">
      <c r="B82" s="9" t="s">
        <v>135</v>
      </c>
      <c r="C82" s="8" t="s">
        <v>438</v>
      </c>
      <c r="D82" s="8" t="n">
        <v>1</v>
      </c>
    </row>
    <row r="83" ht="35" customHeight="1">
      <c r="B83" s="9" t="s">
        <v>135</v>
      </c>
      <c r="C83" s="8" t="s">
        <v>439</v>
      </c>
      <c r="D83" s="8" t="n">
        <v>1</v>
      </c>
    </row>
    <row r="84" ht="35" customHeight="1">
      <c r="B84" s="9" t="s">
        <v>135</v>
      </c>
      <c r="C84" s="8" t="s">
        <v>168</v>
      </c>
      <c r="D84" s="8" t="n">
        <v>4</v>
      </c>
    </row>
    <row r="85" ht="35" customHeight="1">
      <c r="B85" s="9" t="s">
        <v>135</v>
      </c>
      <c r="C85" s="8" t="s">
        <v>440</v>
      </c>
      <c r="D85" s="8" t="n">
        <v>1</v>
      </c>
    </row>
    <row r="86" ht="35" customHeight="1">
      <c r="B86" s="9" t="s">
        <v>135</v>
      </c>
      <c r="C86" s="8" t="s">
        <v>441</v>
      </c>
      <c r="D86" s="8" t="n">
        <v>1</v>
      </c>
    </row>
    <row r="87" ht="35" customHeight="1">
      <c r="B87" s="9" t="s">
        <v>135</v>
      </c>
      <c r="C87" s="8" t="s">
        <v>442</v>
      </c>
      <c r="D87" s="8" t="n">
        <v>1</v>
      </c>
    </row>
    <row r="88" ht="35" customHeight="1">
      <c r="B88" s="9" t="s">
        <v>135</v>
      </c>
      <c r="C88" s="8" t="s">
        <v>443</v>
      </c>
      <c r="D88" s="8" t="n">
        <v>1</v>
      </c>
    </row>
    <row r="89" ht="35" customHeight="1">
      <c r="B89" s="9" t="s">
        <v>135</v>
      </c>
      <c r="C89" s="8" t="s">
        <v>444</v>
      </c>
      <c r="D89" s="8" t="n">
        <v>1</v>
      </c>
    </row>
    <row r="90" ht="35" customHeight="1">
      <c r="B90" s="9" t="s">
        <v>135</v>
      </c>
      <c r="C90" s="8" t="s">
        <v>445</v>
      </c>
      <c r="D90" s="8" t="n">
        <v>1</v>
      </c>
    </row>
    <row r="91" ht="35" customHeight="1">
      <c r="B91" s="9" t="s">
        <v>135</v>
      </c>
      <c r="C91" s="8" t="s">
        <v>446</v>
      </c>
      <c r="D91" s="8" t="n">
        <v>1</v>
      </c>
    </row>
    <row r="92" ht="35" customHeight="1">
      <c r="B92" s="9" t="s">
        <v>135</v>
      </c>
      <c r="C92" s="8" t="s">
        <v>447</v>
      </c>
      <c r="D92" s="8" t="n">
        <v>1</v>
      </c>
    </row>
    <row r="93" ht="35" customHeight="1">
      <c r="B93" s="9" t="s">
        <v>135</v>
      </c>
      <c r="C93" s="8" t="s">
        <v>173</v>
      </c>
      <c r="D93" s="8" t="n">
        <v>2</v>
      </c>
    </row>
    <row r="94" ht="35" customHeight="1">
      <c r="B94" s="9" t="s">
        <v>135</v>
      </c>
      <c r="C94" s="8" t="s">
        <v>448</v>
      </c>
      <c r="D94" s="8" t="n">
        <v>1</v>
      </c>
    </row>
    <row r="95" ht="35" customHeight="1">
      <c r="B95" s="9" t="s">
        <v>135</v>
      </c>
      <c r="C95" s="8" t="s">
        <v>449</v>
      </c>
      <c r="D95" s="8" t="n">
        <v>1</v>
      </c>
    </row>
    <row r="96" ht="35" customHeight="1">
      <c r="B96" s="9" t="s">
        <v>135</v>
      </c>
      <c r="C96" s="8" t="s">
        <v>450</v>
      </c>
      <c r="D96" s="8" t="n">
        <v>1</v>
      </c>
    </row>
    <row r="97" ht="35" customHeight="1">
      <c r="B97" s="9" t="s">
        <v>135</v>
      </c>
      <c r="C97" s="8" t="s">
        <v>451</v>
      </c>
      <c r="D97" s="8" t="n">
        <v>1</v>
      </c>
    </row>
    <row r="98" ht="35" customHeight="1">
      <c r="B98" s="9" t="s">
        <v>135</v>
      </c>
      <c r="C98" s="8" t="s">
        <v>452</v>
      </c>
      <c r="D98" s="8" t="n">
        <v>1</v>
      </c>
    </row>
    <row r="99" ht="35" customHeight="1">
      <c r="B99" s="9" t="s">
        <v>135</v>
      </c>
      <c r="C99" s="8" t="s">
        <v>453</v>
      </c>
      <c r="D99" s="8" t="n">
        <v>1</v>
      </c>
    </row>
    <row r="100" ht="35" customHeight="1">
      <c r="B100" s="9" t="s">
        <v>135</v>
      </c>
      <c r="C100" s="8" t="s">
        <v>454</v>
      </c>
      <c r="D100" s="8" t="n">
        <v>1</v>
      </c>
    </row>
    <row r="101" ht="35" customHeight="1">
      <c r="B101" s="9" t="s">
        <v>135</v>
      </c>
      <c r="C101" s="8" t="s">
        <v>455</v>
      </c>
      <c r="D101" s="8" t="n">
        <v>1</v>
      </c>
    </row>
    <row r="102" ht="35" customHeight="1">
      <c r="B102" s="9" t="s">
        <v>135</v>
      </c>
      <c r="C102" s="8" t="s">
        <v>456</v>
      </c>
      <c r="D102" s="8" t="n">
        <v>1</v>
      </c>
    </row>
    <row r="103" ht="35" customHeight="1">
      <c r="B103" s="9" t="s">
        <v>135</v>
      </c>
      <c r="C103" s="8" t="s">
        <v>457</v>
      </c>
      <c r="D103" s="8" t="n">
        <v>1</v>
      </c>
    </row>
    <row r="104" ht="35" customHeight="1">
      <c r="B104" s="9" t="s">
        <v>136</v>
      </c>
      <c r="C104" s="8" t="s">
        <v>172</v>
      </c>
      <c r="D104" s="8" t="n">
        <v>14</v>
      </c>
    </row>
    <row r="105" ht="35" customHeight="1">
      <c r="B105" s="9" t="s">
        <v>136</v>
      </c>
      <c r="C105" s="8" t="s">
        <v>458</v>
      </c>
      <c r="D105" s="8" t="n">
        <v>4</v>
      </c>
    </row>
    <row r="106" ht="35" customHeight="1">
      <c r="B106" s="9" t="s">
        <v>136</v>
      </c>
      <c r="C106" s="8" t="s">
        <v>459</v>
      </c>
      <c r="D106" s="8" t="n">
        <v>1</v>
      </c>
    </row>
    <row r="107" ht="35" customHeight="1">
      <c r="B107" s="9" t="s">
        <v>136</v>
      </c>
      <c r="C107" s="8" t="s">
        <v>460</v>
      </c>
      <c r="D107" s="8" t="n">
        <v>6</v>
      </c>
    </row>
    <row r="108" ht="35" customHeight="1">
      <c r="B108" s="9" t="s">
        <v>136</v>
      </c>
      <c r="C108" s="8" t="s">
        <v>461</v>
      </c>
      <c r="D108" s="8" t="n">
        <v>1</v>
      </c>
    </row>
    <row r="109" ht="35" customHeight="1">
      <c r="B109" s="9" t="s">
        <v>136</v>
      </c>
      <c r="C109" s="8" t="s">
        <v>462</v>
      </c>
      <c r="D109" s="8" t="n">
        <v>2</v>
      </c>
    </row>
    <row r="110" ht="35" customHeight="1">
      <c r="B110" s="9" t="s">
        <v>137</v>
      </c>
      <c r="C110" s="8" t="s">
        <v>137</v>
      </c>
      <c r="D110" s="8" t="n">
        <v>26</v>
      </c>
    </row>
    <row r="111" ht="35" customHeight="1">
      <c r="B111" s="9" t="s">
        <v>137</v>
      </c>
      <c r="C111" s="8" t="s">
        <v>463</v>
      </c>
      <c r="D111" s="8" t="n">
        <v>2</v>
      </c>
    </row>
    <row r="112" ht="35" customHeight="1">
      <c r="B112" s="9" t="s">
        <v>137</v>
      </c>
      <c r="C112" s="8" t="s">
        <v>464</v>
      </c>
      <c r="D112" s="8" t="n">
        <v>4</v>
      </c>
    </row>
    <row r="113" ht="35" customHeight="1">
      <c r="B113" s="9" t="s">
        <v>137</v>
      </c>
      <c r="C113" s="8" t="s">
        <v>465</v>
      </c>
      <c r="D113" s="8" t="n">
        <v>1</v>
      </c>
    </row>
    <row r="114" ht="35" customHeight="1">
      <c r="B114" s="9" t="s">
        <v>137</v>
      </c>
      <c r="C114" s="8" t="s">
        <v>466</v>
      </c>
      <c r="D114" s="8" t="n">
        <v>1</v>
      </c>
    </row>
    <row r="115" ht="35" customHeight="1">
      <c r="B115" s="9" t="s">
        <v>137</v>
      </c>
      <c r="C115" s="8" t="s">
        <v>467</v>
      </c>
      <c r="D115" s="8" t="n">
        <v>1</v>
      </c>
    </row>
    <row r="116" ht="35" customHeight="1">
      <c r="B116" s="9" t="s">
        <v>137</v>
      </c>
      <c r="C116" s="8" t="s">
        <v>468</v>
      </c>
      <c r="D116" s="8" t="n">
        <v>1</v>
      </c>
    </row>
    <row r="117" ht="35" customHeight="1">
      <c r="B117" s="9" t="s">
        <v>137</v>
      </c>
      <c r="C117" s="8" t="s">
        <v>469</v>
      </c>
      <c r="D117" s="8" t="n">
        <v>1</v>
      </c>
    </row>
    <row r="118" ht="35" customHeight="1">
      <c r="B118" s="9" t="s">
        <v>137</v>
      </c>
      <c r="C118" s="8" t="s">
        <v>470</v>
      </c>
      <c r="D118" s="8" t="n">
        <v>2</v>
      </c>
    </row>
    <row r="119" ht="35" customHeight="1">
      <c r="B119" s="9" t="s">
        <v>137</v>
      </c>
      <c r="C119" s="8" t="s">
        <v>471</v>
      </c>
      <c r="D119" s="8" t="n">
        <v>1</v>
      </c>
    </row>
    <row r="120" ht="35" customHeight="1">
      <c r="B120" s="9" t="s">
        <v>137</v>
      </c>
      <c r="C120" s="8" t="s">
        <v>472</v>
      </c>
      <c r="D120" s="8" t="n">
        <v>1</v>
      </c>
    </row>
    <row r="121" ht="35" customHeight="1">
      <c r="B121" s="9" t="s">
        <v>137</v>
      </c>
      <c r="C121" s="8" t="s">
        <v>473</v>
      </c>
      <c r="D121" s="8" t="n">
        <v>1</v>
      </c>
    </row>
    <row r="122" ht="35" customHeight="1">
      <c r="B122" s="9" t="s">
        <v>137</v>
      </c>
      <c r="C122" s="8" t="s">
        <v>474</v>
      </c>
      <c r="D122" s="8" t="n">
        <v>1</v>
      </c>
    </row>
    <row r="123" ht="35" customHeight="1">
      <c r="B123" s="9" t="s">
        <v>137</v>
      </c>
      <c r="C123" s="8" t="s">
        <v>475</v>
      </c>
      <c r="D123" s="8" t="n">
        <v>1</v>
      </c>
    </row>
    <row r="124" ht="35" customHeight="1">
      <c r="B124" s="9" t="s">
        <v>137</v>
      </c>
      <c r="C124" s="8" t="s">
        <v>476</v>
      </c>
      <c r="D124" s="8" t="n">
        <v>1</v>
      </c>
    </row>
    <row r="125" ht="35" customHeight="1">
      <c r="B125" s="9" t="s">
        <v>137</v>
      </c>
      <c r="C125" s="8" t="s">
        <v>477</v>
      </c>
      <c r="D125" s="8" t="n">
        <v>1</v>
      </c>
    </row>
    <row r="126" ht="35" customHeight="1">
      <c r="B126" s="9" t="s">
        <v>138</v>
      </c>
      <c r="C126" s="8" t="s">
        <v>478</v>
      </c>
      <c r="D126" s="8" t="n">
        <v>3</v>
      </c>
    </row>
    <row r="127" ht="35" customHeight="1">
      <c r="B127" s="9" t="s">
        <v>138</v>
      </c>
      <c r="C127" s="8" t="s">
        <v>479</v>
      </c>
      <c r="D127" s="8" t="n">
        <v>1</v>
      </c>
    </row>
    <row r="128" ht="35" customHeight="1">
      <c r="B128" s="9" t="s">
        <v>138</v>
      </c>
      <c r="C128" s="8" t="s">
        <v>480</v>
      </c>
      <c r="D128" s="8" t="n">
        <v>1</v>
      </c>
    </row>
    <row r="129" ht="35" customHeight="1">
      <c r="B129" s="9" t="s">
        <v>138</v>
      </c>
      <c r="C129" s="8" t="s">
        <v>481</v>
      </c>
      <c r="D129" s="8" t="n">
        <v>1</v>
      </c>
    </row>
    <row r="130" ht="35" customHeight="1">
      <c r="B130" s="9" t="s">
        <v>138</v>
      </c>
      <c r="C130" s="8" t="s">
        <v>482</v>
      </c>
      <c r="D130" s="8" t="n">
        <v>1</v>
      </c>
    </row>
    <row r="131" ht="35" customHeight="1">
      <c r="B131" s="9" t="s">
        <v>138</v>
      </c>
      <c r="C131" s="8" t="s">
        <v>483</v>
      </c>
      <c r="D131" s="8" t="n">
        <v>1</v>
      </c>
    </row>
    <row r="132" ht="35" customHeight="1">
      <c r="B132" s="9" t="s">
        <v>138</v>
      </c>
      <c r="C132" s="8" t="s">
        <v>484</v>
      </c>
      <c r="D132" s="8" t="n">
        <v>1</v>
      </c>
    </row>
    <row r="133" ht="35" customHeight="1">
      <c r="B133" s="9" t="s">
        <v>138</v>
      </c>
      <c r="C133" s="8" t="s">
        <v>485</v>
      </c>
      <c r="D133" s="8" t="n">
        <v>1</v>
      </c>
    </row>
    <row r="134" ht="35" customHeight="1">
      <c r="B134" s="9" t="s">
        <v>138</v>
      </c>
      <c r="C134" s="8" t="s">
        <v>486</v>
      </c>
      <c r="D134" s="8" t="n">
        <v>1</v>
      </c>
    </row>
    <row r="135" ht="35" customHeight="1">
      <c r="B135" s="9" t="s">
        <v>138</v>
      </c>
      <c r="C135" s="8" t="s">
        <v>487</v>
      </c>
      <c r="D135" s="8" t="n">
        <v>1</v>
      </c>
    </row>
    <row r="136" ht="35" customHeight="1">
      <c r="B136" s="9" t="s">
        <v>138</v>
      </c>
      <c r="C136" s="8" t="s">
        <v>488</v>
      </c>
      <c r="D136" s="8" t="n">
        <v>1</v>
      </c>
    </row>
    <row r="137" ht="35" customHeight="1">
      <c r="B137" s="9" t="s">
        <v>138</v>
      </c>
      <c r="C137" s="8" t="s">
        <v>489</v>
      </c>
      <c r="D137" s="8" t="n">
        <v>1</v>
      </c>
    </row>
    <row r="138" ht="35" customHeight="1">
      <c r="B138" s="9" t="s">
        <v>138</v>
      </c>
      <c r="C138" s="8" t="s">
        <v>490</v>
      </c>
      <c r="D138" s="8" t="n">
        <v>1</v>
      </c>
    </row>
    <row r="139" ht="35" customHeight="1">
      <c r="B139" s="9" t="s">
        <v>139</v>
      </c>
      <c r="C139" s="8" t="s">
        <v>491</v>
      </c>
      <c r="D139" s="8" t="n">
        <v>1</v>
      </c>
    </row>
    <row r="140" ht="35" customHeight="1">
      <c r="B140" s="9" t="s">
        <v>139</v>
      </c>
      <c r="C140" s="8" t="s">
        <v>492</v>
      </c>
      <c r="D140" s="8" t="n">
        <v>1</v>
      </c>
    </row>
    <row r="141" ht="35" customHeight="1">
      <c r="B141" s="9" t="s">
        <v>139</v>
      </c>
      <c r="C141" s="8" t="s">
        <v>493</v>
      </c>
      <c r="D141" s="8" t="n">
        <v>1</v>
      </c>
    </row>
    <row r="142" ht="35" customHeight="1">
      <c r="B142" s="9" t="s">
        <v>139</v>
      </c>
      <c r="C142" s="8" t="s">
        <v>494</v>
      </c>
      <c r="D142" s="8" t="n">
        <v>1</v>
      </c>
    </row>
    <row r="143" ht="35" customHeight="1">
      <c r="B143" s="9" t="s">
        <v>139</v>
      </c>
      <c r="C143" s="8" t="s">
        <v>495</v>
      </c>
      <c r="D143" s="8" t="n">
        <v>1</v>
      </c>
    </row>
    <row r="144" ht="35" customHeight="1">
      <c r="B144" s="9" t="s">
        <v>139</v>
      </c>
      <c r="C144" s="8" t="s">
        <v>496</v>
      </c>
      <c r="D144" s="8" t="n">
        <v>1</v>
      </c>
    </row>
    <row r="145" ht="35" customHeight="1">
      <c r="B145" s="9" t="s">
        <v>139</v>
      </c>
      <c r="C145" s="8" t="s">
        <v>497</v>
      </c>
      <c r="D145" s="8" t="n">
        <v>1</v>
      </c>
    </row>
    <row r="146" ht="35" customHeight="1">
      <c r="B146" s="9" t="s">
        <v>139</v>
      </c>
      <c r="C146" s="8" t="s">
        <v>174</v>
      </c>
      <c r="D146" s="8" t="n">
        <v>4</v>
      </c>
    </row>
    <row r="147" ht="35" customHeight="1">
      <c r="B147" s="9" t="s">
        <v>139</v>
      </c>
      <c r="C147" s="8" t="s">
        <v>498</v>
      </c>
      <c r="D147" s="8" t="n">
        <v>1</v>
      </c>
    </row>
    <row r="148" ht="35" customHeight="1">
      <c r="B148" s="9" t="s">
        <v>139</v>
      </c>
      <c r="C148" s="8" t="s">
        <v>499</v>
      </c>
      <c r="D148" s="8" t="n">
        <v>1</v>
      </c>
    </row>
    <row r="149" ht="35" customHeight="1">
      <c r="B149" s="9" t="s">
        <v>139</v>
      </c>
      <c r="C149" s="8" t="s">
        <v>143</v>
      </c>
      <c r="D149" s="8" t="n">
        <v>1</v>
      </c>
    </row>
    <row r="150" ht="35" customHeight="1">
      <c r="B150" s="9" t="s">
        <v>139</v>
      </c>
      <c r="C150" s="8" t="s">
        <v>500</v>
      </c>
      <c r="D150" s="8" t="n">
        <v>1</v>
      </c>
    </row>
    <row r="151" ht="35" customHeight="1">
      <c r="B151" s="9" t="s">
        <v>139</v>
      </c>
      <c r="C151" s="8" t="s">
        <v>501</v>
      </c>
      <c r="D151" s="8" t="n">
        <v>1</v>
      </c>
    </row>
    <row r="152" ht="35" customHeight="1">
      <c r="B152" s="9" t="s">
        <v>139</v>
      </c>
      <c r="C152" s="8" t="s">
        <v>502</v>
      </c>
      <c r="D152" s="8" t="n">
        <v>1</v>
      </c>
    </row>
    <row r="153" ht="35" customHeight="1">
      <c r="B153" s="9" t="s">
        <v>139</v>
      </c>
      <c r="C153" s="8" t="s">
        <v>503</v>
      </c>
      <c r="D153" s="8" t="n">
        <v>1</v>
      </c>
    </row>
    <row r="154" ht="35" customHeight="1">
      <c r="B154" s="9" t="s">
        <v>139</v>
      </c>
      <c r="C154" s="8" t="s">
        <v>504</v>
      </c>
      <c r="D154" s="8" t="n">
        <v>1</v>
      </c>
    </row>
    <row r="155" ht="35" customHeight="1">
      <c r="B155" s="9" t="s">
        <v>139</v>
      </c>
      <c r="C155" s="8" t="s">
        <v>505</v>
      </c>
      <c r="D155" s="8" t="n">
        <v>1</v>
      </c>
    </row>
    <row r="156" ht="35" customHeight="1">
      <c r="B156" s="9" t="s">
        <v>139</v>
      </c>
      <c r="C156" s="8" t="s">
        <v>506</v>
      </c>
      <c r="D156" s="8" t="n">
        <v>1</v>
      </c>
    </row>
    <row r="157" ht="35" customHeight="1">
      <c r="B157" s="9" t="s">
        <v>139</v>
      </c>
      <c r="C157" s="8" t="s">
        <v>507</v>
      </c>
      <c r="D157" s="8" t="n">
        <v>1</v>
      </c>
    </row>
    <row r="158" ht="35" customHeight="1">
      <c r="B158" s="9" t="s">
        <v>139</v>
      </c>
      <c r="C158" s="8" t="s">
        <v>508</v>
      </c>
      <c r="D158" s="8" t="n">
        <v>1</v>
      </c>
    </row>
    <row r="159" ht="35" customHeight="1">
      <c r="B159" s="9" t="s">
        <v>139</v>
      </c>
      <c r="C159" s="8" t="s">
        <v>509</v>
      </c>
      <c r="D159" s="8" t="n">
        <v>1</v>
      </c>
    </row>
    <row r="160" ht="35" customHeight="1">
      <c r="B160" s="9" t="s">
        <v>139</v>
      </c>
      <c r="C160" s="8" t="s">
        <v>510</v>
      </c>
      <c r="D160" s="8" t="n">
        <v>1</v>
      </c>
    </row>
    <row r="161" ht="35" customHeight="1">
      <c r="B161" s="9" t="s">
        <v>140</v>
      </c>
      <c r="C161" s="8" t="s">
        <v>511</v>
      </c>
      <c r="D161" s="8" t="n">
        <v>7</v>
      </c>
    </row>
    <row r="162" ht="35" customHeight="1">
      <c r="B162" s="9" t="s">
        <v>140</v>
      </c>
      <c r="C162" s="8" t="s">
        <v>512</v>
      </c>
      <c r="D162" s="8" t="n">
        <v>7</v>
      </c>
    </row>
    <row r="163" ht="35" customHeight="1">
      <c r="B163" s="9" t="s">
        <v>140</v>
      </c>
      <c r="C163" s="8" t="s">
        <v>513</v>
      </c>
      <c r="D163" s="8" t="n">
        <v>2</v>
      </c>
    </row>
    <row r="164" ht="35" customHeight="1">
      <c r="B164" s="9" t="s">
        <v>140</v>
      </c>
      <c r="C164" s="8" t="s">
        <v>514</v>
      </c>
      <c r="D164" s="8" t="n">
        <v>4</v>
      </c>
    </row>
    <row r="165" ht="35" customHeight="1">
      <c r="B165" s="9" t="s">
        <v>140</v>
      </c>
      <c r="C165" s="8" t="s">
        <v>515</v>
      </c>
      <c r="D165" s="8" t="n">
        <v>1</v>
      </c>
    </row>
    <row r="166" ht="35" customHeight="1">
      <c r="B166" s="9" t="s">
        <v>140</v>
      </c>
      <c r="C166" s="8" t="s">
        <v>516</v>
      </c>
      <c r="D166" s="8" t="n">
        <v>6</v>
      </c>
    </row>
    <row r="167" ht="35" customHeight="1">
      <c r="B167" s="9" t="s">
        <v>140</v>
      </c>
      <c r="C167" s="8" t="s">
        <v>517</v>
      </c>
      <c r="D167" s="8" t="n">
        <v>1</v>
      </c>
    </row>
    <row r="168" ht="35" customHeight="1">
      <c r="B168" s="9" t="s">
        <v>140</v>
      </c>
      <c r="C168" s="8" t="s">
        <v>518</v>
      </c>
      <c r="D168" s="8" t="n">
        <v>1</v>
      </c>
    </row>
    <row r="169" ht="35" customHeight="1">
      <c r="B169" s="9" t="s">
        <v>140</v>
      </c>
      <c r="C169" s="8" t="s">
        <v>519</v>
      </c>
      <c r="D169" s="8" t="n">
        <v>1</v>
      </c>
    </row>
    <row r="170" ht="35" customHeight="1">
      <c r="B170" s="9" t="s">
        <v>140</v>
      </c>
      <c r="C170" s="8" t="s">
        <v>520</v>
      </c>
      <c r="D170" s="8" t="n">
        <v>1</v>
      </c>
    </row>
    <row r="171" ht="35" customHeight="1">
      <c r="B171" s="9" t="s">
        <v>140</v>
      </c>
      <c r="C171" s="8" t="s">
        <v>521</v>
      </c>
      <c r="D171" s="8" t="n">
        <v>1</v>
      </c>
    </row>
    <row r="172" ht="35" customHeight="1">
      <c r="B172" s="9" t="s">
        <v>140</v>
      </c>
      <c r="C172" s="8" t="s">
        <v>522</v>
      </c>
      <c r="D172" s="8" t="n">
        <v>1</v>
      </c>
    </row>
    <row r="173" ht="35" customHeight="1">
      <c r="B173" s="9" t="s">
        <v>141</v>
      </c>
      <c r="C173" s="8" t="s">
        <v>523</v>
      </c>
      <c r="D173" s="8" t="n">
        <v>11</v>
      </c>
    </row>
    <row r="174" ht="35" customHeight="1">
      <c r="B174" s="9" t="s">
        <v>141</v>
      </c>
      <c r="C174" s="8" t="s">
        <v>524</v>
      </c>
      <c r="D174" s="8" t="n">
        <v>2</v>
      </c>
    </row>
    <row r="175" ht="35" customHeight="1">
      <c r="B175" s="9" t="s">
        <v>141</v>
      </c>
      <c r="C175" s="8" t="s">
        <v>525</v>
      </c>
      <c r="D175" s="8" t="n">
        <v>1</v>
      </c>
    </row>
    <row r="176" ht="35" customHeight="1">
      <c r="B176" s="9" t="s">
        <v>141</v>
      </c>
      <c r="C176" s="8" t="s">
        <v>526</v>
      </c>
      <c r="D176" s="8" t="n">
        <v>2</v>
      </c>
    </row>
    <row r="177" ht="35" customHeight="1">
      <c r="B177" s="9" t="s">
        <v>141</v>
      </c>
      <c r="C177" s="8" t="s">
        <v>527</v>
      </c>
      <c r="D177" s="8" t="n">
        <v>1</v>
      </c>
    </row>
    <row r="178" ht="35" customHeight="1">
      <c r="B178" s="9" t="s">
        <v>142</v>
      </c>
      <c r="C178" s="8" t="s">
        <v>142</v>
      </c>
      <c r="D178" s="8" t="n">
        <v>29</v>
      </c>
    </row>
    <row r="179" ht="35" customHeight="1">
      <c r="B179" s="9" t="s">
        <v>142</v>
      </c>
      <c r="C179" s="8" t="s">
        <v>528</v>
      </c>
      <c r="D179" s="8" t="n">
        <v>3</v>
      </c>
    </row>
    <row r="180" ht="35" customHeight="1">
      <c r="B180" s="9" t="s">
        <v>142</v>
      </c>
      <c r="C180" s="8" t="s">
        <v>529</v>
      </c>
      <c r="D180" s="8" t="n">
        <v>1</v>
      </c>
    </row>
    <row r="181" ht="35" customHeight="1">
      <c r="B181" s="9" t="s">
        <v>142</v>
      </c>
      <c r="C181" s="8" t="s">
        <v>530</v>
      </c>
      <c r="D181" s="8" t="n">
        <v>1</v>
      </c>
    </row>
    <row r="182" ht="35" customHeight="1">
      <c r="B182" s="9" t="s">
        <v>143</v>
      </c>
      <c r="C182" s="8" t="s">
        <v>531</v>
      </c>
      <c r="D182" s="8" t="n">
        <v>33</v>
      </c>
    </row>
    <row r="183" ht="35" customHeight="1">
      <c r="B183" s="9" t="s">
        <v>143</v>
      </c>
      <c r="C183" s="8" t="s">
        <v>532</v>
      </c>
      <c r="D183" s="8" t="n">
        <v>1</v>
      </c>
    </row>
    <row r="184" ht="35" customHeight="1">
      <c r="B184" s="9" t="s">
        <v>143</v>
      </c>
      <c r="C184" s="8" t="s">
        <v>533</v>
      </c>
      <c r="D184" s="8" t="n">
        <v>1</v>
      </c>
    </row>
    <row r="185" ht="35" customHeight="1">
      <c r="B185" s="9" t="s">
        <v>143</v>
      </c>
      <c r="C185" s="8" t="s">
        <v>534</v>
      </c>
      <c r="D185" s="8" t="n">
        <v>1</v>
      </c>
    </row>
    <row r="186" ht="35" customHeight="1">
      <c r="B186" s="9" t="s">
        <v>143</v>
      </c>
      <c r="C186" s="8" t="s">
        <v>535</v>
      </c>
      <c r="D186" s="8" t="n">
        <v>1</v>
      </c>
    </row>
    <row r="187" ht="35" customHeight="1">
      <c r="B187" s="9" t="s">
        <v>143</v>
      </c>
      <c r="C187" s="8" t="s">
        <v>536</v>
      </c>
      <c r="D187" s="8" t="n">
        <v>1</v>
      </c>
    </row>
    <row r="188" ht="35" customHeight="1">
      <c r="B188" s="9" t="s">
        <v>143</v>
      </c>
      <c r="C188" s="8" t="s">
        <v>537</v>
      </c>
      <c r="D188" s="8" t="n">
        <v>1</v>
      </c>
    </row>
    <row r="189" ht="35" customHeight="1">
      <c r="B189" s="9" t="s">
        <v>143</v>
      </c>
      <c r="C189" s="8" t="s">
        <v>538</v>
      </c>
      <c r="D189" s="8" t="n">
        <v>1</v>
      </c>
    </row>
    <row r="190" ht="35" customHeight="1">
      <c r="B190" s="9" t="s">
        <v>144</v>
      </c>
      <c r="C190" s="8" t="s">
        <v>171</v>
      </c>
      <c r="D190" s="8" t="n">
        <v>28</v>
      </c>
    </row>
    <row r="191" ht="35" customHeight="1">
      <c r="B191" s="9" t="s">
        <v>144</v>
      </c>
      <c r="C191" s="8" t="s">
        <v>539</v>
      </c>
      <c r="D191" s="8" t="n">
        <v>1</v>
      </c>
    </row>
    <row r="192" ht="35" customHeight="1">
      <c r="B192" s="9" t="s">
        <v>144</v>
      </c>
      <c r="C192" s="8" t="s">
        <v>540</v>
      </c>
      <c r="D192" s="8" t="n">
        <v>3</v>
      </c>
    </row>
    <row r="193" ht="35" customHeight="1">
      <c r="B193" s="9" t="s">
        <v>144</v>
      </c>
      <c r="C193" s="8" t="s">
        <v>541</v>
      </c>
      <c r="D193" s="8" t="n">
        <v>1</v>
      </c>
    </row>
    <row r="194" ht="35" customHeight="1">
      <c r="B194" s="9" t="s">
        <v>144</v>
      </c>
      <c r="C194" s="8" t="s">
        <v>542</v>
      </c>
      <c r="D194" s="8" t="n">
        <v>1</v>
      </c>
    </row>
    <row r="195" ht="35" customHeight="1">
      <c r="B195" s="9" t="s">
        <v>144</v>
      </c>
      <c r="C195" s="8" t="s">
        <v>543</v>
      </c>
      <c r="D195" s="8" t="n">
        <v>1</v>
      </c>
    </row>
    <row r="196" ht="35" customHeight="1">
      <c r="B196" s="9" t="s">
        <v>144</v>
      </c>
      <c r="C196" s="8" t="s">
        <v>544</v>
      </c>
      <c r="D196" s="8" t="n">
        <v>2</v>
      </c>
    </row>
    <row r="197" ht="35" customHeight="1">
      <c r="B197" s="9" t="s">
        <v>144</v>
      </c>
      <c r="C197" s="8" t="s">
        <v>545</v>
      </c>
      <c r="D197" s="8" t="n">
        <v>1</v>
      </c>
    </row>
    <row r="198" ht="35" customHeight="1">
      <c r="B198" s="9" t="s">
        <v>144</v>
      </c>
      <c r="C198" s="8" t="s">
        <v>546</v>
      </c>
      <c r="D198" s="8" t="n">
        <v>1</v>
      </c>
    </row>
    <row r="199" ht="35" customHeight="1">
      <c r="B199" s="9" t="s">
        <v>145</v>
      </c>
      <c r="C199" s="8" t="s">
        <v>547</v>
      </c>
      <c r="D199" s="8" t="n">
        <v>20</v>
      </c>
    </row>
    <row r="200" ht="35" customHeight="1">
      <c r="B200" s="9" t="s">
        <v>145</v>
      </c>
      <c r="C200" s="8" t="s">
        <v>548</v>
      </c>
      <c r="D200" s="8" t="n">
        <v>8</v>
      </c>
    </row>
    <row r="201" ht="35" customHeight="1">
      <c r="B201" s="9" t="s">
        <v>145</v>
      </c>
      <c r="C201" s="8" t="s">
        <v>549</v>
      </c>
      <c r="D201" s="8" t="n">
        <v>4</v>
      </c>
    </row>
    <row r="202" ht="35" customHeight="1">
      <c r="B202" s="9" t="s">
        <v>145</v>
      </c>
      <c r="C202" s="8" t="s">
        <v>550</v>
      </c>
      <c r="D202" s="8" t="n">
        <v>2</v>
      </c>
    </row>
    <row r="203" ht="35" customHeight="1">
      <c r="B203" s="9" t="s">
        <v>145</v>
      </c>
      <c r="C203" s="8" t="s">
        <v>551</v>
      </c>
      <c r="D203" s="8" t="n">
        <v>27</v>
      </c>
    </row>
    <row r="204" ht="35" customHeight="1">
      <c r="B204" s="9" t="s">
        <v>145</v>
      </c>
      <c r="C204" s="8" t="s">
        <v>552</v>
      </c>
      <c r="D204" s="8" t="n">
        <v>22</v>
      </c>
    </row>
    <row r="205" ht="35" customHeight="1">
      <c r="B205" s="9" t="s">
        <v>145</v>
      </c>
      <c r="C205" s="8" t="s">
        <v>553</v>
      </c>
      <c r="D205" s="8" t="n">
        <v>13</v>
      </c>
    </row>
    <row r="206" ht="35" customHeight="1">
      <c r="B206" s="9" t="s">
        <v>145</v>
      </c>
      <c r="C206" s="8" t="s">
        <v>554</v>
      </c>
      <c r="D206" s="8" t="n">
        <v>3</v>
      </c>
    </row>
    <row r="207" ht="35" customHeight="1">
      <c r="B207" s="9" t="s">
        <v>145</v>
      </c>
      <c r="C207" s="8" t="s">
        <v>555</v>
      </c>
      <c r="D207" s="8" t="n">
        <v>9</v>
      </c>
    </row>
    <row r="208" ht="35" customHeight="1">
      <c r="B208" s="9" t="s">
        <v>146</v>
      </c>
      <c r="C208" s="8" t="s">
        <v>556</v>
      </c>
      <c r="D208" s="8" t="n">
        <v>26</v>
      </c>
    </row>
    <row r="209" ht="35" customHeight="1">
      <c r="B209" s="9" t="s">
        <v>146</v>
      </c>
      <c r="C209" s="8" t="s">
        <v>557</v>
      </c>
      <c r="D209" s="8" t="n">
        <v>4</v>
      </c>
    </row>
    <row r="210" ht="35" customHeight="1">
      <c r="B210" s="9" t="s">
        <v>146</v>
      </c>
      <c r="C210" s="8" t="s">
        <v>558</v>
      </c>
      <c r="D210" s="8" t="n">
        <v>25</v>
      </c>
    </row>
    <row r="211" ht="35" customHeight="1">
      <c r="B211" s="9" t="s">
        <v>147</v>
      </c>
      <c r="C211" s="8" t="s">
        <v>559</v>
      </c>
      <c r="D211" s="8" t="n">
        <v>20</v>
      </c>
    </row>
    <row r="212" ht="35" customHeight="1">
      <c r="B212" s="9" t="s">
        <v>147</v>
      </c>
      <c r="C212" s="8" t="s">
        <v>560</v>
      </c>
      <c r="D212" s="8" t="n">
        <v>1</v>
      </c>
    </row>
    <row r="213" ht="35" customHeight="1">
      <c r="B213" s="9" t="s">
        <v>147</v>
      </c>
      <c r="C213" s="8" t="s">
        <v>561</v>
      </c>
      <c r="D213" s="8" t="n">
        <v>1</v>
      </c>
    </row>
    <row r="214" ht="35" customHeight="1">
      <c r="B214" s="9" t="s">
        <v>147</v>
      </c>
      <c r="C214" s="8" t="s">
        <v>562</v>
      </c>
      <c r="D214" s="8" t="n">
        <v>4</v>
      </c>
    </row>
    <row r="215" ht="35" customHeight="1">
      <c r="B215" s="9" t="s">
        <v>147</v>
      </c>
      <c r="C215" s="8" t="s">
        <v>563</v>
      </c>
      <c r="D215" s="8" t="n">
        <v>1</v>
      </c>
    </row>
    <row r="216" ht="35" customHeight="1">
      <c r="B216" s="9" t="s">
        <v>147</v>
      </c>
      <c r="C216" s="8" t="s">
        <v>564</v>
      </c>
      <c r="D216" s="8" t="n">
        <v>1</v>
      </c>
    </row>
    <row r="217" ht="35" customHeight="1">
      <c r="B217" s="9" t="s">
        <v>148</v>
      </c>
      <c r="C217" s="8" t="s">
        <v>148</v>
      </c>
      <c r="D217" s="8" t="n">
        <v>10</v>
      </c>
    </row>
    <row r="218" ht="35" customHeight="1">
      <c r="B218" s="9" t="s">
        <v>148</v>
      </c>
      <c r="C218" s="8" t="s">
        <v>565</v>
      </c>
      <c r="D218" s="8" t="n">
        <v>1</v>
      </c>
    </row>
    <row r="219" ht="35" customHeight="1">
      <c r="B219" s="9" t="s">
        <v>148</v>
      </c>
      <c r="C219" s="8" t="s">
        <v>566</v>
      </c>
      <c r="D219" s="8" t="n">
        <v>1</v>
      </c>
    </row>
    <row r="220" ht="35" customHeight="1">
      <c r="B220" s="9" t="s">
        <v>148</v>
      </c>
      <c r="C220" s="8" t="s">
        <v>567</v>
      </c>
      <c r="D220" s="8" t="n">
        <v>3</v>
      </c>
    </row>
    <row r="221" ht="35" customHeight="1">
      <c r="B221" s="9" t="s">
        <v>149</v>
      </c>
      <c r="C221" s="8" t="s">
        <v>169</v>
      </c>
      <c r="D221" s="8" t="n">
        <v>30</v>
      </c>
    </row>
    <row r="222" ht="35" customHeight="1">
      <c r="B222" s="9" t="s">
        <v>149</v>
      </c>
      <c r="C222" s="8" t="s">
        <v>568</v>
      </c>
      <c r="D222" s="8" t="n">
        <v>1</v>
      </c>
    </row>
    <row r="223" ht="35" customHeight="1">
      <c r="B223" s="9" t="s">
        <v>150</v>
      </c>
      <c r="C223" s="8" t="s">
        <v>150</v>
      </c>
      <c r="D223" s="8" t="n">
        <v>6</v>
      </c>
    </row>
    <row r="224" ht="35" customHeight="1">
      <c r="B224" s="9" t="s">
        <v>150</v>
      </c>
      <c r="C224" s="8" t="s">
        <v>569</v>
      </c>
      <c r="D224" s="8" t="n">
        <v>5</v>
      </c>
    </row>
    <row r="225" ht="35" customHeight="1">
      <c r="B225" s="9" t="s">
        <v>150</v>
      </c>
      <c r="C225" s="8" t="s">
        <v>570</v>
      </c>
      <c r="D225" s="8" t="n">
        <v>4</v>
      </c>
    </row>
    <row r="226">
      <c r="B226" s="10"/>
    </row>
    <row r="227">
      <c r="B227" s="10" t="s">
        <v>120</v>
      </c>
    </row>
    <row r="228">
      <c r="B228" s="10" t="s">
        <v>152</v>
      </c>
    </row>
    <row r="229">
      <c r="B229" s="10" t="s">
        <v>153</v>
      </c>
    </row>
    <row r="230">
      <c r="B230" s="10"/>
    </row>
  </sheetData>
  <mergeCells count="1">
    <mergeCell ref="B5:C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50.71" hidden="0" customWidth="1"/>
    <col min="3" max="3" width="30.71" hidden="0" customWidth="1"/>
    <col min="5" max="5" width="15.71" hidden="0" customWidth="1"/>
  </cols>
  <sheetData>
    <row r="1" ht="135" customHeight="1"/>
    <row r="2" ht="25" customHeight="1">
      <c r="B2" s="6" t="s">
        <v>571</v>
      </c>
    </row>
    <row r="4" ht="55" customHeight="1">
      <c r="B4" s="7" t="s">
        <v>151</v>
      </c>
      <c r="C4" s="7" t="s">
        <v>104</v>
      </c>
      <c r="E4" s="20" t="str">
        <f>=HYPERLINK("#'ÍNDICE'!E1", "Índice")</f>
      </c>
    </row>
    <row r="5" ht="35" customHeight="1">
      <c r="B5" s="11" t="s">
        <v>124</v>
      </c>
      <c r="C5" s="12" t="n">
        <v>145</v>
      </c>
    </row>
    <row r="6" ht="35" customHeight="1">
      <c r="B6" s="9" t="s">
        <v>127</v>
      </c>
      <c r="C6" s="8" t="n">
        <v>175</v>
      </c>
    </row>
    <row r="7" ht="35" customHeight="1">
      <c r="B7" s="9" t="s">
        <v>128</v>
      </c>
      <c r="C7" s="8" t="n">
        <v>143</v>
      </c>
    </row>
    <row r="8" ht="35" customHeight="1">
      <c r="B8" s="9" t="s">
        <v>129</v>
      </c>
      <c r="C8" s="8" t="n">
        <v>167</v>
      </c>
    </row>
    <row r="9" ht="35" customHeight="1">
      <c r="B9" s="9" t="s">
        <v>130</v>
      </c>
      <c r="C9" s="8" t="n">
        <v>118</v>
      </c>
    </row>
    <row r="10" ht="35" customHeight="1">
      <c r="B10" s="9" t="s">
        <v>131</v>
      </c>
      <c r="C10" s="8" t="n">
        <v>156</v>
      </c>
    </row>
    <row r="11" ht="35" customHeight="1">
      <c r="B11" s="9" t="s">
        <v>132</v>
      </c>
      <c r="C11" s="8" t="n">
        <v>177</v>
      </c>
    </row>
    <row r="12" ht="35" customHeight="1">
      <c r="B12" s="9" t="s">
        <v>133</v>
      </c>
      <c r="C12" s="8" t="n">
        <v>155</v>
      </c>
    </row>
    <row r="13" ht="35" customHeight="1">
      <c r="B13" s="9" t="s">
        <v>134</v>
      </c>
      <c r="C13" s="8" t="n">
        <v>127</v>
      </c>
    </row>
    <row r="14" ht="35" customHeight="1">
      <c r="B14" s="9" t="s">
        <v>135</v>
      </c>
      <c r="C14" s="8" t="n">
        <v>120</v>
      </c>
    </row>
    <row r="15" ht="35" customHeight="1">
      <c r="B15" s="9" t="s">
        <v>136</v>
      </c>
      <c r="C15" s="8" t="n">
        <v>158</v>
      </c>
    </row>
    <row r="16" ht="35" customHeight="1">
      <c r="B16" s="9" t="s">
        <v>137</v>
      </c>
      <c r="C16" s="8" t="n">
        <v>168</v>
      </c>
    </row>
    <row r="17" ht="35" customHeight="1">
      <c r="B17" s="9" t="s">
        <v>138</v>
      </c>
      <c r="C17" s="8" t="n">
        <v>136</v>
      </c>
    </row>
    <row r="18" ht="35" customHeight="1">
      <c r="B18" s="9" t="s">
        <v>139</v>
      </c>
      <c r="C18" s="8" t="n">
        <v>135</v>
      </c>
    </row>
    <row r="19" ht="35" customHeight="1">
      <c r="B19" s="9" t="s">
        <v>140</v>
      </c>
      <c r="C19" s="8" t="n">
        <v>138</v>
      </c>
    </row>
    <row r="20" ht="35" customHeight="1">
      <c r="B20" s="9" t="s">
        <v>141</v>
      </c>
      <c r="C20" s="8" t="n">
        <v>156</v>
      </c>
    </row>
    <row r="21" ht="35" customHeight="1">
      <c r="B21" s="9" t="s">
        <v>142</v>
      </c>
      <c r="C21" s="8" t="n">
        <v>152</v>
      </c>
    </row>
    <row r="22" ht="35" customHeight="1">
      <c r="B22" s="9" t="s">
        <v>143</v>
      </c>
      <c r="C22" s="8" t="n">
        <v>169</v>
      </c>
    </row>
    <row r="23" ht="35" customHeight="1">
      <c r="B23" s="9" t="s">
        <v>144</v>
      </c>
      <c r="C23" s="8" t="n">
        <v>177</v>
      </c>
    </row>
    <row r="24" ht="35" customHeight="1">
      <c r="B24" s="9" t="s">
        <v>145</v>
      </c>
      <c r="C24" s="8" t="n">
        <v>156</v>
      </c>
    </row>
    <row r="25" ht="35" customHeight="1">
      <c r="B25" s="9" t="s">
        <v>146</v>
      </c>
      <c r="C25" s="8" t="n">
        <v>128</v>
      </c>
    </row>
    <row r="26" ht="35" customHeight="1">
      <c r="B26" s="9" t="s">
        <v>147</v>
      </c>
      <c r="C26" s="8" t="n">
        <v>126</v>
      </c>
    </row>
    <row r="27" ht="35" customHeight="1">
      <c r="B27" s="9" t="s">
        <v>148</v>
      </c>
      <c r="C27" s="8" t="n">
        <v>146</v>
      </c>
    </row>
    <row r="28" ht="35" customHeight="1">
      <c r="B28" s="9" t="s">
        <v>149</v>
      </c>
      <c r="C28" s="8" t="n">
        <v>142</v>
      </c>
    </row>
    <row r="29" ht="35" customHeight="1">
      <c r="B29" s="9" t="s">
        <v>150</v>
      </c>
      <c r="C29" s="8" t="n">
        <v>148</v>
      </c>
    </row>
    <row r="31">
      <c r="B31" s="10" t="s">
        <v>120</v>
      </c>
    </row>
    <row r="32">
      <c r="B32" s="10" t="s">
        <v>152</v>
      </c>
    </row>
    <row r="33">
      <c r="B33" s="10" t="s">
        <v>363</v>
      </c>
    </row>
    <row r="34">
      <c r="B34" s="10" t="s">
        <v>572</v>
      </c>
    </row>
    <row r="35">
      <c r="B35" s="10" t="s">
        <v>573</v>
      </c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80.71" hidden="0" customWidth="1"/>
    <col min="3" max="3" width="15.71" hidden="0" customWidth="1"/>
    <col min="4" max="4" width="25.71" hidden="0" customWidth="1"/>
    <col min="5" max="5" width="25.71" hidden="0" customWidth="1"/>
    <col min="6" max="6" width="25.71" hidden="0" customWidth="1"/>
    <col min="7" max="7" width="25.71" hidden="0" customWidth="1"/>
    <col min="8" max="8" width="25.71" hidden="0" customWidth="1"/>
    <col min="9" max="9" width="25.71" hidden="0" customWidth="1"/>
    <col min="10" max="10" width="25.71" hidden="0" customWidth="1"/>
    <col min="11" max="11" width="25.71" hidden="0" customWidth="1"/>
    <col min="12" max="12" width="25.71" hidden="0" customWidth="1"/>
    <col min="13" max="13" width="25.71" hidden="0" customWidth="1"/>
    <col min="14" max="14" width="25.71" hidden="0" customWidth="1"/>
    <col min="15" max="15" width="25.71" hidden="0" customWidth="1"/>
    <col min="16" max="16" width="25.71" hidden="0" customWidth="1"/>
    <col min="17" max="17" width="25.71" hidden="0" customWidth="1"/>
    <col min="18" max="18" width="25.71" hidden="0" customWidth="1"/>
    <col min="19" max="19" width="25.71" hidden="0" customWidth="1"/>
    <col min="20" max="20" width="25.71" hidden="0" customWidth="1"/>
    <col min="21" max="21" width="25.71" hidden="0" customWidth="1"/>
    <col min="22" max="22" width="25.71" hidden="0" customWidth="1"/>
    <col min="23" max="23" width="25.71" hidden="0" customWidth="1"/>
    <col min="24" max="24" width="25.71" hidden="0" customWidth="1"/>
    <col min="25" max="25" width="25.71" hidden="0" customWidth="1"/>
    <col min="26" max="26" width="25.71" hidden="0" customWidth="1"/>
    <col min="27" max="27" width="25.71" hidden="0" customWidth="1"/>
    <col min="29" max="29" width="15.71" hidden="0" customWidth="1"/>
  </cols>
  <sheetData>
    <row r="1" ht="135" customHeight="1"/>
    <row r="2" ht="25" customHeight="1">
      <c r="B2" s="6" t="s">
        <v>574</v>
      </c>
    </row>
    <row r="4" ht="45" customHeight="1">
      <c r="B4" s="7" t="s">
        <v>198</v>
      </c>
      <c r="C4" s="7" t="s">
        <v>327</v>
      </c>
      <c r="D4" s="7" t="s">
        <v>151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C4" s="20" t="str">
        <f>=HYPERLINK("#'ÍNDICE'!E1", "Índice")</f>
      </c>
    </row>
    <row r="5" ht="45" customHeight="1">
      <c r="B5" s="7" t="s">
        <v>125</v>
      </c>
      <c r="C5" s="7" t="s">
        <v>327</v>
      </c>
      <c r="D5" s="7" t="s">
        <v>127</v>
      </c>
      <c r="E5" s="7" t="s">
        <v>128</v>
      </c>
      <c r="F5" s="7" t="s">
        <v>129</v>
      </c>
      <c r="G5" s="7" t="s">
        <v>130</v>
      </c>
      <c r="H5" s="7" t="s">
        <v>131</v>
      </c>
      <c r="I5" s="7" t="s">
        <v>132</v>
      </c>
      <c r="J5" s="7" t="s">
        <v>133</v>
      </c>
      <c r="K5" s="7" t="s">
        <v>134</v>
      </c>
      <c r="L5" s="7" t="s">
        <v>135</v>
      </c>
      <c r="M5" s="7" t="s">
        <v>136</v>
      </c>
      <c r="N5" s="7" t="s">
        <v>137</v>
      </c>
      <c r="O5" s="7" t="s">
        <v>138</v>
      </c>
      <c r="P5" s="7" t="s">
        <v>139</v>
      </c>
      <c r="Q5" s="7" t="s">
        <v>140</v>
      </c>
      <c r="R5" s="7" t="s">
        <v>141</v>
      </c>
      <c r="S5" s="7" t="s">
        <v>142</v>
      </c>
      <c r="T5" s="7" t="s">
        <v>143</v>
      </c>
      <c r="U5" s="7" t="s">
        <v>144</v>
      </c>
      <c r="V5" s="7" t="s">
        <v>145</v>
      </c>
      <c r="W5" s="7" t="s">
        <v>146</v>
      </c>
      <c r="X5" s="7" t="s">
        <v>147</v>
      </c>
      <c r="Y5" s="7" t="s">
        <v>148</v>
      </c>
      <c r="Z5" s="7" t="s">
        <v>149</v>
      </c>
      <c r="AA5" s="7" t="s">
        <v>150</v>
      </c>
    </row>
    <row r="6" ht="35" customHeight="1">
      <c r="B6" s="11" t="s">
        <v>124</v>
      </c>
      <c r="C6" s="12" t="n">
        <v>422</v>
      </c>
      <c r="D6" s="12" t="n">
        <v>387</v>
      </c>
      <c r="E6" s="12" t="n">
        <v>300</v>
      </c>
      <c r="F6" s="12" t="n">
        <v>383</v>
      </c>
      <c r="G6" s="12" t="n">
        <v>290</v>
      </c>
      <c r="H6" s="12" t="n">
        <v>316</v>
      </c>
      <c r="I6" s="12" t="n">
        <v>318</v>
      </c>
      <c r="J6" s="12" t="n">
        <v>336</v>
      </c>
      <c r="K6" s="12" t="n">
        <v>254</v>
      </c>
      <c r="L6" s="12" t="n">
        <v>611</v>
      </c>
      <c r="M6" s="12" t="n">
        <v>320</v>
      </c>
      <c r="N6" s="12" t="n">
        <v>323</v>
      </c>
      <c r="O6" s="12" t="n">
        <v>271</v>
      </c>
      <c r="P6" s="12" t="n">
        <v>391</v>
      </c>
      <c r="Q6" s="12" t="n">
        <v>322</v>
      </c>
      <c r="R6" s="12" t="n">
        <v>354</v>
      </c>
      <c r="S6" s="12" t="n">
        <v>312</v>
      </c>
      <c r="T6" s="12" t="n">
        <v>414</v>
      </c>
      <c r="U6" s="12" t="n">
        <v>350</v>
      </c>
      <c r="V6" s="12" t="n">
        <v>286</v>
      </c>
      <c r="W6" s="12" t="n">
        <v>450</v>
      </c>
      <c r="X6" s="12" t="n">
        <v>296</v>
      </c>
      <c r="Y6" s="12" t="n">
        <v>348</v>
      </c>
      <c r="Z6" s="12" t="n">
        <v>397</v>
      </c>
      <c r="AA6" s="12" t="n">
        <v>315</v>
      </c>
    </row>
    <row r="7" ht="35" customHeight="1">
      <c r="B7" s="9" t="s">
        <v>575</v>
      </c>
      <c r="C7" s="8" t="n">
        <v>388</v>
      </c>
      <c r="D7" s="8" t="n">
        <v>388</v>
      </c>
      <c r="E7" s="8" t="n">
        <v>296</v>
      </c>
      <c r="F7" s="8" t="n">
        <v>369</v>
      </c>
      <c r="G7" s="8" t="n">
        <v>275</v>
      </c>
      <c r="H7" s="8" t="n">
        <v>313</v>
      </c>
      <c r="I7" s="8" t="n">
        <v>317</v>
      </c>
      <c r="J7" s="8" t="n">
        <v>318</v>
      </c>
      <c r="K7" s="8" t="n">
        <v>247</v>
      </c>
      <c r="L7" s="8" t="n">
        <v>451</v>
      </c>
      <c r="M7" s="8" t="n">
        <v>320</v>
      </c>
      <c r="N7" s="8" t="n">
        <v>315</v>
      </c>
      <c r="O7" s="8" t="n">
        <v>269</v>
      </c>
      <c r="P7" s="8" t="n">
        <v>420</v>
      </c>
      <c r="Q7" s="8" t="n">
        <v>317</v>
      </c>
      <c r="R7" s="8" t="n">
        <v>332</v>
      </c>
      <c r="S7" s="8" t="n">
        <v>288</v>
      </c>
      <c r="T7" s="8" t="n">
        <v>412</v>
      </c>
      <c r="U7" s="8" t="n">
        <v>342</v>
      </c>
      <c r="V7" s="8" t="n">
        <v>282</v>
      </c>
      <c r="W7" s="8" t="n">
        <v>451</v>
      </c>
      <c r="X7" s="8" t="n">
        <v>273</v>
      </c>
      <c r="Y7" s="8" t="n">
        <v>335</v>
      </c>
      <c r="Z7" s="8" t="n">
        <v>344</v>
      </c>
      <c r="AA7" s="8" t="n">
        <v>336</v>
      </c>
    </row>
    <row r="8" ht="35" customHeight="1">
      <c r="B8" s="9" t="s">
        <v>185</v>
      </c>
      <c r="C8" s="8" t="n">
        <v>342</v>
      </c>
      <c r="D8" s="8" t="n">
        <v>402</v>
      </c>
      <c r="E8" s="8" t="n">
        <v>310</v>
      </c>
      <c r="F8" s="8" t="n">
        <v>308</v>
      </c>
      <c r="G8" s="8" t="n">
        <v>313</v>
      </c>
      <c r="H8" s="8" t="n">
        <v>317</v>
      </c>
      <c r="I8" s="8" t="n">
        <v>303</v>
      </c>
      <c r="J8" s="8" t="n">
        <v>376</v>
      </c>
      <c r="K8" s="8" t="n">
        <v>235</v>
      </c>
      <c r="L8" s="8" t="n">
        <v>382</v>
      </c>
      <c r="M8" s="8" t="n">
        <v>296</v>
      </c>
      <c r="N8" s="8" t="n">
        <v>353</v>
      </c>
      <c r="O8" s="8" t="n">
        <v>250</v>
      </c>
      <c r="P8" s="8" t="n">
        <v>344</v>
      </c>
      <c r="Q8" s="8" t="n">
        <v>290</v>
      </c>
      <c r="R8" s="8" t="n">
        <v>375</v>
      </c>
      <c r="S8" s="8" t="n">
        <v>325</v>
      </c>
      <c r="T8" s="8" t="n">
        <v>415</v>
      </c>
      <c r="U8" s="8" t="n">
        <v>342</v>
      </c>
      <c r="V8" s="8" t="n">
        <v>270</v>
      </c>
      <c r="W8" s="8" t="n">
        <v>523</v>
      </c>
      <c r="X8" s="8" t="n">
        <v>292</v>
      </c>
      <c r="Y8" s="8" t="n">
        <v>336</v>
      </c>
      <c r="Z8" s="8" t="n">
        <v>303</v>
      </c>
      <c r="AA8" s="8" t="n">
        <v>309</v>
      </c>
    </row>
    <row r="9" ht="35" customHeight="1">
      <c r="B9" s="9" t="s">
        <v>186</v>
      </c>
      <c r="C9" s="8" t="n">
        <v>339</v>
      </c>
      <c r="D9" s="8" t="n">
        <v>315</v>
      </c>
      <c r="E9" s="8" t="n">
        <v>0</v>
      </c>
      <c r="F9" s="8" t="n">
        <v>258</v>
      </c>
      <c r="G9" s="8" t="n">
        <v>186</v>
      </c>
      <c r="H9" s="8" t="n">
        <v>263</v>
      </c>
      <c r="I9" s="8" t="n">
        <v>0</v>
      </c>
      <c r="J9" s="8" t="n">
        <v>246</v>
      </c>
      <c r="K9" s="8" t="n">
        <v>0</v>
      </c>
      <c r="L9" s="8" t="n">
        <v>456</v>
      </c>
      <c r="M9" s="8" t="n">
        <v>223</v>
      </c>
      <c r="N9" s="8" t="n">
        <v>322</v>
      </c>
      <c r="O9" s="8" t="n">
        <v>392</v>
      </c>
      <c r="P9" s="8" t="n">
        <v>356</v>
      </c>
      <c r="Q9" s="8" t="n">
        <v>255</v>
      </c>
      <c r="R9" s="8" t="n">
        <v>0</v>
      </c>
      <c r="S9" s="8" t="n">
        <v>282</v>
      </c>
      <c r="T9" s="8" t="n">
        <v>374</v>
      </c>
      <c r="U9" s="8" t="n">
        <v>286</v>
      </c>
      <c r="V9" s="8" t="n">
        <v>241</v>
      </c>
      <c r="W9" s="8" t="n">
        <v>400</v>
      </c>
      <c r="X9" s="8" t="n">
        <v>301</v>
      </c>
      <c r="Y9" s="8" t="n">
        <v>352</v>
      </c>
      <c r="Z9" s="8" t="n">
        <v>667</v>
      </c>
      <c r="AA9" s="8" t="n">
        <v>0</v>
      </c>
    </row>
    <row r="10" ht="35" customHeight="1">
      <c r="B10" s="9" t="s">
        <v>187</v>
      </c>
      <c r="C10" s="8" t="n">
        <v>533</v>
      </c>
      <c r="D10" s="8" t="n">
        <v>1093</v>
      </c>
      <c r="E10" s="8" t="n">
        <v>0</v>
      </c>
      <c r="F10" s="8" t="n">
        <v>0</v>
      </c>
      <c r="G10" s="8" t="n">
        <v>350</v>
      </c>
      <c r="H10" s="8" t="n">
        <v>300</v>
      </c>
      <c r="I10" s="8" t="n">
        <v>0</v>
      </c>
      <c r="J10" s="8" t="n">
        <v>0</v>
      </c>
      <c r="K10" s="8" t="n">
        <v>150</v>
      </c>
      <c r="L10" s="8" t="n">
        <v>0</v>
      </c>
      <c r="M10" s="8" t="n">
        <v>0</v>
      </c>
      <c r="N10" s="8" t="n">
        <v>409</v>
      </c>
      <c r="O10" s="8" t="n">
        <v>0</v>
      </c>
      <c r="P10" s="8" t="n">
        <v>0</v>
      </c>
      <c r="Q10" s="8" t="n">
        <v>0</v>
      </c>
      <c r="R10" s="8" t="n">
        <v>677</v>
      </c>
      <c r="S10" s="8" t="n">
        <v>500</v>
      </c>
      <c r="T10" s="8" t="n">
        <v>0</v>
      </c>
      <c r="U10" s="8" t="n">
        <v>675</v>
      </c>
      <c r="V10" s="8" t="n">
        <v>417</v>
      </c>
      <c r="W10" s="8" t="n">
        <v>0</v>
      </c>
      <c r="X10" s="8" t="n">
        <v>0</v>
      </c>
      <c r="Y10" s="8" t="n">
        <v>0</v>
      </c>
      <c r="Z10" s="8" t="n">
        <v>0</v>
      </c>
      <c r="AA10" s="8" t="n">
        <v>0</v>
      </c>
    </row>
    <row r="11" ht="35" customHeight="1">
      <c r="B11" s="9" t="s">
        <v>188</v>
      </c>
      <c r="C11" s="8" t="n">
        <v>397</v>
      </c>
      <c r="D11" s="8" t="n">
        <v>350</v>
      </c>
      <c r="E11" s="8" t="n">
        <v>0</v>
      </c>
      <c r="F11" s="8" t="n">
        <v>0</v>
      </c>
      <c r="G11" s="8" t="n">
        <v>0</v>
      </c>
      <c r="H11" s="8" t="n">
        <v>300</v>
      </c>
      <c r="I11" s="8" t="n">
        <v>300</v>
      </c>
      <c r="J11" s="8" t="n">
        <v>252</v>
      </c>
      <c r="K11" s="8" t="n">
        <v>0</v>
      </c>
      <c r="L11" s="8" t="n">
        <v>283</v>
      </c>
      <c r="M11" s="8" t="n">
        <v>360</v>
      </c>
      <c r="N11" s="8" t="n">
        <v>459</v>
      </c>
      <c r="O11" s="8" t="n">
        <v>241</v>
      </c>
      <c r="P11" s="8" t="n">
        <v>383</v>
      </c>
      <c r="Q11" s="8" t="n">
        <v>203</v>
      </c>
      <c r="R11" s="8" t="n">
        <v>0</v>
      </c>
      <c r="S11" s="8" t="n">
        <v>85</v>
      </c>
      <c r="T11" s="8" t="n">
        <v>606</v>
      </c>
      <c r="U11" s="8" t="n">
        <v>379</v>
      </c>
      <c r="V11" s="8" t="n">
        <v>0</v>
      </c>
      <c r="W11" s="8" t="n">
        <v>0</v>
      </c>
      <c r="X11" s="8" t="n">
        <v>400</v>
      </c>
      <c r="Y11" s="8" t="n">
        <v>0</v>
      </c>
      <c r="Z11" s="8" t="n">
        <v>179</v>
      </c>
      <c r="AA11" s="8" t="n">
        <v>294</v>
      </c>
    </row>
    <row r="12" ht="35" customHeight="1">
      <c r="B12" s="9" t="s">
        <v>189</v>
      </c>
      <c r="C12" s="8" t="n">
        <v>501</v>
      </c>
      <c r="D12" s="8" t="n">
        <v>0</v>
      </c>
      <c r="E12" s="8" t="n">
        <v>0</v>
      </c>
      <c r="F12" s="8" t="n">
        <v>0</v>
      </c>
      <c r="G12" s="8" t="n">
        <v>0</v>
      </c>
      <c r="H12" s="8" t="n">
        <v>300</v>
      </c>
      <c r="I12" s="8" t="n">
        <v>487</v>
      </c>
      <c r="J12" s="8" t="n">
        <v>172</v>
      </c>
      <c r="K12" s="8" t="n">
        <v>0</v>
      </c>
      <c r="L12" s="8" t="n">
        <v>0</v>
      </c>
      <c r="M12" s="8" t="n">
        <v>0</v>
      </c>
      <c r="N12" s="8" t="n">
        <v>537</v>
      </c>
      <c r="O12" s="8" t="n">
        <v>0</v>
      </c>
      <c r="P12" s="8" t="n">
        <v>387</v>
      </c>
      <c r="Q12" s="8" t="n">
        <v>0</v>
      </c>
      <c r="R12" s="8" t="n">
        <v>0</v>
      </c>
      <c r="S12" s="8" t="n">
        <v>247</v>
      </c>
      <c r="T12" s="8" t="n">
        <v>0</v>
      </c>
      <c r="U12" s="8" t="n">
        <v>674</v>
      </c>
      <c r="V12" s="8" t="n">
        <v>0</v>
      </c>
      <c r="W12" s="8" t="n">
        <v>0</v>
      </c>
      <c r="X12" s="8" t="n">
        <v>0</v>
      </c>
      <c r="Y12" s="8" t="n">
        <v>1200</v>
      </c>
      <c r="Z12" s="8" t="n">
        <v>0</v>
      </c>
      <c r="AA12" s="8" t="n">
        <v>0</v>
      </c>
    </row>
    <row r="13" ht="35" customHeight="1">
      <c r="B13" s="9" t="s">
        <v>190</v>
      </c>
      <c r="C13" s="8" t="n">
        <v>478</v>
      </c>
      <c r="D13" s="8" t="n">
        <v>0</v>
      </c>
      <c r="E13" s="8" t="n">
        <v>0</v>
      </c>
      <c r="F13" s="8" t="n">
        <v>0</v>
      </c>
      <c r="G13" s="8" t="n">
        <v>0</v>
      </c>
      <c r="H13" s="8" t="n">
        <v>513</v>
      </c>
      <c r="I13" s="8" t="n">
        <v>350</v>
      </c>
      <c r="J13" s="8" t="n">
        <v>0</v>
      </c>
      <c r="K13" s="8" t="n">
        <v>0</v>
      </c>
      <c r="L13" s="8" t="n">
        <v>0</v>
      </c>
      <c r="M13" s="8" t="n">
        <v>0</v>
      </c>
      <c r="N13" s="8" t="n">
        <v>438</v>
      </c>
      <c r="O13" s="8" t="n">
        <v>0</v>
      </c>
      <c r="P13" s="8" t="n">
        <v>504</v>
      </c>
      <c r="Q13" s="8" t="n">
        <v>0</v>
      </c>
      <c r="R13" s="8" t="n">
        <v>0</v>
      </c>
      <c r="S13" s="8" t="n">
        <v>0</v>
      </c>
      <c r="T13" s="8" t="n">
        <v>0</v>
      </c>
      <c r="U13" s="8" t="n">
        <v>426</v>
      </c>
      <c r="V13" s="8" t="n">
        <v>0</v>
      </c>
      <c r="W13" s="8" t="n">
        <v>0</v>
      </c>
      <c r="X13" s="8" t="n">
        <v>0</v>
      </c>
      <c r="Y13" s="8" t="n">
        <v>523</v>
      </c>
      <c r="Z13" s="8" t="n">
        <v>0</v>
      </c>
      <c r="AA13" s="8" t="n">
        <v>0</v>
      </c>
    </row>
    <row r="14" ht="35" customHeight="1">
      <c r="B14" s="9" t="s">
        <v>191</v>
      </c>
      <c r="C14" s="8" t="n">
        <v>337</v>
      </c>
      <c r="D14" s="8" t="n">
        <v>190</v>
      </c>
      <c r="E14" s="8" t="n">
        <v>869</v>
      </c>
      <c r="F14" s="8" t="n">
        <v>402</v>
      </c>
      <c r="G14" s="8" t="n">
        <v>429</v>
      </c>
      <c r="H14" s="8" t="n">
        <v>275</v>
      </c>
      <c r="I14" s="8" t="n">
        <v>0</v>
      </c>
      <c r="J14" s="8" t="n">
        <v>202</v>
      </c>
      <c r="K14" s="8" t="n">
        <v>0</v>
      </c>
      <c r="L14" s="8" t="n">
        <v>405</v>
      </c>
      <c r="M14" s="8" t="n">
        <v>298</v>
      </c>
      <c r="N14" s="8" t="n">
        <v>350</v>
      </c>
      <c r="O14" s="8" t="n">
        <v>0</v>
      </c>
      <c r="P14" s="8" t="n">
        <v>305</v>
      </c>
      <c r="Q14" s="8" t="n">
        <v>240</v>
      </c>
      <c r="R14" s="8" t="n">
        <v>0</v>
      </c>
      <c r="S14" s="8" t="n">
        <v>0</v>
      </c>
      <c r="T14" s="8" t="n">
        <v>405</v>
      </c>
      <c r="U14" s="8" t="n">
        <v>354</v>
      </c>
      <c r="V14" s="8" t="n">
        <v>0</v>
      </c>
      <c r="W14" s="8" t="n">
        <v>0</v>
      </c>
      <c r="X14" s="8" t="n">
        <v>435</v>
      </c>
      <c r="Y14" s="8" t="n">
        <v>0</v>
      </c>
      <c r="Z14" s="8" t="n">
        <v>66</v>
      </c>
      <c r="AA14" s="8" t="n">
        <v>0</v>
      </c>
    </row>
    <row r="15" ht="35" customHeight="1">
      <c r="B15" s="9" t="s">
        <v>192</v>
      </c>
      <c r="C15" s="8" t="n">
        <v>449</v>
      </c>
      <c r="D15" s="8" t="n">
        <v>886</v>
      </c>
      <c r="E15" s="8" t="n">
        <v>0</v>
      </c>
      <c r="F15" s="8" t="n">
        <v>0</v>
      </c>
      <c r="G15" s="8" t="n">
        <v>0</v>
      </c>
      <c r="H15" s="8" t="n">
        <v>300</v>
      </c>
      <c r="I15" s="8" t="n">
        <v>300</v>
      </c>
      <c r="J15" s="8" t="n">
        <v>0</v>
      </c>
      <c r="K15" s="8" t="n">
        <v>125</v>
      </c>
      <c r="L15" s="8" t="n">
        <v>365</v>
      </c>
      <c r="M15" s="8" t="n">
        <v>375</v>
      </c>
      <c r="N15" s="8" t="n">
        <v>377</v>
      </c>
      <c r="O15" s="8" t="n">
        <v>552</v>
      </c>
      <c r="P15" s="8" t="n">
        <v>413</v>
      </c>
      <c r="Q15" s="8" t="n">
        <v>0</v>
      </c>
      <c r="R15" s="8" t="n">
        <v>0</v>
      </c>
      <c r="S15" s="8" t="n">
        <v>270</v>
      </c>
      <c r="T15" s="8" t="n">
        <v>466</v>
      </c>
      <c r="U15" s="8" t="n">
        <v>448</v>
      </c>
      <c r="V15" s="8" t="n">
        <v>0</v>
      </c>
      <c r="W15" s="8" t="n">
        <v>0</v>
      </c>
      <c r="X15" s="8" t="n">
        <v>0</v>
      </c>
      <c r="Y15" s="8" t="n">
        <v>0</v>
      </c>
      <c r="Z15" s="8" t="n">
        <v>481</v>
      </c>
      <c r="AA15" s="8" t="n">
        <v>133</v>
      </c>
    </row>
    <row r="16" ht="35" customHeight="1">
      <c r="B16" s="9" t="s">
        <v>193</v>
      </c>
      <c r="C16" s="8" t="n">
        <v>879</v>
      </c>
      <c r="D16" s="8" t="n">
        <v>0</v>
      </c>
      <c r="E16" s="8" t="n">
        <v>0</v>
      </c>
      <c r="F16" s="8" t="n">
        <v>0</v>
      </c>
      <c r="G16" s="8" t="n">
        <v>0</v>
      </c>
      <c r="H16" s="8" t="n">
        <v>0</v>
      </c>
      <c r="I16" s="8" t="n">
        <v>0</v>
      </c>
      <c r="J16" s="8" t="n">
        <v>0</v>
      </c>
      <c r="K16" s="8" t="n">
        <v>0</v>
      </c>
      <c r="L16" s="8" t="n">
        <v>0</v>
      </c>
      <c r="M16" s="8" t="n">
        <v>880</v>
      </c>
      <c r="N16" s="8" t="n">
        <v>1071</v>
      </c>
      <c r="O16" s="8" t="n">
        <v>1084</v>
      </c>
      <c r="P16" s="8" t="n">
        <v>0</v>
      </c>
      <c r="Q16" s="8" t="n">
        <v>0</v>
      </c>
      <c r="R16" s="8" t="n">
        <v>300</v>
      </c>
      <c r="S16" s="8" t="n">
        <v>0</v>
      </c>
      <c r="T16" s="8" t="n">
        <v>0</v>
      </c>
      <c r="U16" s="8" t="n">
        <v>0</v>
      </c>
      <c r="V16" s="8" t="n">
        <v>873</v>
      </c>
      <c r="W16" s="8" t="n">
        <v>0</v>
      </c>
      <c r="X16" s="8" t="n">
        <v>0</v>
      </c>
      <c r="Y16" s="8" t="n">
        <v>0</v>
      </c>
      <c r="Z16" s="8" t="n">
        <v>0</v>
      </c>
      <c r="AA16" s="8" t="n">
        <v>0</v>
      </c>
    </row>
    <row r="17" ht="35" customHeight="1">
      <c r="B17" s="9" t="s">
        <v>194</v>
      </c>
      <c r="C17" s="8" t="n">
        <v>523</v>
      </c>
      <c r="D17" s="8" t="n">
        <v>0</v>
      </c>
      <c r="E17" s="8" t="n">
        <v>0</v>
      </c>
      <c r="F17" s="8" t="n">
        <v>0</v>
      </c>
      <c r="G17" s="8" t="n">
        <v>0</v>
      </c>
      <c r="H17" s="8" t="n">
        <v>1500</v>
      </c>
      <c r="I17" s="8" t="n">
        <v>0</v>
      </c>
      <c r="J17" s="8" t="n">
        <v>0</v>
      </c>
      <c r="K17" s="8" t="n">
        <v>0</v>
      </c>
      <c r="L17" s="8" t="n">
        <v>341</v>
      </c>
      <c r="M17" s="8" t="n">
        <v>0</v>
      </c>
      <c r="N17" s="8" t="n">
        <v>0</v>
      </c>
      <c r="O17" s="8" t="n">
        <v>0</v>
      </c>
      <c r="P17" s="8" t="n">
        <v>0</v>
      </c>
      <c r="Q17" s="8" t="n">
        <v>0</v>
      </c>
      <c r="R17" s="8" t="n">
        <v>0</v>
      </c>
      <c r="S17" s="8" t="n">
        <v>0</v>
      </c>
      <c r="T17" s="8" t="n">
        <v>0</v>
      </c>
      <c r="U17" s="8" t="n">
        <v>0</v>
      </c>
      <c r="V17" s="8" t="n">
        <v>234</v>
      </c>
      <c r="W17" s="8" t="n">
        <v>0</v>
      </c>
      <c r="X17" s="8" t="n">
        <v>0</v>
      </c>
      <c r="Y17" s="8" t="n">
        <v>0</v>
      </c>
      <c r="Z17" s="8" t="n">
        <v>0</v>
      </c>
      <c r="AA17" s="8" t="n">
        <v>199</v>
      </c>
    </row>
    <row r="18" ht="35" customHeight="1">
      <c r="B18" s="9" t="s">
        <v>195</v>
      </c>
      <c r="C18" s="8" t="n">
        <v>371</v>
      </c>
      <c r="D18" s="8" t="n">
        <v>381</v>
      </c>
      <c r="E18" s="8" t="n">
        <v>279</v>
      </c>
      <c r="F18" s="8" t="n">
        <v>384</v>
      </c>
      <c r="G18" s="8" t="n">
        <v>220</v>
      </c>
      <c r="H18" s="8" t="n">
        <v>309</v>
      </c>
      <c r="I18" s="8" t="n">
        <v>362</v>
      </c>
      <c r="J18" s="8" t="n">
        <v>298</v>
      </c>
      <c r="K18" s="8" t="n">
        <v>332</v>
      </c>
      <c r="L18" s="8" t="n">
        <v>351</v>
      </c>
      <c r="M18" s="8" t="n">
        <v>261</v>
      </c>
      <c r="N18" s="8" t="n">
        <v>353</v>
      </c>
      <c r="O18" s="8" t="n">
        <v>276</v>
      </c>
      <c r="P18" s="8" t="n">
        <v>341</v>
      </c>
      <c r="Q18" s="8" t="n">
        <v>322</v>
      </c>
      <c r="R18" s="8" t="n">
        <v>279</v>
      </c>
      <c r="S18" s="8" t="n">
        <v>341</v>
      </c>
      <c r="T18" s="8" t="n">
        <v>482</v>
      </c>
      <c r="U18" s="8" t="n">
        <v>328</v>
      </c>
      <c r="V18" s="8" t="n">
        <v>300</v>
      </c>
      <c r="W18" s="8" t="n">
        <v>120</v>
      </c>
      <c r="X18" s="8" t="n">
        <v>284</v>
      </c>
      <c r="Y18" s="8" t="n">
        <v>344</v>
      </c>
      <c r="Z18" s="8" t="n">
        <v>333</v>
      </c>
      <c r="AA18" s="8" t="n">
        <v>674</v>
      </c>
    </row>
    <row r="19" ht="35" customHeight="1">
      <c r="B19" s="9" t="s">
        <v>196</v>
      </c>
      <c r="C19" s="8" t="n">
        <v>240</v>
      </c>
      <c r="D19" s="8" t="n">
        <v>199</v>
      </c>
      <c r="E19" s="8" t="n">
        <v>0</v>
      </c>
      <c r="F19" s="8" t="n">
        <v>188</v>
      </c>
      <c r="G19" s="8" t="n">
        <v>308</v>
      </c>
      <c r="H19" s="8" t="n">
        <v>261</v>
      </c>
      <c r="I19" s="8" t="n">
        <v>0</v>
      </c>
      <c r="J19" s="8" t="n">
        <v>110</v>
      </c>
      <c r="K19" s="8" t="n">
        <v>317</v>
      </c>
      <c r="L19" s="8" t="n">
        <v>422</v>
      </c>
      <c r="M19" s="8" t="n">
        <v>277</v>
      </c>
      <c r="N19" s="8" t="n">
        <v>204</v>
      </c>
      <c r="O19" s="8" t="n">
        <v>250</v>
      </c>
      <c r="P19" s="8" t="n">
        <v>208</v>
      </c>
      <c r="Q19" s="8" t="n">
        <v>272</v>
      </c>
      <c r="R19" s="8" t="n">
        <v>0</v>
      </c>
      <c r="S19" s="8" t="n">
        <v>171</v>
      </c>
      <c r="T19" s="8" t="n">
        <v>355</v>
      </c>
      <c r="U19" s="8" t="n">
        <v>448</v>
      </c>
      <c r="V19" s="8" t="n">
        <v>207</v>
      </c>
      <c r="W19" s="8" t="n">
        <v>0</v>
      </c>
      <c r="X19" s="8" t="n">
        <v>270</v>
      </c>
      <c r="Y19" s="8" t="n">
        <v>300</v>
      </c>
      <c r="Z19" s="8" t="n">
        <v>294</v>
      </c>
      <c r="AA19" s="8" t="n">
        <v>260</v>
      </c>
    </row>
    <row r="20">
      <c r="B20" s="10"/>
    </row>
    <row r="21">
      <c r="B21" s="10" t="s">
        <v>120</v>
      </c>
    </row>
    <row r="22">
      <c r="B22" s="10" t="s">
        <v>152</v>
      </c>
    </row>
    <row r="23">
      <c r="B23" s="10" t="s">
        <v>576</v>
      </c>
    </row>
    <row r="24">
      <c r="B24" s="10" t="s">
        <v>577</v>
      </c>
    </row>
    <row r="25">
      <c r="B25" s="10" t="s">
        <v>573</v>
      </c>
    </row>
    <row r="26">
      <c r="B26" s="10"/>
    </row>
    <row r="27">
      <c r="B27" s="10"/>
    </row>
    <row r="28">
      <c r="B28" s="10"/>
    </row>
    <row r="29">
      <c r="B29" s="10"/>
    </row>
    <row r="30">
      <c r="B30" s="10"/>
    </row>
    <row r="31">
      <c r="B31" s="10"/>
    </row>
    <row r="32">
      <c r="B32" s="10"/>
    </row>
    <row r="33">
      <c r="B33" s="10"/>
    </row>
    <row r="34">
      <c r="B34" s="10"/>
    </row>
    <row r="35">
      <c r="B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mergeCells count="4">
    <mergeCell ref="B4:B5"/>
    <mergeCell ref="C4:C5"/>
    <mergeCell ref="D4:AA4"/>
    <mergeCell ref="AC4:AC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50.71" hidden="0" customWidth="1"/>
    <col min="3" max="3" width="30.71" hidden="0" customWidth="1"/>
    <col min="5" max="5" width="15.71" hidden="0" customWidth="1"/>
  </cols>
  <sheetData>
    <row r="1" ht="115" customHeight="1"/>
    <row r="2" ht="25" customHeight="1">
      <c r="B2" s="6" t="s">
        <v>578</v>
      </c>
    </row>
    <row r="4" ht="55" customHeight="1">
      <c r="B4" s="7" t="s">
        <v>151</v>
      </c>
      <c r="C4" s="7" t="s">
        <v>104</v>
      </c>
      <c r="E4" s="20" t="str">
        <f>=HYPERLINK("#'ÍNDICE'!E1", "Índice")</f>
      </c>
    </row>
    <row r="5" ht="35" customHeight="1">
      <c r="B5" s="11" t="s">
        <v>124</v>
      </c>
      <c r="C5" s="12" t="n">
        <v>31</v>
      </c>
    </row>
    <row r="6" ht="35" customHeight="1">
      <c r="B6" s="9" t="s">
        <v>127</v>
      </c>
      <c r="C6" s="8" t="n">
        <v>63</v>
      </c>
    </row>
    <row r="7" ht="35" customHeight="1">
      <c r="B7" s="9" t="s">
        <v>128</v>
      </c>
      <c r="C7" s="8" t="n">
        <v>20</v>
      </c>
    </row>
    <row r="8" ht="35" customHeight="1">
      <c r="B8" s="9" t="s">
        <v>129</v>
      </c>
      <c r="C8" s="8" t="n">
        <v>40</v>
      </c>
    </row>
    <row r="9" ht="35" customHeight="1">
      <c r="B9" s="9" t="s">
        <v>130</v>
      </c>
      <c r="C9" s="8" t="n">
        <v>28</v>
      </c>
    </row>
    <row r="10" ht="35" customHeight="1">
      <c r="B10" s="9" t="s">
        <v>131</v>
      </c>
      <c r="C10" s="8" t="n">
        <v>23</v>
      </c>
    </row>
    <row r="11" ht="35" customHeight="1">
      <c r="B11" s="9" t="s">
        <v>132</v>
      </c>
      <c r="C11" s="8" t="n">
        <v>31</v>
      </c>
    </row>
    <row r="12" ht="35" customHeight="1">
      <c r="B12" s="9" t="s">
        <v>133</v>
      </c>
      <c r="C12" s="8" t="n">
        <v>21</v>
      </c>
    </row>
    <row r="13" ht="35" customHeight="1">
      <c r="B13" s="9" t="s">
        <v>134</v>
      </c>
      <c r="C13" s="8" t="n">
        <v>3</v>
      </c>
    </row>
    <row r="14" ht="35" customHeight="1">
      <c r="B14" s="9" t="s">
        <v>135</v>
      </c>
      <c r="C14" s="8" t="n">
        <v>24</v>
      </c>
    </row>
    <row r="15" ht="35" customHeight="1">
      <c r="B15" s="9" t="s">
        <v>136</v>
      </c>
      <c r="C15" s="8" t="n">
        <v>38</v>
      </c>
    </row>
    <row r="16" ht="35" customHeight="1">
      <c r="B16" s="9" t="s">
        <v>137</v>
      </c>
      <c r="C16" s="8" t="n">
        <v>55</v>
      </c>
    </row>
    <row r="17" ht="35" customHeight="1">
      <c r="B17" s="9" t="s">
        <v>138</v>
      </c>
      <c r="C17" s="8" t="n">
        <v>11</v>
      </c>
    </row>
    <row r="18" ht="35" customHeight="1">
      <c r="B18" s="9" t="s">
        <v>139</v>
      </c>
      <c r="C18" s="8" t="n">
        <v>14</v>
      </c>
    </row>
    <row r="19" ht="35" customHeight="1">
      <c r="B19" s="9" t="s">
        <v>140</v>
      </c>
      <c r="C19" s="8" t="n">
        <v>35</v>
      </c>
    </row>
    <row r="20" ht="35" customHeight="1">
      <c r="B20" s="9" t="s">
        <v>141</v>
      </c>
      <c r="C20" s="8" t="n">
        <v>21</v>
      </c>
    </row>
    <row r="21" ht="35" customHeight="1">
      <c r="B21" s="9" t="s">
        <v>142</v>
      </c>
      <c r="C21" s="8" t="n">
        <v>41</v>
      </c>
    </row>
    <row r="22" ht="35" customHeight="1">
      <c r="B22" s="9" t="s">
        <v>143</v>
      </c>
      <c r="C22" s="8" t="n">
        <v>44</v>
      </c>
    </row>
    <row r="23" ht="35" customHeight="1">
      <c r="B23" s="9" t="s">
        <v>144</v>
      </c>
      <c r="C23" s="8" t="n">
        <v>62</v>
      </c>
    </row>
    <row r="24" ht="35" customHeight="1">
      <c r="B24" s="9" t="s">
        <v>145</v>
      </c>
      <c r="C24" s="8" t="n">
        <v>130</v>
      </c>
    </row>
    <row r="25" ht="35" customHeight="1">
      <c r="B25" s="9" t="s">
        <v>146</v>
      </c>
      <c r="C25" s="8" t="n">
        <v>59</v>
      </c>
    </row>
    <row r="26" ht="35" customHeight="1">
      <c r="B26" s="9" t="s">
        <v>147</v>
      </c>
      <c r="C26" s="8" t="n">
        <v>32</v>
      </c>
    </row>
    <row r="27" ht="35" customHeight="1">
      <c r="B27" s="9" t="s">
        <v>148</v>
      </c>
      <c r="C27" s="8" t="n">
        <v>17</v>
      </c>
    </row>
    <row r="28" ht="35" customHeight="1">
      <c r="B28" s="9" t="s">
        <v>149</v>
      </c>
      <c r="C28" s="8" t="n">
        <v>41</v>
      </c>
    </row>
    <row r="29" ht="35" customHeight="1">
      <c r="B29" s="9" t="s">
        <v>150</v>
      </c>
      <c r="C29" s="8" t="n">
        <v>28</v>
      </c>
    </row>
    <row r="31">
      <c r="B31" s="10" t="s">
        <v>120</v>
      </c>
    </row>
    <row r="32">
      <c r="B32" s="10" t="s">
        <v>152</v>
      </c>
    </row>
    <row r="33">
      <c r="B33" s="10" t="s">
        <v>579</v>
      </c>
    </row>
    <row r="34">
      <c r="B34" s="10" t="s">
        <v>580</v>
      </c>
    </row>
    <row r="35">
      <c r="B35" s="10" t="s">
        <v>573</v>
      </c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60" showGridLines="0" tabSelected="false">
      <pane ySplit="4" xSplit="3" topLeftCell="D5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2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10" max="10" width="15.71" hidden="0" customWidth="1"/>
  </cols>
  <sheetData>
    <row r="1" ht="135" customHeight="1"/>
    <row r="2" ht="25" customHeight="1">
      <c r="B2" s="6" t="s">
        <v>581</v>
      </c>
    </row>
    <row r="4" ht="55" customHeight="1">
      <c r="B4" s="7" t="s">
        <v>365</v>
      </c>
      <c r="C4" s="7" t="s">
        <v>366</v>
      </c>
      <c r="D4" s="7" t="s">
        <v>582</v>
      </c>
      <c r="E4" s="7" t="s">
        <v>312</v>
      </c>
      <c r="F4" s="7" t="s">
        <v>318</v>
      </c>
      <c r="G4" s="7" t="s">
        <v>583</v>
      </c>
      <c r="H4" s="7" t="s">
        <v>584</v>
      </c>
      <c r="J4" s="20" t="str">
        <f>=HYPERLINK("#'ÍNDICE'!J1", "Índice")</f>
      </c>
    </row>
    <row r="5" ht="35" customHeight="1">
      <c r="B5" s="9" t="s">
        <v>127</v>
      </c>
      <c r="C5" s="9" t="s">
        <v>380</v>
      </c>
      <c r="D5" s="8" t="n">
        <v>116</v>
      </c>
      <c r="E5" s="8" t="n">
        <v>8</v>
      </c>
      <c r="F5" s="8" t="n">
        <v>3</v>
      </c>
      <c r="G5" s="8" t="n">
        <v>35000</v>
      </c>
      <c r="H5" s="8" t="n">
        <v>290</v>
      </c>
    </row>
    <row r="6" ht="35" customHeight="1">
      <c r="B6" s="9" t="s">
        <v>127</v>
      </c>
      <c r="C6" s="9" t="s">
        <v>376</v>
      </c>
      <c r="D6" s="8" t="n">
        <v>186.7</v>
      </c>
      <c r="E6" s="8" t="n">
        <v>10</v>
      </c>
      <c r="F6" s="8" t="n">
        <v>3</v>
      </c>
      <c r="G6" s="8" t="n">
        <v>69600</v>
      </c>
      <c r="H6" s="8" t="n">
        <v>300</v>
      </c>
    </row>
    <row r="7" ht="35" customHeight="1">
      <c r="B7" s="9" t="s">
        <v>127</v>
      </c>
      <c r="C7" s="9" t="s">
        <v>170</v>
      </c>
      <c r="D7" s="8" t="n">
        <v>152</v>
      </c>
      <c r="E7" s="8" t="n">
        <v>9</v>
      </c>
      <c r="F7" s="8" t="n">
        <v>3</v>
      </c>
      <c r="G7" s="8" t="n">
        <v>61875</v>
      </c>
      <c r="H7" s="8" t="n">
        <v>416</v>
      </c>
    </row>
    <row r="8" ht="35" customHeight="1">
      <c r="B8" s="9" t="s">
        <v>127</v>
      </c>
      <c r="C8" s="9" t="s">
        <v>377</v>
      </c>
      <c r="D8" s="8" t="n">
        <v>279.5</v>
      </c>
      <c r="E8" s="8" t="n">
        <v>12</v>
      </c>
      <c r="F8" s="8" t="n">
        <v>4.5</v>
      </c>
      <c r="G8" s="8" t="n">
        <v>95270</v>
      </c>
      <c r="H8" s="8" t="n">
        <v>349</v>
      </c>
    </row>
    <row r="9" ht="35" customHeight="1">
      <c r="B9" s="9" t="s">
        <v>127</v>
      </c>
      <c r="C9" s="9" t="s">
        <v>367</v>
      </c>
      <c r="D9" s="8" t="n">
        <v>152</v>
      </c>
      <c r="E9" s="8" t="n">
        <v>9</v>
      </c>
      <c r="F9" s="8" t="n">
        <v>3</v>
      </c>
      <c r="G9" s="8" t="n">
        <v>60400</v>
      </c>
      <c r="H9" s="8" t="n">
        <v>390</v>
      </c>
    </row>
    <row r="10" ht="35" customHeight="1">
      <c r="B10" s="9" t="s">
        <v>127</v>
      </c>
      <c r="C10" s="9" t="s">
        <v>379</v>
      </c>
      <c r="D10" s="8" t="n">
        <v>162</v>
      </c>
      <c r="E10" s="8" t="n">
        <v>10</v>
      </c>
      <c r="F10" s="8" t="n">
        <v>3</v>
      </c>
      <c r="G10" s="8" t="n">
        <v>62632</v>
      </c>
      <c r="H10" s="8" t="n">
        <v>267</v>
      </c>
    </row>
    <row r="11" ht="35" customHeight="1">
      <c r="B11" s="9" t="s">
        <v>127</v>
      </c>
      <c r="C11" s="9" t="s">
        <v>368</v>
      </c>
      <c r="D11" s="8" t="n">
        <v>163</v>
      </c>
      <c r="E11" s="8" t="n">
        <v>9</v>
      </c>
      <c r="F11" s="8" t="n">
        <v>3</v>
      </c>
      <c r="G11" s="8" t="n">
        <v>70350</v>
      </c>
      <c r="H11" s="8" t="n">
        <v>400</v>
      </c>
    </row>
    <row r="12" ht="35" customHeight="1">
      <c r="B12" s="9" t="s">
        <v>127</v>
      </c>
      <c r="C12" s="9" t="s">
        <v>369</v>
      </c>
      <c r="D12" s="8" t="n">
        <v>58</v>
      </c>
      <c r="E12" s="8" t="n">
        <v>6</v>
      </c>
      <c r="F12" s="8" t="n">
        <v>3</v>
      </c>
      <c r="G12" s="8" t="n">
        <v>25000</v>
      </c>
      <c r="H12" s="8" t="n">
        <v>385</v>
      </c>
    </row>
    <row r="13" ht="35" customHeight="1">
      <c r="B13" s="9" t="s">
        <v>127</v>
      </c>
      <c r="C13" s="9" t="s">
        <v>375</v>
      </c>
      <c r="D13" s="8" t="n">
        <v>105.5</v>
      </c>
      <c r="E13" s="8" t="n">
        <v>6</v>
      </c>
      <c r="F13" s="8" t="n">
        <v>3</v>
      </c>
      <c r="G13" s="8" t="n">
        <v>32500</v>
      </c>
      <c r="H13" s="8" t="n">
        <v>250</v>
      </c>
    </row>
    <row r="14" ht="35" customHeight="1">
      <c r="B14" s="9" t="s">
        <v>127</v>
      </c>
      <c r="C14" s="9" t="s">
        <v>370</v>
      </c>
      <c r="D14" s="8" t="n">
        <v>116.8</v>
      </c>
      <c r="E14" s="8" t="n">
        <v>8</v>
      </c>
      <c r="F14" s="8" t="n">
        <v>3</v>
      </c>
      <c r="G14" s="8" t="n">
        <v>40500</v>
      </c>
      <c r="H14" s="8" t="n">
        <v>325</v>
      </c>
    </row>
    <row r="15" ht="35" customHeight="1">
      <c r="B15" s="9" t="s">
        <v>127</v>
      </c>
      <c r="C15" s="9" t="s">
        <v>371</v>
      </c>
      <c r="D15" s="8" t="n">
        <v>90.5</v>
      </c>
      <c r="E15" s="8" t="n">
        <v>8</v>
      </c>
      <c r="F15" s="8" t="n">
        <v>2.5</v>
      </c>
      <c r="G15" s="8" t="n">
        <v>21425</v>
      </c>
      <c r="H15" s="8" t="n">
        <v>148</v>
      </c>
    </row>
    <row r="16" ht="35" customHeight="1">
      <c r="B16" s="9" t="s">
        <v>127</v>
      </c>
      <c r="C16" s="9" t="s">
        <v>372</v>
      </c>
      <c r="D16" s="8" t="n">
        <v>140</v>
      </c>
      <c r="E16" s="8" t="n">
        <v>9</v>
      </c>
      <c r="F16" s="8" t="n">
        <v>3</v>
      </c>
      <c r="G16" s="8" t="n">
        <v>50000</v>
      </c>
      <c r="H16" s="8" t="n">
        <v>314</v>
      </c>
    </row>
    <row r="17" ht="35" customHeight="1">
      <c r="B17" s="9" t="s">
        <v>127</v>
      </c>
      <c r="C17" s="9" t="s">
        <v>373</v>
      </c>
      <c r="D17" s="8" t="n">
        <v>150</v>
      </c>
      <c r="E17" s="8" t="n">
        <v>8</v>
      </c>
      <c r="F17" s="8" t="n">
        <v>3</v>
      </c>
      <c r="G17" s="8" t="n">
        <v>51200</v>
      </c>
      <c r="H17" s="8" t="n">
        <v>351</v>
      </c>
    </row>
    <row r="18" ht="35" customHeight="1">
      <c r="B18" s="9" t="s">
        <v>127</v>
      </c>
      <c r="C18" s="9" t="s">
        <v>378</v>
      </c>
      <c r="D18" s="8" t="n">
        <v>0</v>
      </c>
      <c r="E18" s="8" t="n">
        <v>0</v>
      </c>
      <c r="F18" s="8" t="n">
        <v>0</v>
      </c>
      <c r="G18" s="8" t="n">
        <v>0</v>
      </c>
      <c r="H18" s="8" t="n">
        <v>352</v>
      </c>
    </row>
    <row r="19" ht="35" customHeight="1">
      <c r="B19" s="9" t="s">
        <v>127</v>
      </c>
      <c r="C19" s="9" t="s">
        <v>374</v>
      </c>
      <c r="D19" s="8" t="n">
        <v>127</v>
      </c>
      <c r="E19" s="8" t="n">
        <v>8</v>
      </c>
      <c r="F19" s="8" t="n">
        <v>3</v>
      </c>
      <c r="G19" s="8" t="n">
        <v>50000</v>
      </c>
      <c r="H19" s="8" t="n">
        <v>304</v>
      </c>
    </row>
    <row r="20" ht="35" customHeight="1">
      <c r="B20" s="9" t="s">
        <v>128</v>
      </c>
      <c r="C20" s="9" t="s">
        <v>386</v>
      </c>
      <c r="D20" s="8" t="n">
        <v>116</v>
      </c>
      <c r="E20" s="8" t="n">
        <v>8</v>
      </c>
      <c r="F20" s="8" t="n">
        <v>3</v>
      </c>
      <c r="G20" s="8" t="n">
        <v>31385</v>
      </c>
      <c r="H20" s="8" t="n">
        <v>300</v>
      </c>
    </row>
    <row r="21" ht="35" customHeight="1">
      <c r="B21" s="9" t="s">
        <v>128</v>
      </c>
      <c r="C21" s="9" t="s">
        <v>382</v>
      </c>
      <c r="D21" s="8" t="n">
        <v>113</v>
      </c>
      <c r="E21" s="8" t="n">
        <v>7</v>
      </c>
      <c r="F21" s="8" t="n">
        <v>2</v>
      </c>
      <c r="G21" s="8" t="n">
        <v>33300</v>
      </c>
      <c r="H21" s="8" t="n">
        <v>300</v>
      </c>
    </row>
    <row r="22" ht="35" customHeight="1">
      <c r="B22" s="9" t="s">
        <v>128</v>
      </c>
      <c r="C22" s="9" t="s">
        <v>383</v>
      </c>
      <c r="D22" s="8" t="n">
        <v>82.8</v>
      </c>
      <c r="E22" s="8" t="n">
        <v>6</v>
      </c>
      <c r="F22" s="8" t="n">
        <v>2</v>
      </c>
      <c r="G22" s="8" t="n">
        <v>22750</v>
      </c>
      <c r="H22" s="8" t="n">
        <v>300</v>
      </c>
    </row>
    <row r="23" ht="35" customHeight="1">
      <c r="B23" s="9" t="s">
        <v>128</v>
      </c>
      <c r="C23" s="9" t="s">
        <v>384</v>
      </c>
      <c r="D23" s="8" t="n">
        <v>91</v>
      </c>
      <c r="E23" s="8" t="n">
        <v>7</v>
      </c>
      <c r="F23" s="8" t="n">
        <v>2</v>
      </c>
      <c r="G23" s="8" t="n">
        <v>28500</v>
      </c>
      <c r="H23" s="8" t="n">
        <v>300</v>
      </c>
    </row>
    <row r="24" ht="35" customHeight="1">
      <c r="B24" s="9" t="s">
        <v>128</v>
      </c>
      <c r="C24" s="9" t="s">
        <v>381</v>
      </c>
      <c r="D24" s="8" t="n">
        <v>159</v>
      </c>
      <c r="E24" s="8" t="n">
        <v>9</v>
      </c>
      <c r="F24" s="8" t="n">
        <v>3</v>
      </c>
      <c r="G24" s="8" t="n">
        <v>45450</v>
      </c>
      <c r="H24" s="8" t="n">
        <v>300</v>
      </c>
    </row>
    <row r="25" ht="35" customHeight="1">
      <c r="B25" s="9" t="s">
        <v>128</v>
      </c>
      <c r="C25" s="9" t="s">
        <v>387</v>
      </c>
      <c r="D25" s="8" t="n">
        <v>148</v>
      </c>
      <c r="E25" s="8" t="n">
        <v>9</v>
      </c>
      <c r="F25" s="8" t="n">
        <v>3</v>
      </c>
      <c r="G25" s="8" t="n">
        <v>44400</v>
      </c>
      <c r="H25" s="8" t="n">
        <v>324</v>
      </c>
    </row>
    <row r="26" ht="35" customHeight="1">
      <c r="B26" s="9" t="s">
        <v>128</v>
      </c>
      <c r="C26" s="9" t="s">
        <v>385</v>
      </c>
      <c r="D26" s="8" t="n">
        <v>125.5</v>
      </c>
      <c r="E26" s="8" t="n">
        <v>7</v>
      </c>
      <c r="F26" s="8" t="n">
        <v>2.5</v>
      </c>
      <c r="G26" s="8" t="n">
        <v>27167</v>
      </c>
      <c r="H26" s="8" t="n">
        <v>300</v>
      </c>
    </row>
    <row r="27" ht="35" customHeight="1">
      <c r="B27" s="9" t="s">
        <v>129</v>
      </c>
      <c r="C27" s="9" t="s">
        <v>388</v>
      </c>
      <c r="D27" s="8" t="n">
        <v>148.5</v>
      </c>
      <c r="E27" s="8" t="n">
        <v>9</v>
      </c>
      <c r="F27" s="8" t="n">
        <v>3</v>
      </c>
      <c r="G27" s="8" t="n">
        <v>66580</v>
      </c>
      <c r="H27" s="8" t="n">
        <v>433</v>
      </c>
    </row>
    <row r="28" ht="35" customHeight="1">
      <c r="B28" s="9" t="s">
        <v>129</v>
      </c>
      <c r="C28" s="9" t="s">
        <v>389</v>
      </c>
      <c r="D28" s="8" t="n">
        <v>197</v>
      </c>
      <c r="E28" s="8" t="n">
        <v>8</v>
      </c>
      <c r="F28" s="8" t="n">
        <v>3</v>
      </c>
      <c r="G28" s="8" t="n">
        <v>70000</v>
      </c>
      <c r="H28" s="8" t="n">
        <v>405</v>
      </c>
    </row>
    <row r="29" ht="35" customHeight="1">
      <c r="B29" s="9" t="s">
        <v>129</v>
      </c>
      <c r="C29" s="9" t="s">
        <v>129</v>
      </c>
      <c r="D29" s="8" t="n">
        <v>157.5</v>
      </c>
      <c r="E29" s="8" t="n">
        <v>9</v>
      </c>
      <c r="F29" s="8" t="n">
        <v>3</v>
      </c>
      <c r="G29" s="8" t="n">
        <v>50000</v>
      </c>
      <c r="H29" s="8" t="n">
        <v>350</v>
      </c>
    </row>
    <row r="30" ht="35" customHeight="1">
      <c r="B30" s="9" t="s">
        <v>129</v>
      </c>
      <c r="C30" s="9" t="s">
        <v>392</v>
      </c>
      <c r="D30" s="8" t="n">
        <v>120</v>
      </c>
      <c r="E30" s="8" t="n">
        <v>7</v>
      </c>
      <c r="F30" s="8" t="n">
        <v>3</v>
      </c>
      <c r="G30" s="8" t="n">
        <v>46000</v>
      </c>
      <c r="H30" s="8" t="n">
        <v>407</v>
      </c>
    </row>
    <row r="31" ht="35" customHeight="1">
      <c r="B31" s="9" t="s">
        <v>129</v>
      </c>
      <c r="C31" s="9" t="s">
        <v>391</v>
      </c>
      <c r="D31" s="8" t="n">
        <v>165</v>
      </c>
      <c r="E31" s="8" t="n">
        <v>8</v>
      </c>
      <c r="F31" s="8" t="n">
        <v>3</v>
      </c>
      <c r="G31" s="8" t="n">
        <v>60000</v>
      </c>
      <c r="H31" s="8" t="n">
        <v>350</v>
      </c>
    </row>
    <row r="32" ht="35" customHeight="1">
      <c r="B32" s="9" t="s">
        <v>129</v>
      </c>
      <c r="C32" s="9" t="s">
        <v>390</v>
      </c>
      <c r="D32" s="8" t="n">
        <v>141</v>
      </c>
      <c r="E32" s="8" t="n">
        <v>8</v>
      </c>
      <c r="F32" s="8" t="n">
        <v>3</v>
      </c>
      <c r="G32" s="8" t="n">
        <v>50000</v>
      </c>
      <c r="H32" s="8" t="n">
        <v>300</v>
      </c>
    </row>
    <row r="33" ht="35" customHeight="1">
      <c r="B33" s="9" t="s">
        <v>129</v>
      </c>
      <c r="C33" s="9" t="s">
        <v>393</v>
      </c>
      <c r="D33" s="8" t="n">
        <v>147</v>
      </c>
      <c r="E33" s="8" t="n">
        <v>8</v>
      </c>
      <c r="F33" s="8" t="n">
        <v>2</v>
      </c>
      <c r="G33" s="8" t="n">
        <v>80000</v>
      </c>
      <c r="H33" s="8" t="n">
        <v>390</v>
      </c>
    </row>
    <row r="34" ht="35" customHeight="1">
      <c r="B34" s="9" t="s">
        <v>130</v>
      </c>
      <c r="C34" s="9" t="s">
        <v>128</v>
      </c>
      <c r="D34" s="8" t="n">
        <v>57</v>
      </c>
      <c r="E34" s="8" t="n">
        <v>6</v>
      </c>
      <c r="F34" s="8" t="n">
        <v>2.5</v>
      </c>
      <c r="G34" s="8" t="n">
        <v>15000</v>
      </c>
      <c r="H34" s="8" t="n">
        <v>300</v>
      </c>
    </row>
    <row r="35" ht="35" customHeight="1">
      <c r="B35" s="9" t="s">
        <v>130</v>
      </c>
      <c r="C35" s="9" t="s">
        <v>395</v>
      </c>
      <c r="D35" s="8" t="n">
        <v>67.5</v>
      </c>
      <c r="E35" s="8" t="n">
        <v>6</v>
      </c>
      <c r="F35" s="8" t="n">
        <v>3</v>
      </c>
      <c r="G35" s="8" t="n">
        <v>18000</v>
      </c>
      <c r="H35" s="8" t="n">
        <v>300</v>
      </c>
    </row>
    <row r="36" ht="35" customHeight="1">
      <c r="B36" s="9" t="s">
        <v>130</v>
      </c>
      <c r="C36" s="9" t="s">
        <v>396</v>
      </c>
      <c r="D36" s="8" t="n">
        <v>94</v>
      </c>
      <c r="E36" s="8" t="n">
        <v>7</v>
      </c>
      <c r="F36" s="8" t="n">
        <v>3</v>
      </c>
      <c r="G36" s="8" t="n">
        <v>30875</v>
      </c>
      <c r="H36" s="8" t="n">
        <v>350</v>
      </c>
    </row>
    <row r="37" ht="35" customHeight="1">
      <c r="B37" s="9" t="s">
        <v>130</v>
      </c>
      <c r="C37" s="9" t="s">
        <v>397</v>
      </c>
      <c r="D37" s="8" t="n">
        <v>94</v>
      </c>
      <c r="E37" s="8" t="n">
        <v>6</v>
      </c>
      <c r="F37" s="8" t="n">
        <v>3</v>
      </c>
      <c r="G37" s="8" t="n">
        <v>26675</v>
      </c>
      <c r="H37" s="8" t="n">
        <v>269</v>
      </c>
    </row>
    <row r="38" ht="35" customHeight="1">
      <c r="B38" s="9" t="s">
        <v>130</v>
      </c>
      <c r="C38" s="9" t="s">
        <v>398</v>
      </c>
      <c r="D38" s="8" t="n">
        <v>88.5</v>
      </c>
      <c r="E38" s="8" t="n">
        <v>7</v>
      </c>
      <c r="F38" s="8" t="n">
        <v>2</v>
      </c>
      <c r="G38" s="8" t="n">
        <v>34862</v>
      </c>
      <c r="H38" s="8" t="n">
        <v>351</v>
      </c>
    </row>
    <row r="39" ht="35" customHeight="1">
      <c r="B39" s="9" t="s">
        <v>130</v>
      </c>
      <c r="C39" s="9" t="s">
        <v>394</v>
      </c>
      <c r="D39" s="8" t="n">
        <v>121</v>
      </c>
      <c r="E39" s="8" t="n">
        <v>8</v>
      </c>
      <c r="F39" s="8" t="n">
        <v>3</v>
      </c>
      <c r="G39" s="8" t="n">
        <v>35000</v>
      </c>
      <c r="H39" s="8" t="n">
        <v>284</v>
      </c>
    </row>
    <row r="40" ht="35" customHeight="1">
      <c r="B40" s="9" t="s">
        <v>131</v>
      </c>
      <c r="C40" s="9" t="s">
        <v>400</v>
      </c>
      <c r="D40" s="8" t="n">
        <v>100</v>
      </c>
      <c r="E40" s="8" t="n">
        <v>7</v>
      </c>
      <c r="F40" s="8" t="n">
        <v>3</v>
      </c>
      <c r="G40" s="8" t="n">
        <v>30600</v>
      </c>
      <c r="H40" s="8" t="n">
        <v>300</v>
      </c>
    </row>
    <row r="41" ht="35" customHeight="1">
      <c r="B41" s="9" t="s">
        <v>131</v>
      </c>
      <c r="C41" s="9" t="s">
        <v>399</v>
      </c>
      <c r="D41" s="8" t="n">
        <v>148</v>
      </c>
      <c r="E41" s="8" t="n">
        <v>8</v>
      </c>
      <c r="F41" s="8" t="n">
        <v>3</v>
      </c>
      <c r="G41" s="8" t="n">
        <v>45000</v>
      </c>
      <c r="H41" s="8" t="n">
        <v>300</v>
      </c>
    </row>
    <row r="42" ht="35" customHeight="1">
      <c r="B42" s="9" t="s">
        <v>131</v>
      </c>
      <c r="C42" s="9" t="s">
        <v>401</v>
      </c>
      <c r="D42" s="8" t="n">
        <v>88.8</v>
      </c>
      <c r="E42" s="8" t="n">
        <v>7</v>
      </c>
      <c r="F42" s="8" t="n">
        <v>3</v>
      </c>
      <c r="G42" s="8" t="n">
        <v>28350</v>
      </c>
      <c r="H42" s="8" t="n">
        <v>300</v>
      </c>
    </row>
    <row r="43" ht="35" customHeight="1">
      <c r="B43" s="9" t="s">
        <v>131</v>
      </c>
      <c r="C43" s="9" t="s">
        <v>402</v>
      </c>
      <c r="D43" s="8" t="n">
        <v>122.5</v>
      </c>
      <c r="E43" s="8" t="n">
        <v>8</v>
      </c>
      <c r="F43" s="8" t="n">
        <v>3</v>
      </c>
      <c r="G43" s="8" t="n">
        <v>37800</v>
      </c>
      <c r="H43" s="8" t="n">
        <v>300</v>
      </c>
    </row>
    <row r="44" ht="35" customHeight="1">
      <c r="B44" s="9" t="s">
        <v>131</v>
      </c>
      <c r="C44" s="9" t="s">
        <v>403</v>
      </c>
      <c r="D44" s="8" t="n">
        <v>143</v>
      </c>
      <c r="E44" s="8" t="n">
        <v>9</v>
      </c>
      <c r="F44" s="8" t="n">
        <v>3</v>
      </c>
      <c r="G44" s="8" t="n">
        <v>55364</v>
      </c>
      <c r="H44" s="8" t="n">
        <v>303</v>
      </c>
    </row>
    <row r="45" ht="35" customHeight="1">
      <c r="B45" s="9" t="s">
        <v>131</v>
      </c>
      <c r="C45" s="9" t="s">
        <v>404</v>
      </c>
      <c r="D45" s="8" t="n">
        <v>188</v>
      </c>
      <c r="E45" s="8" t="n">
        <v>10</v>
      </c>
      <c r="F45" s="8" t="n">
        <v>3</v>
      </c>
      <c r="G45" s="8" t="n">
        <v>66940</v>
      </c>
      <c r="H45" s="8" t="n">
        <v>341</v>
      </c>
    </row>
    <row r="46" ht="35" customHeight="1">
      <c r="B46" s="9" t="s">
        <v>131</v>
      </c>
      <c r="C46" s="9" t="s">
        <v>405</v>
      </c>
      <c r="D46" s="8" t="n">
        <v>80</v>
      </c>
      <c r="E46" s="8" t="n">
        <v>6</v>
      </c>
      <c r="F46" s="8" t="n">
        <v>3</v>
      </c>
      <c r="G46" s="8" t="n">
        <v>22296</v>
      </c>
      <c r="H46" s="8" t="n">
        <v>300</v>
      </c>
    </row>
    <row r="47" ht="35" customHeight="1">
      <c r="B47" s="9" t="s">
        <v>132</v>
      </c>
      <c r="C47" s="9" t="s">
        <v>407</v>
      </c>
      <c r="D47" s="8" t="n">
        <v>128.7</v>
      </c>
      <c r="E47" s="8" t="n">
        <v>8</v>
      </c>
      <c r="F47" s="8" t="n">
        <v>3</v>
      </c>
      <c r="G47" s="8" t="n">
        <v>45030</v>
      </c>
      <c r="H47" s="8" t="n">
        <v>300</v>
      </c>
    </row>
    <row r="48" ht="35" customHeight="1">
      <c r="B48" s="9" t="s">
        <v>132</v>
      </c>
      <c r="C48" s="9" t="s">
        <v>409</v>
      </c>
      <c r="D48" s="8" t="n">
        <v>131.2</v>
      </c>
      <c r="E48" s="8" t="n">
        <v>8</v>
      </c>
      <c r="F48" s="8" t="n">
        <v>3</v>
      </c>
      <c r="G48" s="8" t="n">
        <v>44550</v>
      </c>
      <c r="H48" s="8" t="n">
        <v>300</v>
      </c>
    </row>
    <row r="49" ht="35" customHeight="1">
      <c r="B49" s="9" t="s">
        <v>132</v>
      </c>
      <c r="C49" s="9" t="s">
        <v>410</v>
      </c>
      <c r="D49" s="8" t="n">
        <v>114.5</v>
      </c>
      <c r="E49" s="8" t="n">
        <v>7</v>
      </c>
      <c r="F49" s="8" t="n">
        <v>3</v>
      </c>
      <c r="G49" s="8" t="n">
        <v>37500</v>
      </c>
      <c r="H49" s="8" t="n">
        <v>331</v>
      </c>
    </row>
    <row r="50" ht="35" customHeight="1">
      <c r="B50" s="9" t="s">
        <v>132</v>
      </c>
      <c r="C50" s="9" t="s">
        <v>408</v>
      </c>
      <c r="D50" s="8" t="n">
        <v>261.5</v>
      </c>
      <c r="E50" s="8" t="n">
        <v>10</v>
      </c>
      <c r="F50" s="8" t="n">
        <v>3</v>
      </c>
      <c r="G50" s="8" t="n">
        <v>51700</v>
      </c>
      <c r="H50" s="8" t="n">
        <v>213</v>
      </c>
    </row>
    <row r="51" ht="35" customHeight="1">
      <c r="B51" s="9" t="s">
        <v>132</v>
      </c>
      <c r="C51" s="9" t="s">
        <v>415</v>
      </c>
      <c r="D51" s="8" t="n">
        <v>139</v>
      </c>
      <c r="E51" s="8" t="n">
        <v>9</v>
      </c>
      <c r="F51" s="8" t="n">
        <v>3</v>
      </c>
      <c r="G51" s="8" t="n">
        <v>41709</v>
      </c>
      <c r="H51" s="8" t="n">
        <v>300</v>
      </c>
    </row>
    <row r="52" ht="35" customHeight="1">
      <c r="B52" s="9" t="s">
        <v>132</v>
      </c>
      <c r="C52" s="9" t="s">
        <v>411</v>
      </c>
      <c r="D52" s="8" t="n">
        <v>192</v>
      </c>
      <c r="E52" s="8" t="n">
        <v>8</v>
      </c>
      <c r="F52" s="8" t="n">
        <v>3</v>
      </c>
      <c r="G52" s="8" t="n">
        <v>63000</v>
      </c>
      <c r="H52" s="8" t="n">
        <v>300</v>
      </c>
    </row>
    <row r="53" ht="35" customHeight="1">
      <c r="B53" s="9" t="s">
        <v>132</v>
      </c>
      <c r="C53" s="9" t="s">
        <v>412</v>
      </c>
      <c r="D53" s="8" t="n">
        <v>164</v>
      </c>
      <c r="E53" s="8" t="n">
        <v>10</v>
      </c>
      <c r="F53" s="8" t="n">
        <v>3</v>
      </c>
      <c r="G53" s="8" t="n">
        <v>55800</v>
      </c>
      <c r="H53" s="8" t="n">
        <v>300</v>
      </c>
    </row>
    <row r="54" ht="35" customHeight="1">
      <c r="B54" s="9" t="s">
        <v>132</v>
      </c>
      <c r="C54" s="9" t="s">
        <v>413</v>
      </c>
      <c r="D54" s="8" t="n">
        <v>127</v>
      </c>
      <c r="E54" s="8" t="n">
        <v>8</v>
      </c>
      <c r="F54" s="8" t="n">
        <v>3</v>
      </c>
      <c r="G54" s="8" t="n">
        <v>36509</v>
      </c>
      <c r="H54" s="8" t="n">
        <v>300</v>
      </c>
    </row>
    <row r="55" ht="35" customHeight="1">
      <c r="B55" s="9" t="s">
        <v>132</v>
      </c>
      <c r="C55" s="9" t="s">
        <v>414</v>
      </c>
      <c r="D55" s="8" t="n">
        <v>111</v>
      </c>
      <c r="E55" s="8" t="n">
        <v>12</v>
      </c>
      <c r="F55" s="8" t="n">
        <v>3</v>
      </c>
      <c r="G55" s="8" t="n">
        <v>77974</v>
      </c>
      <c r="H55" s="8" t="n">
        <v>208</v>
      </c>
    </row>
    <row r="56" ht="35" customHeight="1">
      <c r="B56" s="9" t="s">
        <v>132</v>
      </c>
      <c r="C56" s="9" t="s">
        <v>406</v>
      </c>
      <c r="D56" s="8" t="n">
        <v>159.5</v>
      </c>
      <c r="E56" s="8" t="n">
        <v>9</v>
      </c>
      <c r="F56" s="8" t="n">
        <v>3</v>
      </c>
      <c r="G56" s="8" t="n">
        <v>51225</v>
      </c>
      <c r="H56" s="8" t="n">
        <v>300</v>
      </c>
    </row>
    <row r="57" ht="35" customHeight="1">
      <c r="B57" s="9" t="s">
        <v>133</v>
      </c>
      <c r="C57" s="9" t="s">
        <v>417</v>
      </c>
      <c r="D57" s="8" t="n">
        <v>113</v>
      </c>
      <c r="E57" s="8" t="n">
        <v>8</v>
      </c>
      <c r="F57" s="8" t="n">
        <v>3</v>
      </c>
      <c r="G57" s="8" t="n">
        <v>30000</v>
      </c>
      <c r="H57" s="8" t="n">
        <v>237</v>
      </c>
    </row>
    <row r="58" ht="35" customHeight="1">
      <c r="B58" s="9" t="s">
        <v>133</v>
      </c>
      <c r="C58" s="9" t="s">
        <v>418</v>
      </c>
      <c r="D58" s="8" t="n">
        <v>119.7</v>
      </c>
      <c r="E58" s="8" t="n">
        <v>10</v>
      </c>
      <c r="F58" s="8" t="n">
        <v>2.5</v>
      </c>
      <c r="G58" s="8" t="n">
        <v>30900</v>
      </c>
      <c r="H58" s="8" t="n">
        <v>231</v>
      </c>
    </row>
    <row r="59" ht="35" customHeight="1">
      <c r="B59" s="9" t="s">
        <v>133</v>
      </c>
      <c r="C59" s="9" t="s">
        <v>419</v>
      </c>
      <c r="D59" s="8" t="n">
        <v>96</v>
      </c>
      <c r="E59" s="8" t="n">
        <v>8</v>
      </c>
      <c r="F59" s="8" t="n">
        <v>3</v>
      </c>
      <c r="G59" s="8" t="n">
        <v>30750</v>
      </c>
      <c r="H59" s="8" t="n">
        <v>375</v>
      </c>
    </row>
    <row r="60" ht="35" customHeight="1">
      <c r="B60" s="9" t="s">
        <v>133</v>
      </c>
      <c r="C60" s="9" t="s">
        <v>420</v>
      </c>
      <c r="D60" s="8" t="n">
        <v>102.2</v>
      </c>
      <c r="E60" s="8" t="n">
        <v>8</v>
      </c>
      <c r="F60" s="8" t="n">
        <v>2</v>
      </c>
      <c r="G60" s="8" t="n">
        <v>22500</v>
      </c>
      <c r="H60" s="8" t="n">
        <v>220</v>
      </c>
    </row>
    <row r="61" ht="35" customHeight="1">
      <c r="B61" s="9" t="s">
        <v>133</v>
      </c>
      <c r="C61" s="9" t="s">
        <v>421</v>
      </c>
      <c r="D61" s="8" t="n">
        <v>109</v>
      </c>
      <c r="E61" s="8" t="n">
        <v>7</v>
      </c>
      <c r="F61" s="8" t="n">
        <v>3</v>
      </c>
      <c r="G61" s="8" t="n">
        <v>35000</v>
      </c>
      <c r="H61" s="8" t="n">
        <v>308</v>
      </c>
    </row>
    <row r="62" ht="35" customHeight="1">
      <c r="B62" s="9" t="s">
        <v>133</v>
      </c>
      <c r="C62" s="9" t="s">
        <v>422</v>
      </c>
      <c r="D62" s="8" t="n">
        <v>149</v>
      </c>
      <c r="E62" s="8" t="n">
        <v>9</v>
      </c>
      <c r="F62" s="8" t="n">
        <v>3</v>
      </c>
      <c r="G62" s="8" t="n">
        <v>50000</v>
      </c>
      <c r="H62" s="8" t="n">
        <v>348</v>
      </c>
    </row>
    <row r="63" ht="35" customHeight="1">
      <c r="B63" s="9" t="s">
        <v>133</v>
      </c>
      <c r="C63" s="9" t="s">
        <v>429</v>
      </c>
      <c r="D63" s="8" t="n">
        <v>77</v>
      </c>
      <c r="E63" s="8" t="n">
        <v>5</v>
      </c>
      <c r="F63" s="8" t="n">
        <v>2</v>
      </c>
      <c r="G63" s="8" t="n">
        <v>20000</v>
      </c>
      <c r="H63" s="8" t="n">
        <v>229</v>
      </c>
    </row>
    <row r="64" ht="35" customHeight="1">
      <c r="B64" s="9" t="s">
        <v>133</v>
      </c>
      <c r="C64" s="9" t="s">
        <v>416</v>
      </c>
      <c r="D64" s="8" t="n">
        <v>113</v>
      </c>
      <c r="E64" s="8" t="n">
        <v>9</v>
      </c>
      <c r="F64" s="8" t="n">
        <v>3</v>
      </c>
      <c r="G64" s="8" t="n">
        <v>40000</v>
      </c>
      <c r="H64" s="8" t="n">
        <v>350</v>
      </c>
    </row>
    <row r="65" ht="35" customHeight="1">
      <c r="B65" s="9" t="s">
        <v>133</v>
      </c>
      <c r="C65" s="9" t="s">
        <v>423</v>
      </c>
      <c r="D65" s="8" t="n">
        <v>95.4</v>
      </c>
      <c r="E65" s="8" t="n">
        <v>8</v>
      </c>
      <c r="F65" s="8" t="n">
        <v>2.5</v>
      </c>
      <c r="G65" s="8" t="n">
        <v>30000</v>
      </c>
      <c r="H65" s="8" t="n">
        <v>353</v>
      </c>
    </row>
    <row r="66" ht="35" customHeight="1">
      <c r="B66" s="9" t="s">
        <v>133</v>
      </c>
      <c r="C66" s="9" t="s">
        <v>424</v>
      </c>
      <c r="D66" s="8" t="n">
        <v>129.5</v>
      </c>
      <c r="E66" s="8" t="n">
        <v>8</v>
      </c>
      <c r="F66" s="8" t="n">
        <v>3</v>
      </c>
      <c r="G66" s="8" t="n">
        <v>40000</v>
      </c>
      <c r="H66" s="8" t="n">
        <v>300</v>
      </c>
    </row>
    <row r="67" ht="35" customHeight="1">
      <c r="B67" s="9" t="s">
        <v>133</v>
      </c>
      <c r="C67" s="9" t="s">
        <v>425</v>
      </c>
      <c r="D67" s="8" t="n">
        <v>179.8</v>
      </c>
      <c r="E67" s="8" t="n">
        <v>9</v>
      </c>
      <c r="F67" s="8" t="n">
        <v>3</v>
      </c>
      <c r="G67" s="8" t="n">
        <v>42500</v>
      </c>
      <c r="H67" s="8" t="n">
        <v>280</v>
      </c>
    </row>
    <row r="68" ht="35" customHeight="1">
      <c r="B68" s="9" t="s">
        <v>133</v>
      </c>
      <c r="C68" s="9" t="s">
        <v>426</v>
      </c>
      <c r="D68" s="8" t="n">
        <v>140.5</v>
      </c>
      <c r="E68" s="8" t="n">
        <v>8</v>
      </c>
      <c r="F68" s="8" t="n">
        <v>3</v>
      </c>
      <c r="G68" s="8" t="n">
        <v>45500</v>
      </c>
      <c r="H68" s="8" t="n">
        <v>350</v>
      </c>
    </row>
    <row r="69" ht="35" customHeight="1">
      <c r="B69" s="9" t="s">
        <v>133</v>
      </c>
      <c r="C69" s="9" t="s">
        <v>427</v>
      </c>
      <c r="D69" s="8" t="n">
        <v>98.8</v>
      </c>
      <c r="E69" s="8" t="n">
        <v>7</v>
      </c>
      <c r="F69" s="8" t="n">
        <v>3</v>
      </c>
      <c r="G69" s="8" t="n">
        <v>18000</v>
      </c>
      <c r="H69" s="8" t="n">
        <v>231</v>
      </c>
    </row>
    <row r="70" ht="35" customHeight="1">
      <c r="B70" s="9" t="s">
        <v>133</v>
      </c>
      <c r="C70" s="9" t="s">
        <v>428</v>
      </c>
      <c r="D70" s="8" t="n">
        <v>147.1</v>
      </c>
      <c r="E70" s="8" t="n">
        <v>9</v>
      </c>
      <c r="F70" s="8" t="n">
        <v>3</v>
      </c>
      <c r="G70" s="8" t="n">
        <v>49850</v>
      </c>
      <c r="H70" s="8" t="n">
        <v>308</v>
      </c>
    </row>
    <row r="71" ht="35" customHeight="1">
      <c r="B71" s="9" t="s">
        <v>134</v>
      </c>
      <c r="C71" s="9" t="s">
        <v>434</v>
      </c>
      <c r="D71" s="8" t="n">
        <v>110</v>
      </c>
      <c r="E71" s="8" t="n">
        <v>8</v>
      </c>
      <c r="F71" s="8" t="n">
        <v>3</v>
      </c>
      <c r="G71" s="8" t="n">
        <v>41990</v>
      </c>
      <c r="H71" s="8" t="n">
        <v>313</v>
      </c>
    </row>
    <row r="72" ht="35" customHeight="1">
      <c r="B72" s="9" t="s">
        <v>134</v>
      </c>
      <c r="C72" s="9" t="s">
        <v>430</v>
      </c>
      <c r="D72" s="8" t="n">
        <v>158.2</v>
      </c>
      <c r="E72" s="8" t="n">
        <v>7</v>
      </c>
      <c r="F72" s="8" t="n">
        <v>2.5</v>
      </c>
      <c r="G72" s="8" t="n">
        <v>45609</v>
      </c>
      <c r="H72" s="8" t="n">
        <v>305</v>
      </c>
    </row>
    <row r="73" ht="35" customHeight="1">
      <c r="B73" s="9" t="s">
        <v>134</v>
      </c>
      <c r="C73" s="9" t="s">
        <v>134</v>
      </c>
      <c r="D73" s="8" t="n">
        <v>79.2</v>
      </c>
      <c r="E73" s="8" t="n">
        <v>5</v>
      </c>
      <c r="F73" s="8" t="n">
        <v>2</v>
      </c>
      <c r="G73" s="8" t="n">
        <v>19792</v>
      </c>
      <c r="H73" s="8" t="n">
        <v>250</v>
      </c>
    </row>
    <row r="74" ht="35" customHeight="1">
      <c r="B74" s="9" t="s">
        <v>134</v>
      </c>
      <c r="C74" s="9" t="s">
        <v>431</v>
      </c>
      <c r="D74" s="8" t="n">
        <v>80</v>
      </c>
      <c r="E74" s="8" t="n">
        <v>6</v>
      </c>
      <c r="F74" s="8" t="n">
        <v>3</v>
      </c>
      <c r="G74" s="8" t="n">
        <v>22400</v>
      </c>
      <c r="H74" s="8" t="n">
        <v>231</v>
      </c>
    </row>
    <row r="75" ht="35" customHeight="1">
      <c r="B75" s="9" t="s">
        <v>134</v>
      </c>
      <c r="C75" s="9" t="s">
        <v>432</v>
      </c>
      <c r="D75" s="8" t="n">
        <v>94</v>
      </c>
      <c r="E75" s="8" t="n">
        <v>10</v>
      </c>
      <c r="F75" s="8" t="n">
        <v>3</v>
      </c>
      <c r="G75" s="8" t="n">
        <v>22000</v>
      </c>
      <c r="H75" s="8" t="n">
        <v>200</v>
      </c>
    </row>
    <row r="76" ht="35" customHeight="1">
      <c r="B76" s="9" t="s">
        <v>134</v>
      </c>
      <c r="C76" s="9" t="s">
        <v>435</v>
      </c>
      <c r="D76" s="8" t="n">
        <v>90</v>
      </c>
      <c r="E76" s="8" t="n">
        <v>6</v>
      </c>
      <c r="F76" s="8" t="n">
        <v>2</v>
      </c>
      <c r="G76" s="8" t="n">
        <v>20000</v>
      </c>
      <c r="H76" s="8" t="n">
        <v>325</v>
      </c>
    </row>
    <row r="77" ht="35" customHeight="1">
      <c r="B77" s="9" t="s">
        <v>134</v>
      </c>
      <c r="C77" s="9" t="s">
        <v>433</v>
      </c>
      <c r="D77" s="8" t="n">
        <v>120.7</v>
      </c>
      <c r="E77" s="8" t="n">
        <v>9</v>
      </c>
      <c r="F77" s="8" t="n">
        <v>3</v>
      </c>
      <c r="G77" s="8" t="n">
        <v>42667</v>
      </c>
      <c r="H77" s="8" t="n">
        <v>352</v>
      </c>
    </row>
    <row r="78" ht="35" customHeight="1">
      <c r="B78" s="9" t="s">
        <v>135</v>
      </c>
      <c r="C78" s="9" t="s">
        <v>436</v>
      </c>
      <c r="D78" s="8" t="n">
        <v>191</v>
      </c>
      <c r="E78" s="8" t="n">
        <v>5</v>
      </c>
      <c r="F78" s="8" t="n">
        <v>2</v>
      </c>
      <c r="G78" s="8" t="n">
        <v>10000</v>
      </c>
      <c r="H78" s="8" t="n">
        <v>95</v>
      </c>
    </row>
    <row r="79" ht="35" customHeight="1">
      <c r="B79" s="9" t="s">
        <v>135</v>
      </c>
      <c r="C79" s="9" t="s">
        <v>437</v>
      </c>
      <c r="D79" s="8" t="n">
        <v>111.5</v>
      </c>
      <c r="E79" s="8" t="n">
        <v>10</v>
      </c>
      <c r="F79" s="8" t="n">
        <v>3</v>
      </c>
      <c r="G79" s="8" t="n">
        <v>43790</v>
      </c>
      <c r="H79" s="8" t="n">
        <v>207</v>
      </c>
    </row>
    <row r="80" ht="35" customHeight="1">
      <c r="B80" s="9" t="s">
        <v>135</v>
      </c>
      <c r="C80" s="9" t="s">
        <v>438</v>
      </c>
      <c r="D80" s="8" t="n">
        <v>92.5</v>
      </c>
      <c r="E80" s="8" t="n">
        <v>7</v>
      </c>
      <c r="F80" s="8" t="n">
        <v>2</v>
      </c>
      <c r="G80" s="8" t="n">
        <v>33200</v>
      </c>
      <c r="H80" s="8" t="n">
        <v>350</v>
      </c>
    </row>
    <row r="81" ht="35" customHeight="1">
      <c r="B81" s="9" t="s">
        <v>135</v>
      </c>
      <c r="C81" s="9" t="s">
        <v>439</v>
      </c>
      <c r="D81" s="8" t="n">
        <v>95.5</v>
      </c>
      <c r="E81" s="8" t="n">
        <v>4</v>
      </c>
      <c r="F81" s="8" t="n">
        <v>1</v>
      </c>
      <c r="G81" s="8" t="n">
        <v>34440</v>
      </c>
      <c r="H81" s="8" t="n">
        <v>360</v>
      </c>
    </row>
    <row r="82" ht="35" customHeight="1">
      <c r="B82" s="9" t="s">
        <v>135</v>
      </c>
      <c r="C82" s="9" t="s">
        <v>453</v>
      </c>
      <c r="D82" s="8" t="n">
        <v>140</v>
      </c>
      <c r="E82" s="8" t="n">
        <v>7</v>
      </c>
      <c r="F82" s="8" t="n">
        <v>3</v>
      </c>
      <c r="G82" s="8" t="n">
        <v>48800</v>
      </c>
      <c r="H82" s="8" t="n">
        <v>400</v>
      </c>
    </row>
    <row r="83" ht="35" customHeight="1">
      <c r="B83" s="9" t="s">
        <v>135</v>
      </c>
      <c r="C83" s="9" t="s">
        <v>168</v>
      </c>
      <c r="D83" s="8" t="n">
        <v>96</v>
      </c>
      <c r="E83" s="8" t="n">
        <v>8</v>
      </c>
      <c r="F83" s="8" t="n">
        <v>3</v>
      </c>
      <c r="G83" s="8" t="n">
        <v>90000</v>
      </c>
      <c r="H83" s="8" t="n">
        <v>833</v>
      </c>
    </row>
    <row r="84" ht="35" customHeight="1">
      <c r="B84" s="9" t="s">
        <v>135</v>
      </c>
      <c r="C84" s="9" t="s">
        <v>440</v>
      </c>
      <c r="D84" s="8" t="n">
        <v>72</v>
      </c>
      <c r="E84" s="8" t="n">
        <v>8</v>
      </c>
      <c r="F84" s="8" t="n">
        <v>3</v>
      </c>
      <c r="G84" s="8" t="n">
        <v>44744</v>
      </c>
      <c r="H84" s="8" t="n">
        <v>650</v>
      </c>
    </row>
    <row r="85" ht="35" customHeight="1">
      <c r="B85" s="9" t="s">
        <v>135</v>
      </c>
      <c r="C85" s="9" t="s">
        <v>441</v>
      </c>
      <c r="D85" s="8" t="n">
        <v>77</v>
      </c>
      <c r="E85" s="8" t="n">
        <v>7</v>
      </c>
      <c r="F85" s="8" t="n">
        <v>3</v>
      </c>
      <c r="G85" s="8" t="n">
        <v>10000</v>
      </c>
      <c r="H85" s="8" t="n">
        <v>85</v>
      </c>
    </row>
    <row r="86" ht="35" customHeight="1">
      <c r="B86" s="9" t="s">
        <v>135</v>
      </c>
      <c r="C86" s="9" t="s">
        <v>442</v>
      </c>
      <c r="D86" s="8" t="n">
        <v>0</v>
      </c>
      <c r="E86" s="8" t="n">
        <v>0</v>
      </c>
      <c r="F86" s="8" t="n">
        <v>0</v>
      </c>
      <c r="G86" s="8" t="n">
        <v>0</v>
      </c>
      <c r="H86" s="8" t="n">
        <v>118</v>
      </c>
    </row>
    <row r="87" ht="35" customHeight="1">
      <c r="B87" s="9" t="s">
        <v>135</v>
      </c>
      <c r="C87" s="9" t="s">
        <v>456</v>
      </c>
      <c r="D87" s="8" t="n">
        <v>143</v>
      </c>
      <c r="E87" s="8" t="n">
        <v>9</v>
      </c>
      <c r="F87" s="8" t="n">
        <v>3</v>
      </c>
      <c r="G87" s="8" t="n">
        <v>36935</v>
      </c>
      <c r="H87" s="8" t="n">
        <v>338</v>
      </c>
    </row>
    <row r="88" ht="35" customHeight="1">
      <c r="B88" s="9" t="s">
        <v>135</v>
      </c>
      <c r="C88" s="9" t="s">
        <v>167</v>
      </c>
      <c r="D88" s="8" t="n">
        <v>89</v>
      </c>
      <c r="E88" s="8" t="n">
        <v>8</v>
      </c>
      <c r="F88" s="8" t="n">
        <v>3</v>
      </c>
      <c r="G88" s="8" t="n">
        <v>51120</v>
      </c>
      <c r="H88" s="8" t="n">
        <v>481</v>
      </c>
    </row>
    <row r="89" ht="35" customHeight="1">
      <c r="B89" s="9" t="s">
        <v>135</v>
      </c>
      <c r="C89" s="9" t="s">
        <v>457</v>
      </c>
      <c r="D89" s="8" t="n">
        <v>413</v>
      </c>
      <c r="E89" s="8" t="n">
        <v>11</v>
      </c>
      <c r="F89" s="8" t="n">
        <v>4</v>
      </c>
      <c r="G89" s="8" t="n">
        <v>170000</v>
      </c>
      <c r="H89" s="8" t="n">
        <v>347</v>
      </c>
    </row>
    <row r="90" ht="35" customHeight="1">
      <c r="B90" s="9" t="s">
        <v>135</v>
      </c>
      <c r="C90" s="9" t="s">
        <v>454</v>
      </c>
      <c r="D90" s="8" t="n">
        <v>112</v>
      </c>
      <c r="E90" s="8" t="n">
        <v>8</v>
      </c>
      <c r="F90" s="8" t="n">
        <v>3</v>
      </c>
      <c r="G90" s="8" t="n">
        <v>37500</v>
      </c>
      <c r="H90" s="8" t="n">
        <v>347</v>
      </c>
    </row>
    <row r="91" ht="35" customHeight="1">
      <c r="B91" s="9" t="s">
        <v>135</v>
      </c>
      <c r="C91" s="9" t="s">
        <v>443</v>
      </c>
      <c r="D91" s="8" t="n">
        <v>118</v>
      </c>
      <c r="E91" s="8" t="n">
        <v>8</v>
      </c>
      <c r="F91" s="8" t="n">
        <v>3</v>
      </c>
      <c r="G91" s="8" t="n">
        <v>49459</v>
      </c>
      <c r="H91" s="8" t="n">
        <v>381</v>
      </c>
    </row>
    <row r="92" ht="35" customHeight="1">
      <c r="B92" s="9" t="s">
        <v>135</v>
      </c>
      <c r="C92" s="9" t="s">
        <v>444</v>
      </c>
      <c r="D92" s="8" t="n">
        <v>123</v>
      </c>
      <c r="E92" s="8" t="n">
        <v>8</v>
      </c>
      <c r="F92" s="8" t="n">
        <v>3</v>
      </c>
      <c r="G92" s="8" t="n">
        <v>44500</v>
      </c>
      <c r="H92" s="8" t="n">
        <v>346</v>
      </c>
    </row>
    <row r="93" ht="35" customHeight="1">
      <c r="B93" s="9" t="s">
        <v>135</v>
      </c>
      <c r="C93" s="9" t="s">
        <v>445</v>
      </c>
      <c r="D93" s="8" t="n">
        <v>262</v>
      </c>
      <c r="E93" s="8" t="n">
        <v>9</v>
      </c>
      <c r="F93" s="8" t="n">
        <v>3</v>
      </c>
      <c r="G93" s="8" t="n">
        <v>139500</v>
      </c>
      <c r="H93" s="8" t="n">
        <v>235</v>
      </c>
    </row>
    <row r="94" ht="35" customHeight="1">
      <c r="B94" s="9" t="s">
        <v>135</v>
      </c>
      <c r="C94" s="9" t="s">
        <v>455</v>
      </c>
      <c r="D94" s="8" t="n">
        <v>123</v>
      </c>
      <c r="E94" s="8" t="n">
        <v>12</v>
      </c>
      <c r="F94" s="8" t="n">
        <v>4</v>
      </c>
      <c r="G94" s="8" t="n">
        <v>37245</v>
      </c>
      <c r="H94" s="8" t="n">
        <v>745</v>
      </c>
    </row>
    <row r="95" ht="35" customHeight="1">
      <c r="B95" s="9" t="s">
        <v>135</v>
      </c>
      <c r="C95" s="9" t="s">
        <v>446</v>
      </c>
      <c r="D95" s="8" t="n">
        <v>56</v>
      </c>
      <c r="E95" s="8" t="n">
        <v>7</v>
      </c>
      <c r="F95" s="8" t="n">
        <v>3</v>
      </c>
      <c r="G95" s="8" t="n">
        <v>27000</v>
      </c>
      <c r="H95" s="8" t="n">
        <v>482</v>
      </c>
    </row>
    <row r="96" ht="35" customHeight="1">
      <c r="B96" s="9" t="s">
        <v>135</v>
      </c>
      <c r="C96" s="9" t="s">
        <v>447</v>
      </c>
      <c r="D96" s="8" t="n">
        <v>137.5</v>
      </c>
      <c r="E96" s="8" t="n">
        <v>7</v>
      </c>
      <c r="F96" s="8" t="n">
        <v>2.5</v>
      </c>
      <c r="G96" s="8" t="n">
        <v>48125</v>
      </c>
      <c r="H96" s="8" t="n">
        <v>300</v>
      </c>
    </row>
    <row r="97" ht="35" customHeight="1">
      <c r="B97" s="9" t="s">
        <v>135</v>
      </c>
      <c r="C97" s="9" t="s">
        <v>451</v>
      </c>
      <c r="D97" s="8" t="n">
        <v>125</v>
      </c>
      <c r="E97" s="8" t="n">
        <v>8</v>
      </c>
      <c r="F97" s="8" t="n">
        <v>3</v>
      </c>
      <c r="G97" s="8" t="n">
        <v>87423</v>
      </c>
      <c r="H97" s="8" t="n">
        <v>699</v>
      </c>
    </row>
    <row r="98" ht="35" customHeight="1">
      <c r="B98" s="9" t="s">
        <v>135</v>
      </c>
      <c r="C98" s="9" t="s">
        <v>173</v>
      </c>
      <c r="D98" s="8" t="n">
        <v>250</v>
      </c>
      <c r="E98" s="8" t="n">
        <v>11</v>
      </c>
      <c r="F98" s="8" t="n">
        <v>4</v>
      </c>
      <c r="G98" s="8" t="n">
        <v>145564</v>
      </c>
      <c r="H98" s="8" t="n">
        <v>626</v>
      </c>
    </row>
    <row r="99" ht="35" customHeight="1">
      <c r="B99" s="9" t="s">
        <v>135</v>
      </c>
      <c r="C99" s="9" t="s">
        <v>448</v>
      </c>
      <c r="D99" s="8" t="n">
        <v>67</v>
      </c>
      <c r="E99" s="8" t="n">
        <v>7</v>
      </c>
      <c r="F99" s="8" t="n">
        <v>3</v>
      </c>
      <c r="G99" s="8" t="n">
        <v>27000</v>
      </c>
      <c r="H99" s="8" t="n">
        <v>403</v>
      </c>
    </row>
    <row r="100" ht="35" customHeight="1">
      <c r="B100" s="9" t="s">
        <v>135</v>
      </c>
      <c r="C100" s="9" t="s">
        <v>452</v>
      </c>
      <c r="D100" s="8" t="n">
        <v>225.5</v>
      </c>
      <c r="E100" s="8" t="n">
        <v>8</v>
      </c>
      <c r="F100" s="8" t="n">
        <v>2.5</v>
      </c>
      <c r="G100" s="8" t="n">
        <v>54625</v>
      </c>
      <c r="H100" s="8" t="n">
        <v>246</v>
      </c>
    </row>
    <row r="101" ht="35" customHeight="1">
      <c r="B101" s="9" t="s">
        <v>135</v>
      </c>
      <c r="C101" s="9" t="s">
        <v>449</v>
      </c>
      <c r="D101" s="8" t="n">
        <v>50</v>
      </c>
      <c r="E101" s="8" t="n">
        <v>5</v>
      </c>
      <c r="F101" s="8" t="n">
        <v>2</v>
      </c>
      <c r="G101" s="8" t="n">
        <v>12700</v>
      </c>
      <c r="H101" s="8" t="n">
        <v>250</v>
      </c>
    </row>
    <row r="102" ht="35" customHeight="1">
      <c r="B102" s="9" t="s">
        <v>135</v>
      </c>
      <c r="C102" s="9" t="s">
        <v>450</v>
      </c>
      <c r="D102" s="8" t="n">
        <v>92</v>
      </c>
      <c r="E102" s="8" t="n">
        <v>5</v>
      </c>
      <c r="F102" s="8" t="n">
        <v>2</v>
      </c>
      <c r="G102" s="8" t="n">
        <v>7500</v>
      </c>
      <c r="H102" s="8" t="n">
        <v>266</v>
      </c>
    </row>
    <row r="103" ht="35" customHeight="1">
      <c r="B103" s="9" t="s">
        <v>136</v>
      </c>
      <c r="C103" s="9" t="s">
        <v>458</v>
      </c>
      <c r="D103" s="8" t="n">
        <v>121.6</v>
      </c>
      <c r="E103" s="8" t="n">
        <v>8</v>
      </c>
      <c r="F103" s="8" t="n">
        <v>3</v>
      </c>
      <c r="G103" s="8" t="n">
        <v>40000</v>
      </c>
      <c r="H103" s="8" t="n">
        <v>300</v>
      </c>
    </row>
    <row r="104" ht="35" customHeight="1">
      <c r="B104" s="9" t="s">
        <v>136</v>
      </c>
      <c r="C104" s="9" t="s">
        <v>459</v>
      </c>
      <c r="D104" s="8" t="n">
        <v>148</v>
      </c>
      <c r="E104" s="8" t="n">
        <v>9</v>
      </c>
      <c r="F104" s="8" t="n">
        <v>3</v>
      </c>
      <c r="G104" s="8" t="n">
        <v>55108</v>
      </c>
      <c r="H104" s="8" t="n">
        <v>355</v>
      </c>
    </row>
    <row r="105" ht="35" customHeight="1">
      <c r="B105" s="9" t="s">
        <v>136</v>
      </c>
      <c r="C105" s="9" t="s">
        <v>172</v>
      </c>
      <c r="D105" s="8" t="n">
        <v>136</v>
      </c>
      <c r="E105" s="8" t="n">
        <v>9</v>
      </c>
      <c r="F105" s="8" t="n">
        <v>3</v>
      </c>
      <c r="G105" s="8" t="n">
        <v>43529</v>
      </c>
      <c r="H105" s="8" t="n">
        <v>323</v>
      </c>
    </row>
    <row r="106" ht="35" customHeight="1">
      <c r="B106" s="9" t="s">
        <v>136</v>
      </c>
      <c r="C106" s="9" t="s">
        <v>460</v>
      </c>
      <c r="D106" s="8" t="n">
        <v>157</v>
      </c>
      <c r="E106" s="8" t="n">
        <v>8</v>
      </c>
      <c r="F106" s="8" t="n">
        <v>3</v>
      </c>
      <c r="G106" s="8" t="n">
        <v>50000</v>
      </c>
      <c r="H106" s="8" t="n">
        <v>328</v>
      </c>
    </row>
    <row r="107" ht="35" customHeight="1">
      <c r="B107" s="9" t="s">
        <v>136</v>
      </c>
      <c r="C107" s="9" t="s">
        <v>461</v>
      </c>
      <c r="D107" s="8" t="n">
        <v>104</v>
      </c>
      <c r="E107" s="8" t="n">
        <v>8</v>
      </c>
      <c r="F107" s="8" t="n">
        <v>3</v>
      </c>
      <c r="G107" s="8" t="n">
        <v>26550</v>
      </c>
      <c r="H107" s="8" t="n">
        <v>240</v>
      </c>
    </row>
    <row r="108" ht="35" customHeight="1">
      <c r="B108" s="9" t="s">
        <v>136</v>
      </c>
      <c r="C108" s="9" t="s">
        <v>462</v>
      </c>
      <c r="D108" s="8" t="n">
        <v>57</v>
      </c>
      <c r="E108" s="8" t="n">
        <v>6</v>
      </c>
      <c r="F108" s="8" t="n">
        <v>3</v>
      </c>
      <c r="G108" s="8" t="n">
        <v>18468</v>
      </c>
      <c r="H108" s="8" t="n">
        <v>314</v>
      </c>
    </row>
    <row r="109" ht="35" customHeight="1">
      <c r="B109" s="9" t="s">
        <v>137</v>
      </c>
      <c r="C109" s="9" t="s">
        <v>463</v>
      </c>
      <c r="D109" s="8" t="n">
        <v>145</v>
      </c>
      <c r="E109" s="8" t="n">
        <v>8</v>
      </c>
      <c r="F109" s="8" t="n">
        <v>3</v>
      </c>
      <c r="G109" s="8" t="n">
        <v>42700</v>
      </c>
      <c r="H109" s="8" t="n">
        <v>296</v>
      </c>
    </row>
    <row r="110" ht="35" customHeight="1">
      <c r="B110" s="9" t="s">
        <v>137</v>
      </c>
      <c r="C110" s="9" t="s">
        <v>464</v>
      </c>
      <c r="D110" s="8" t="n">
        <v>112</v>
      </c>
      <c r="E110" s="8" t="n">
        <v>8</v>
      </c>
      <c r="F110" s="8" t="n">
        <v>3</v>
      </c>
      <c r="G110" s="8" t="n">
        <v>40000</v>
      </c>
      <c r="H110" s="8" t="n">
        <v>305</v>
      </c>
    </row>
    <row r="111" ht="35" customHeight="1">
      <c r="B111" s="9" t="s">
        <v>137</v>
      </c>
      <c r="C111" s="9" t="s">
        <v>465</v>
      </c>
      <c r="D111" s="8" t="n">
        <v>141.5</v>
      </c>
      <c r="E111" s="8" t="n">
        <v>8</v>
      </c>
      <c r="F111" s="8" t="n">
        <v>2</v>
      </c>
      <c r="G111" s="8" t="n">
        <v>41268</v>
      </c>
      <c r="H111" s="8" t="n">
        <v>338</v>
      </c>
    </row>
    <row r="112" ht="35" customHeight="1">
      <c r="B112" s="9" t="s">
        <v>137</v>
      </c>
      <c r="C112" s="9" t="s">
        <v>466</v>
      </c>
      <c r="D112" s="8" t="n">
        <v>174</v>
      </c>
      <c r="E112" s="8" t="n">
        <v>7</v>
      </c>
      <c r="F112" s="8" t="n">
        <v>3</v>
      </c>
      <c r="G112" s="8" t="n">
        <v>28000</v>
      </c>
      <c r="H112" s="8" t="n">
        <v>234</v>
      </c>
    </row>
    <row r="113" ht="35" customHeight="1">
      <c r="B113" s="9" t="s">
        <v>137</v>
      </c>
      <c r="C113" s="9" t="s">
        <v>467</v>
      </c>
      <c r="D113" s="8" t="n">
        <v>539.6</v>
      </c>
      <c r="E113" s="8" t="n">
        <v>8</v>
      </c>
      <c r="F113" s="8" t="n">
        <v>2.5</v>
      </c>
      <c r="G113" s="8" t="n">
        <v>87000</v>
      </c>
      <c r="H113" s="8" t="n">
        <v>339</v>
      </c>
    </row>
    <row r="114" ht="35" customHeight="1">
      <c r="B114" s="9" t="s">
        <v>137</v>
      </c>
      <c r="C114" s="9" t="s">
        <v>468</v>
      </c>
      <c r="D114" s="8" t="n">
        <v>181</v>
      </c>
      <c r="E114" s="8" t="n">
        <v>10</v>
      </c>
      <c r="F114" s="8" t="n">
        <v>3</v>
      </c>
      <c r="G114" s="8" t="n">
        <v>45000</v>
      </c>
      <c r="H114" s="8" t="n">
        <v>350</v>
      </c>
    </row>
    <row r="115" ht="35" customHeight="1">
      <c r="B115" s="9" t="s">
        <v>137</v>
      </c>
      <c r="C115" s="9" t="s">
        <v>137</v>
      </c>
      <c r="D115" s="8" t="n">
        <v>155.5</v>
      </c>
      <c r="E115" s="8" t="n">
        <v>9</v>
      </c>
      <c r="F115" s="8" t="n">
        <v>3</v>
      </c>
      <c r="G115" s="8" t="n">
        <v>55625</v>
      </c>
      <c r="H115" s="8" t="n">
        <v>349</v>
      </c>
    </row>
    <row r="116" ht="35" customHeight="1">
      <c r="B116" s="9" t="s">
        <v>137</v>
      </c>
      <c r="C116" s="9" t="s">
        <v>469</v>
      </c>
      <c r="D116" s="8" t="n">
        <v>174</v>
      </c>
      <c r="E116" s="8" t="n">
        <v>8</v>
      </c>
      <c r="F116" s="8" t="n">
        <v>3</v>
      </c>
      <c r="G116" s="8" t="n">
        <v>50000</v>
      </c>
      <c r="H116" s="8" t="n">
        <v>263</v>
      </c>
    </row>
    <row r="117" ht="35" customHeight="1">
      <c r="B117" s="9" t="s">
        <v>137</v>
      </c>
      <c r="C117" s="9" t="s">
        <v>477</v>
      </c>
      <c r="D117" s="8" t="n">
        <v>100</v>
      </c>
      <c r="E117" s="8" t="n">
        <v>6</v>
      </c>
      <c r="F117" s="8" t="n">
        <v>2</v>
      </c>
      <c r="G117" s="8" t="n">
        <v>40000</v>
      </c>
      <c r="H117" s="8" t="n">
        <v>475</v>
      </c>
    </row>
    <row r="118" ht="35" customHeight="1">
      <c r="B118" s="9" t="s">
        <v>137</v>
      </c>
      <c r="C118" s="9" t="s">
        <v>470</v>
      </c>
      <c r="D118" s="8" t="n">
        <v>109</v>
      </c>
      <c r="E118" s="8" t="n">
        <v>7</v>
      </c>
      <c r="F118" s="8" t="n">
        <v>3</v>
      </c>
      <c r="G118" s="8" t="n">
        <v>28750</v>
      </c>
      <c r="H118" s="8" t="n">
        <v>295</v>
      </c>
    </row>
    <row r="119" ht="35" customHeight="1">
      <c r="B119" s="9" t="s">
        <v>137</v>
      </c>
      <c r="C119" s="9" t="s">
        <v>475</v>
      </c>
      <c r="D119" s="8" t="n">
        <v>133</v>
      </c>
      <c r="E119" s="8" t="n">
        <v>6</v>
      </c>
      <c r="F119" s="8" t="n">
        <v>2</v>
      </c>
      <c r="G119" s="8" t="n">
        <v>27000</v>
      </c>
      <c r="H119" s="8" t="n">
        <v>197</v>
      </c>
    </row>
    <row r="120" ht="35" customHeight="1">
      <c r="B120" s="9" t="s">
        <v>137</v>
      </c>
      <c r="C120" s="9" t="s">
        <v>471</v>
      </c>
      <c r="D120" s="8" t="n">
        <v>140</v>
      </c>
      <c r="E120" s="8" t="n">
        <v>7</v>
      </c>
      <c r="F120" s="8" t="n">
        <v>3</v>
      </c>
      <c r="G120" s="8" t="n">
        <v>33333</v>
      </c>
      <c r="H120" s="8" t="n">
        <v>287</v>
      </c>
    </row>
    <row r="121" ht="35" customHeight="1">
      <c r="B121" s="9" t="s">
        <v>137</v>
      </c>
      <c r="C121" s="9" t="s">
        <v>476</v>
      </c>
      <c r="D121" s="8" t="n">
        <v>98.4</v>
      </c>
      <c r="E121" s="8" t="n">
        <v>7</v>
      </c>
      <c r="F121" s="8" t="n">
        <v>2.5</v>
      </c>
      <c r="G121" s="8" t="n">
        <v>34000</v>
      </c>
      <c r="H121" s="8" t="n">
        <v>288</v>
      </c>
    </row>
    <row r="122" ht="35" customHeight="1">
      <c r="B122" s="9" t="s">
        <v>137</v>
      </c>
      <c r="C122" s="9" t="s">
        <v>472</v>
      </c>
      <c r="D122" s="8" t="n">
        <v>96</v>
      </c>
      <c r="E122" s="8" t="n">
        <v>9</v>
      </c>
      <c r="F122" s="8" t="n">
        <v>2</v>
      </c>
      <c r="G122" s="8" t="n">
        <v>45000</v>
      </c>
      <c r="H122" s="8" t="n">
        <v>357</v>
      </c>
    </row>
    <row r="123" ht="35" customHeight="1">
      <c r="B123" s="9" t="s">
        <v>137</v>
      </c>
      <c r="C123" s="9" t="s">
        <v>473</v>
      </c>
      <c r="D123" s="8" t="n">
        <v>0</v>
      </c>
      <c r="E123" s="8" t="n">
        <v>0</v>
      </c>
      <c r="F123" s="8" t="n">
        <v>0</v>
      </c>
      <c r="G123" s="8" t="n">
        <v>0</v>
      </c>
      <c r="H123" s="8" t="n">
        <v>254</v>
      </c>
    </row>
    <row r="124" ht="35" customHeight="1">
      <c r="B124" s="9" t="s">
        <v>137</v>
      </c>
      <c r="C124" s="9" t="s">
        <v>474</v>
      </c>
      <c r="D124" s="8" t="n">
        <v>113.5</v>
      </c>
      <c r="E124" s="8" t="n">
        <v>6</v>
      </c>
      <c r="F124" s="8" t="n">
        <v>2</v>
      </c>
      <c r="G124" s="8" t="n">
        <v>30000</v>
      </c>
      <c r="H124" s="8" t="n">
        <v>260</v>
      </c>
    </row>
    <row r="125" ht="35" customHeight="1">
      <c r="B125" s="9" t="s">
        <v>138</v>
      </c>
      <c r="C125" s="9" t="s">
        <v>479</v>
      </c>
      <c r="D125" s="8" t="n">
        <v>67</v>
      </c>
      <c r="E125" s="8" t="n">
        <v>6</v>
      </c>
      <c r="F125" s="8" t="n">
        <v>3</v>
      </c>
      <c r="G125" s="8" t="n">
        <v>17500</v>
      </c>
      <c r="H125" s="8" t="n">
        <v>294</v>
      </c>
    </row>
    <row r="126" ht="35" customHeight="1">
      <c r="B126" s="9" t="s">
        <v>138</v>
      </c>
      <c r="C126" s="9" t="s">
        <v>478</v>
      </c>
      <c r="D126" s="8" t="n">
        <v>108.1</v>
      </c>
      <c r="E126" s="8" t="n">
        <v>7</v>
      </c>
      <c r="F126" s="8" t="n">
        <v>3</v>
      </c>
      <c r="G126" s="8" t="n">
        <v>26500</v>
      </c>
      <c r="H126" s="8" t="n">
        <v>279</v>
      </c>
    </row>
    <row r="127" ht="35" customHeight="1">
      <c r="B127" s="9" t="s">
        <v>138</v>
      </c>
      <c r="C127" s="9" t="s">
        <v>487</v>
      </c>
      <c r="D127" s="8" t="n">
        <v>63</v>
      </c>
      <c r="E127" s="8" t="n">
        <v>6</v>
      </c>
      <c r="F127" s="8" t="n">
        <v>2</v>
      </c>
      <c r="G127" s="8" t="n">
        <v>14580</v>
      </c>
      <c r="H127" s="8" t="n">
        <v>180</v>
      </c>
    </row>
    <row r="128" ht="35" customHeight="1">
      <c r="B128" s="9" t="s">
        <v>138</v>
      </c>
      <c r="C128" s="9" t="s">
        <v>489</v>
      </c>
      <c r="D128" s="8" t="n">
        <v>94.5</v>
      </c>
      <c r="E128" s="8" t="n">
        <v>8</v>
      </c>
      <c r="F128" s="8" t="n">
        <v>2</v>
      </c>
      <c r="G128" s="8" t="n">
        <v>20000</v>
      </c>
      <c r="H128" s="8" t="n">
        <v>214</v>
      </c>
    </row>
    <row r="129" ht="35" customHeight="1">
      <c r="B129" s="9" t="s">
        <v>138</v>
      </c>
      <c r="C129" s="9" t="s">
        <v>480</v>
      </c>
      <c r="D129" s="8" t="n">
        <v>96</v>
      </c>
      <c r="E129" s="8" t="n">
        <v>8</v>
      </c>
      <c r="F129" s="8" t="n">
        <v>3</v>
      </c>
      <c r="G129" s="8" t="n">
        <v>30000</v>
      </c>
      <c r="H129" s="8" t="n">
        <v>302</v>
      </c>
    </row>
    <row r="130" ht="35" customHeight="1">
      <c r="B130" s="9" t="s">
        <v>138</v>
      </c>
      <c r="C130" s="9" t="s">
        <v>486</v>
      </c>
      <c r="D130" s="8" t="n">
        <v>120</v>
      </c>
      <c r="E130" s="8" t="n">
        <v>7</v>
      </c>
      <c r="F130" s="8" t="n">
        <v>3</v>
      </c>
      <c r="G130" s="8" t="n">
        <v>35000</v>
      </c>
      <c r="H130" s="8" t="n">
        <v>276</v>
      </c>
    </row>
    <row r="131" ht="35" customHeight="1">
      <c r="B131" s="9" t="s">
        <v>138</v>
      </c>
      <c r="C131" s="9" t="s">
        <v>481</v>
      </c>
      <c r="D131" s="8" t="n">
        <v>67</v>
      </c>
      <c r="E131" s="8" t="n">
        <v>6</v>
      </c>
      <c r="F131" s="8" t="n">
        <v>2</v>
      </c>
      <c r="G131" s="8" t="n">
        <v>18500</v>
      </c>
      <c r="H131" s="8" t="n">
        <v>276</v>
      </c>
    </row>
    <row r="132" ht="35" customHeight="1">
      <c r="B132" s="9" t="s">
        <v>138</v>
      </c>
      <c r="C132" s="9" t="s">
        <v>482</v>
      </c>
      <c r="D132" s="8" t="n">
        <v>120</v>
      </c>
      <c r="E132" s="8" t="n">
        <v>7</v>
      </c>
      <c r="F132" s="8" t="n">
        <v>3</v>
      </c>
      <c r="G132" s="8" t="n">
        <v>36000</v>
      </c>
      <c r="H132" s="8" t="n">
        <v>300</v>
      </c>
    </row>
    <row r="133" ht="35" customHeight="1">
      <c r="B133" s="9" t="s">
        <v>138</v>
      </c>
      <c r="C133" s="9" t="s">
        <v>490</v>
      </c>
      <c r="D133" s="8" t="n">
        <v>91.5</v>
      </c>
      <c r="E133" s="8" t="n">
        <v>7</v>
      </c>
      <c r="F133" s="8" t="n">
        <v>3</v>
      </c>
      <c r="G133" s="8" t="n">
        <v>20000</v>
      </c>
      <c r="H133" s="8" t="n">
        <v>200</v>
      </c>
    </row>
    <row r="134" ht="35" customHeight="1">
      <c r="B134" s="9" t="s">
        <v>138</v>
      </c>
      <c r="C134" s="9" t="s">
        <v>483</v>
      </c>
      <c r="D134" s="8" t="n">
        <v>262.5</v>
      </c>
      <c r="E134" s="8" t="n">
        <v>10</v>
      </c>
      <c r="F134" s="8" t="n">
        <v>3</v>
      </c>
      <c r="G134" s="8" t="n">
        <v>34500</v>
      </c>
      <c r="H134" s="8" t="n">
        <v>118</v>
      </c>
    </row>
    <row r="135" ht="35" customHeight="1">
      <c r="B135" s="9" t="s">
        <v>138</v>
      </c>
      <c r="C135" s="9" t="s">
        <v>488</v>
      </c>
      <c r="D135" s="8" t="n">
        <v>111</v>
      </c>
      <c r="E135" s="8" t="n">
        <v>8</v>
      </c>
      <c r="F135" s="8" t="n">
        <v>3</v>
      </c>
      <c r="G135" s="8" t="n">
        <v>36000</v>
      </c>
      <c r="H135" s="8" t="n">
        <v>300</v>
      </c>
    </row>
    <row r="136" ht="35" customHeight="1">
      <c r="B136" s="9" t="s">
        <v>138</v>
      </c>
      <c r="C136" s="9" t="s">
        <v>484</v>
      </c>
      <c r="D136" s="8" t="n">
        <v>109</v>
      </c>
      <c r="E136" s="8" t="n">
        <v>9</v>
      </c>
      <c r="F136" s="8" t="n">
        <v>3</v>
      </c>
      <c r="G136" s="8" t="n">
        <v>30000</v>
      </c>
      <c r="H136" s="8" t="n">
        <v>275</v>
      </c>
    </row>
    <row r="137" ht="35" customHeight="1">
      <c r="B137" s="9" t="s">
        <v>138</v>
      </c>
      <c r="C137" s="9" t="s">
        <v>485</v>
      </c>
      <c r="D137" s="8" t="n">
        <v>120</v>
      </c>
      <c r="E137" s="8" t="n">
        <v>8</v>
      </c>
      <c r="F137" s="8" t="n">
        <v>3</v>
      </c>
      <c r="G137" s="8" t="n">
        <v>31500</v>
      </c>
      <c r="H137" s="8" t="n">
        <v>292</v>
      </c>
    </row>
    <row r="138" ht="35" customHeight="1">
      <c r="B138" s="9" t="s">
        <v>139</v>
      </c>
      <c r="C138" s="9" t="s">
        <v>504</v>
      </c>
      <c r="D138" s="8" t="n">
        <v>96</v>
      </c>
      <c r="E138" s="8" t="n">
        <v>7</v>
      </c>
      <c r="F138" s="8" t="n">
        <v>2</v>
      </c>
      <c r="G138" s="8" t="n">
        <v>54950</v>
      </c>
      <c r="H138" s="8" t="n">
        <v>350</v>
      </c>
    </row>
    <row r="139" ht="35" customHeight="1">
      <c r="B139" s="9" t="s">
        <v>139</v>
      </c>
      <c r="C139" s="9" t="s">
        <v>492</v>
      </c>
      <c r="D139" s="8" t="n">
        <v>103</v>
      </c>
      <c r="E139" s="8" t="n">
        <v>8</v>
      </c>
      <c r="F139" s="8" t="n">
        <v>3</v>
      </c>
      <c r="G139" s="8" t="n">
        <v>23000</v>
      </c>
      <c r="H139" s="8" t="n">
        <v>227</v>
      </c>
    </row>
    <row r="140" ht="35" customHeight="1">
      <c r="B140" s="9" t="s">
        <v>139</v>
      </c>
      <c r="C140" s="9" t="s">
        <v>493</v>
      </c>
      <c r="D140" s="8" t="n">
        <v>77</v>
      </c>
      <c r="E140" s="8" t="n">
        <v>7</v>
      </c>
      <c r="F140" s="8" t="n">
        <v>3</v>
      </c>
      <c r="G140" s="8" t="n">
        <v>29260</v>
      </c>
      <c r="H140" s="8" t="n">
        <v>300</v>
      </c>
    </row>
    <row r="141" ht="35" customHeight="1">
      <c r="B141" s="9" t="s">
        <v>139</v>
      </c>
      <c r="C141" s="9" t="s">
        <v>494</v>
      </c>
      <c r="D141" s="8" t="n">
        <v>108</v>
      </c>
      <c r="E141" s="8" t="n">
        <v>7</v>
      </c>
      <c r="F141" s="8" t="n">
        <v>3</v>
      </c>
      <c r="G141" s="8" t="n">
        <v>37810</v>
      </c>
      <c r="H141" s="8" t="n">
        <v>337</v>
      </c>
    </row>
    <row r="142" ht="35" customHeight="1">
      <c r="B142" s="9" t="s">
        <v>139</v>
      </c>
      <c r="C142" s="9" t="s">
        <v>495</v>
      </c>
      <c r="D142" s="8" t="n">
        <v>50</v>
      </c>
      <c r="E142" s="8" t="n">
        <v>6</v>
      </c>
      <c r="F142" s="8" t="n">
        <v>3</v>
      </c>
      <c r="G142" s="8" t="n">
        <v>10102</v>
      </c>
      <c r="H142" s="8" t="n">
        <v>202</v>
      </c>
    </row>
    <row r="143" ht="35" customHeight="1">
      <c r="B143" s="9" t="s">
        <v>139</v>
      </c>
      <c r="C143" s="9" t="s">
        <v>508</v>
      </c>
      <c r="D143" s="8" t="n">
        <v>129.5</v>
      </c>
      <c r="E143" s="8" t="n">
        <v>8</v>
      </c>
      <c r="F143" s="8" t="n">
        <v>2</v>
      </c>
      <c r="G143" s="8" t="n">
        <v>49214</v>
      </c>
      <c r="H143" s="8" t="n">
        <v>392</v>
      </c>
    </row>
    <row r="144" ht="35" customHeight="1">
      <c r="B144" s="9" t="s">
        <v>139</v>
      </c>
      <c r="C144" s="9" t="s">
        <v>509</v>
      </c>
      <c r="D144" s="8" t="n">
        <v>100.5</v>
      </c>
      <c r="E144" s="8" t="n">
        <v>9</v>
      </c>
      <c r="F144" s="8" t="n">
        <v>3</v>
      </c>
      <c r="G144" s="8" t="n">
        <v>45000</v>
      </c>
      <c r="H144" s="8" t="n">
        <v>419</v>
      </c>
    </row>
    <row r="145" ht="35" customHeight="1">
      <c r="B145" s="9" t="s">
        <v>139</v>
      </c>
      <c r="C145" s="9" t="s">
        <v>496</v>
      </c>
      <c r="D145" s="8" t="n">
        <v>120</v>
      </c>
      <c r="E145" s="8" t="n">
        <v>7</v>
      </c>
      <c r="F145" s="8" t="n">
        <v>3</v>
      </c>
      <c r="G145" s="8" t="n">
        <v>37035</v>
      </c>
      <c r="H145" s="8" t="n">
        <v>302</v>
      </c>
    </row>
    <row r="146" ht="35" customHeight="1">
      <c r="B146" s="9" t="s">
        <v>139</v>
      </c>
      <c r="C146" s="9" t="s">
        <v>497</v>
      </c>
      <c r="D146" s="8" t="n">
        <v>74</v>
      </c>
      <c r="E146" s="8" t="n">
        <v>7</v>
      </c>
      <c r="F146" s="8" t="n">
        <v>2.5</v>
      </c>
      <c r="G146" s="8" t="n">
        <v>17814</v>
      </c>
      <c r="H146" s="8" t="n">
        <v>251</v>
      </c>
    </row>
    <row r="147" ht="35" customHeight="1">
      <c r="B147" s="9" t="s">
        <v>139</v>
      </c>
      <c r="C147" s="9" t="s">
        <v>174</v>
      </c>
      <c r="D147" s="8" t="n">
        <v>118</v>
      </c>
      <c r="E147" s="8" t="n">
        <v>8</v>
      </c>
      <c r="F147" s="8" t="n">
        <v>3</v>
      </c>
      <c r="G147" s="8" t="n">
        <v>61200</v>
      </c>
      <c r="H147" s="8" t="n">
        <v>500</v>
      </c>
    </row>
    <row r="148" ht="35" customHeight="1">
      <c r="B148" s="9" t="s">
        <v>139</v>
      </c>
      <c r="C148" s="9" t="s">
        <v>498</v>
      </c>
      <c r="D148" s="8" t="n">
        <v>115</v>
      </c>
      <c r="E148" s="8" t="n">
        <v>9</v>
      </c>
      <c r="F148" s="8" t="n">
        <v>3</v>
      </c>
      <c r="G148" s="8" t="n">
        <v>39217</v>
      </c>
      <c r="H148" s="8" t="n">
        <v>350</v>
      </c>
    </row>
    <row r="149" ht="35" customHeight="1">
      <c r="B149" s="9" t="s">
        <v>139</v>
      </c>
      <c r="C149" s="9" t="s">
        <v>506</v>
      </c>
      <c r="D149" s="8" t="n">
        <v>83</v>
      </c>
      <c r="E149" s="8" t="n">
        <v>6</v>
      </c>
      <c r="F149" s="8" t="n">
        <v>2</v>
      </c>
      <c r="G149" s="8" t="n">
        <v>22417</v>
      </c>
      <c r="H149" s="8" t="n">
        <v>173</v>
      </c>
    </row>
    <row r="150" ht="35" customHeight="1">
      <c r="B150" s="9" t="s">
        <v>139</v>
      </c>
      <c r="C150" s="9" t="s">
        <v>499</v>
      </c>
      <c r="D150" s="8" t="n">
        <v>114</v>
      </c>
      <c r="E150" s="8" t="n">
        <v>8</v>
      </c>
      <c r="F150" s="8" t="n">
        <v>3.5</v>
      </c>
      <c r="G150" s="8" t="n">
        <v>38760</v>
      </c>
      <c r="H150" s="8" t="n">
        <v>340</v>
      </c>
    </row>
    <row r="151" ht="35" customHeight="1">
      <c r="B151" s="9" t="s">
        <v>139</v>
      </c>
      <c r="C151" s="9" t="s">
        <v>505</v>
      </c>
      <c r="D151" s="8" t="n">
        <v>99.2</v>
      </c>
      <c r="E151" s="8" t="n">
        <v>8</v>
      </c>
      <c r="F151" s="8" t="n">
        <v>3</v>
      </c>
      <c r="G151" s="8" t="n">
        <v>41667</v>
      </c>
      <c r="H151" s="8" t="n">
        <v>351</v>
      </c>
    </row>
    <row r="152" ht="35" customHeight="1">
      <c r="B152" s="9" t="s">
        <v>139</v>
      </c>
      <c r="C152" s="9" t="s">
        <v>143</v>
      </c>
      <c r="D152" s="8" t="n">
        <v>72</v>
      </c>
      <c r="E152" s="8" t="n">
        <v>6</v>
      </c>
      <c r="F152" s="8" t="n">
        <v>2</v>
      </c>
      <c r="G152" s="8" t="n">
        <v>17814</v>
      </c>
      <c r="H152" s="8" t="n">
        <v>251</v>
      </c>
    </row>
    <row r="153" ht="35" customHeight="1">
      <c r="B153" s="9" t="s">
        <v>139</v>
      </c>
      <c r="C153" s="9" t="s">
        <v>491</v>
      </c>
      <c r="D153" s="8" t="n">
        <v>107</v>
      </c>
      <c r="E153" s="8" t="n">
        <v>9</v>
      </c>
      <c r="F153" s="8" t="n">
        <v>3</v>
      </c>
      <c r="G153" s="8" t="n">
        <v>42576</v>
      </c>
      <c r="H153" s="8" t="n">
        <v>448</v>
      </c>
    </row>
    <row r="154" ht="35" customHeight="1">
      <c r="B154" s="9" t="s">
        <v>139</v>
      </c>
      <c r="C154" s="9" t="s">
        <v>507</v>
      </c>
      <c r="D154" s="8" t="n">
        <v>107</v>
      </c>
      <c r="E154" s="8" t="n">
        <v>6</v>
      </c>
      <c r="F154" s="8" t="n">
        <v>2.5</v>
      </c>
      <c r="G154" s="8" t="n">
        <v>37975</v>
      </c>
      <c r="H154" s="8" t="n">
        <v>275</v>
      </c>
    </row>
    <row r="155" ht="35" customHeight="1">
      <c r="B155" s="9" t="s">
        <v>139</v>
      </c>
      <c r="C155" s="9" t="s">
        <v>500</v>
      </c>
      <c r="D155" s="8" t="n">
        <v>71</v>
      </c>
      <c r="E155" s="8" t="n">
        <v>5</v>
      </c>
      <c r="F155" s="8" t="n">
        <v>2</v>
      </c>
      <c r="G155" s="8" t="n">
        <v>23011</v>
      </c>
      <c r="H155" s="8" t="n">
        <v>324</v>
      </c>
    </row>
    <row r="156" ht="35" customHeight="1">
      <c r="B156" s="9" t="s">
        <v>139</v>
      </c>
      <c r="C156" s="9" t="s">
        <v>510</v>
      </c>
      <c r="D156" s="8" t="n">
        <v>84.7</v>
      </c>
      <c r="E156" s="8" t="n">
        <v>8</v>
      </c>
      <c r="F156" s="8" t="n">
        <v>2</v>
      </c>
      <c r="G156" s="8" t="n">
        <v>30000</v>
      </c>
      <c r="H156" s="8" t="n">
        <v>400</v>
      </c>
    </row>
    <row r="157" ht="35" customHeight="1">
      <c r="B157" s="9" t="s">
        <v>139</v>
      </c>
      <c r="C157" s="9" t="s">
        <v>501</v>
      </c>
      <c r="D157" s="8" t="n">
        <v>111</v>
      </c>
      <c r="E157" s="8" t="n">
        <v>8</v>
      </c>
      <c r="F157" s="8" t="n">
        <v>3</v>
      </c>
      <c r="G157" s="8" t="n">
        <v>37659</v>
      </c>
      <c r="H157" s="8" t="n">
        <v>290</v>
      </c>
    </row>
    <row r="158" ht="35" customHeight="1">
      <c r="B158" s="9" t="s">
        <v>139</v>
      </c>
      <c r="C158" s="9" t="s">
        <v>502</v>
      </c>
      <c r="D158" s="8" t="n">
        <v>105</v>
      </c>
      <c r="E158" s="8" t="n">
        <v>8</v>
      </c>
      <c r="F158" s="8" t="n">
        <v>3</v>
      </c>
      <c r="G158" s="8" t="n">
        <v>47250</v>
      </c>
      <c r="H158" s="8" t="n">
        <v>450</v>
      </c>
    </row>
    <row r="159" ht="35" customHeight="1">
      <c r="B159" s="9" t="s">
        <v>139</v>
      </c>
      <c r="C159" s="9" t="s">
        <v>503</v>
      </c>
      <c r="D159" s="8" t="n">
        <v>131</v>
      </c>
      <c r="E159" s="8" t="n">
        <v>8</v>
      </c>
      <c r="F159" s="8" t="n">
        <v>3</v>
      </c>
      <c r="G159" s="8" t="n">
        <v>25000</v>
      </c>
      <c r="H159" s="8" t="n">
        <v>238</v>
      </c>
    </row>
    <row r="160" ht="35" customHeight="1">
      <c r="B160" s="9" t="s">
        <v>140</v>
      </c>
      <c r="C160" s="9" t="s">
        <v>512</v>
      </c>
      <c r="D160" s="8" t="n">
        <v>124</v>
      </c>
      <c r="E160" s="8" t="n">
        <v>7</v>
      </c>
      <c r="F160" s="8" t="n">
        <v>3</v>
      </c>
      <c r="G160" s="8" t="n">
        <v>43500</v>
      </c>
      <c r="H160" s="8" t="n">
        <v>343</v>
      </c>
    </row>
    <row r="161" ht="35" customHeight="1">
      <c r="B161" s="9" t="s">
        <v>140</v>
      </c>
      <c r="C161" s="9" t="s">
        <v>517</v>
      </c>
      <c r="D161" s="8" t="n">
        <v>191</v>
      </c>
      <c r="E161" s="8" t="n">
        <v>9</v>
      </c>
      <c r="F161" s="8" t="n">
        <v>3</v>
      </c>
      <c r="G161" s="8" t="n">
        <v>38500</v>
      </c>
      <c r="H161" s="8" t="n">
        <v>252</v>
      </c>
    </row>
    <row r="162" ht="35" customHeight="1">
      <c r="B162" s="9" t="s">
        <v>140</v>
      </c>
      <c r="C162" s="9" t="s">
        <v>513</v>
      </c>
      <c r="D162" s="8" t="n">
        <v>87.5</v>
      </c>
      <c r="E162" s="8" t="n">
        <v>6</v>
      </c>
      <c r="F162" s="8" t="n">
        <v>3</v>
      </c>
      <c r="G162" s="8" t="n">
        <v>30000</v>
      </c>
      <c r="H162" s="8" t="n">
        <v>313</v>
      </c>
    </row>
    <row r="163" ht="35" customHeight="1">
      <c r="B163" s="9" t="s">
        <v>140</v>
      </c>
      <c r="C163" s="9" t="s">
        <v>520</v>
      </c>
      <c r="D163" s="8" t="n">
        <v>104</v>
      </c>
      <c r="E163" s="8" t="n">
        <v>5</v>
      </c>
      <c r="F163" s="8" t="n">
        <v>2</v>
      </c>
      <c r="G163" s="8" t="n">
        <v>36500</v>
      </c>
      <c r="H163" s="8" t="n">
        <v>275</v>
      </c>
    </row>
    <row r="164" ht="35" customHeight="1">
      <c r="B164" s="9" t="s">
        <v>140</v>
      </c>
      <c r="C164" s="9" t="s">
        <v>511</v>
      </c>
      <c r="D164" s="8" t="n">
        <v>142.5</v>
      </c>
      <c r="E164" s="8" t="n">
        <v>8</v>
      </c>
      <c r="F164" s="8" t="n">
        <v>3</v>
      </c>
      <c r="G164" s="8" t="n">
        <v>45039</v>
      </c>
      <c r="H164" s="8" t="n">
        <v>298</v>
      </c>
    </row>
    <row r="165" ht="35" customHeight="1">
      <c r="B165" s="9" t="s">
        <v>140</v>
      </c>
      <c r="C165" s="9" t="s">
        <v>521</v>
      </c>
      <c r="D165" s="8" t="n">
        <v>154</v>
      </c>
      <c r="E165" s="8" t="n">
        <v>9</v>
      </c>
      <c r="F165" s="8" t="n">
        <v>4</v>
      </c>
      <c r="G165" s="8" t="n">
        <v>46110</v>
      </c>
      <c r="H165" s="8" t="n">
        <v>288</v>
      </c>
    </row>
    <row r="166" ht="35" customHeight="1">
      <c r="B166" s="9" t="s">
        <v>140</v>
      </c>
      <c r="C166" s="9" t="s">
        <v>514</v>
      </c>
      <c r="D166" s="8" t="n">
        <v>85</v>
      </c>
      <c r="E166" s="8" t="n">
        <v>6</v>
      </c>
      <c r="F166" s="8" t="n">
        <v>2</v>
      </c>
      <c r="G166" s="8" t="n">
        <v>36733</v>
      </c>
      <c r="H166" s="8" t="n">
        <v>360</v>
      </c>
    </row>
    <row r="167" ht="35" customHeight="1">
      <c r="B167" s="9" t="s">
        <v>140</v>
      </c>
      <c r="C167" s="9" t="s">
        <v>518</v>
      </c>
      <c r="D167" s="8" t="n">
        <v>58</v>
      </c>
      <c r="E167" s="8" t="n">
        <v>6</v>
      </c>
      <c r="F167" s="8" t="n">
        <v>3</v>
      </c>
      <c r="G167" s="8" t="n">
        <v>18169</v>
      </c>
      <c r="H167" s="8" t="n">
        <v>302</v>
      </c>
    </row>
    <row r="168" ht="35" customHeight="1">
      <c r="B168" s="9" t="s">
        <v>140</v>
      </c>
      <c r="C168" s="9" t="s">
        <v>515</v>
      </c>
      <c r="D168" s="8" t="n">
        <v>101</v>
      </c>
      <c r="E168" s="8" t="n">
        <v>7</v>
      </c>
      <c r="F168" s="8" t="n">
        <v>2</v>
      </c>
      <c r="G168" s="8" t="n">
        <v>40000</v>
      </c>
      <c r="H168" s="8" t="n">
        <v>388</v>
      </c>
    </row>
    <row r="169" ht="35" customHeight="1">
      <c r="B169" s="9" t="s">
        <v>140</v>
      </c>
      <c r="C169" s="9" t="s">
        <v>516</v>
      </c>
      <c r="D169" s="8" t="n">
        <v>122</v>
      </c>
      <c r="E169" s="8" t="n">
        <v>8</v>
      </c>
      <c r="F169" s="8" t="n">
        <v>3</v>
      </c>
      <c r="G169" s="8" t="n">
        <v>45500</v>
      </c>
      <c r="H169" s="8" t="n">
        <v>319</v>
      </c>
    </row>
    <row r="170" ht="35" customHeight="1">
      <c r="B170" s="9" t="s">
        <v>140</v>
      </c>
      <c r="C170" s="9" t="s">
        <v>519</v>
      </c>
      <c r="D170" s="8" t="n">
        <v>92</v>
      </c>
      <c r="E170" s="8" t="n">
        <v>6</v>
      </c>
      <c r="F170" s="8" t="n">
        <v>2</v>
      </c>
      <c r="G170" s="8" t="n">
        <v>50000</v>
      </c>
      <c r="H170" s="8" t="n">
        <v>157</v>
      </c>
    </row>
    <row r="171" ht="35" customHeight="1">
      <c r="B171" s="9" t="s">
        <v>140</v>
      </c>
      <c r="C171" s="9" t="s">
        <v>522</v>
      </c>
      <c r="D171" s="8" t="n">
        <v>131</v>
      </c>
      <c r="E171" s="8" t="n">
        <v>7</v>
      </c>
      <c r="F171" s="8" t="n">
        <v>3</v>
      </c>
      <c r="G171" s="8" t="n">
        <v>60000</v>
      </c>
      <c r="H171" s="8" t="n">
        <v>300</v>
      </c>
    </row>
    <row r="172" ht="35" customHeight="1">
      <c r="B172" s="9" t="s">
        <v>141</v>
      </c>
      <c r="C172" s="9" t="s">
        <v>524</v>
      </c>
      <c r="D172" s="8" t="n">
        <v>111.2</v>
      </c>
      <c r="E172" s="8" t="n">
        <v>7</v>
      </c>
      <c r="F172" s="8" t="n">
        <v>2.5</v>
      </c>
      <c r="G172" s="8" t="n">
        <v>46175</v>
      </c>
      <c r="H172" s="8" t="n">
        <v>313</v>
      </c>
    </row>
    <row r="173" ht="35" customHeight="1">
      <c r="B173" s="9" t="s">
        <v>141</v>
      </c>
      <c r="C173" s="9" t="s">
        <v>527</v>
      </c>
      <c r="D173" s="8" t="n">
        <v>210</v>
      </c>
      <c r="E173" s="8" t="n">
        <v>12</v>
      </c>
      <c r="F173" s="8" t="n">
        <v>5</v>
      </c>
      <c r="G173" s="8" t="n">
        <v>72000</v>
      </c>
      <c r="H173" s="8" t="n">
        <v>343</v>
      </c>
    </row>
    <row r="174" ht="35" customHeight="1">
      <c r="B174" s="9" t="s">
        <v>141</v>
      </c>
      <c r="C174" s="9" t="s">
        <v>525</v>
      </c>
      <c r="D174" s="8" t="n">
        <v>133.5</v>
      </c>
      <c r="E174" s="8" t="n">
        <v>6</v>
      </c>
      <c r="F174" s="8" t="n">
        <v>2</v>
      </c>
      <c r="G174" s="8" t="n">
        <v>35950</v>
      </c>
      <c r="H174" s="8" t="n">
        <v>300</v>
      </c>
    </row>
    <row r="175" ht="35" customHeight="1">
      <c r="B175" s="9" t="s">
        <v>141</v>
      </c>
      <c r="C175" s="9" t="s">
        <v>526</v>
      </c>
      <c r="D175" s="8" t="n">
        <v>144</v>
      </c>
      <c r="E175" s="8" t="n">
        <v>9</v>
      </c>
      <c r="F175" s="8" t="n">
        <v>3</v>
      </c>
      <c r="G175" s="8" t="n">
        <v>75000</v>
      </c>
      <c r="H175" s="8" t="n">
        <v>374</v>
      </c>
    </row>
    <row r="176" ht="35" customHeight="1">
      <c r="B176" s="9" t="s">
        <v>141</v>
      </c>
      <c r="C176" s="9" t="s">
        <v>523</v>
      </c>
      <c r="D176" s="8" t="n">
        <v>128.7</v>
      </c>
      <c r="E176" s="8" t="n">
        <v>8</v>
      </c>
      <c r="F176" s="8" t="n">
        <v>3</v>
      </c>
      <c r="G176" s="8" t="n">
        <v>43350</v>
      </c>
      <c r="H176" s="8" t="n">
        <v>300</v>
      </c>
    </row>
    <row r="177" ht="35" customHeight="1">
      <c r="B177" s="9" t="s">
        <v>142</v>
      </c>
      <c r="C177" s="9" t="s">
        <v>530</v>
      </c>
      <c r="D177" s="8" t="n">
        <v>66</v>
      </c>
      <c r="E177" s="8" t="n">
        <v>6</v>
      </c>
      <c r="F177" s="8" t="n">
        <v>3</v>
      </c>
      <c r="G177" s="8" t="n">
        <v>26300</v>
      </c>
      <c r="H177" s="8" t="n">
        <v>359</v>
      </c>
    </row>
    <row r="178" ht="35" customHeight="1">
      <c r="B178" s="9" t="s">
        <v>142</v>
      </c>
      <c r="C178" s="9" t="s">
        <v>528</v>
      </c>
      <c r="D178" s="8" t="n">
        <v>120</v>
      </c>
      <c r="E178" s="8" t="n">
        <v>8</v>
      </c>
      <c r="F178" s="8" t="n">
        <v>3</v>
      </c>
      <c r="G178" s="8" t="n">
        <v>35400</v>
      </c>
      <c r="H178" s="8" t="n">
        <v>300</v>
      </c>
    </row>
    <row r="179" ht="35" customHeight="1">
      <c r="B179" s="9" t="s">
        <v>142</v>
      </c>
      <c r="C179" s="9" t="s">
        <v>142</v>
      </c>
      <c r="D179" s="8" t="n">
        <v>133</v>
      </c>
      <c r="E179" s="8" t="n">
        <v>8</v>
      </c>
      <c r="F179" s="8" t="n">
        <v>3</v>
      </c>
      <c r="G179" s="8" t="n">
        <v>44200</v>
      </c>
      <c r="H179" s="8" t="n">
        <v>300</v>
      </c>
    </row>
    <row r="180" ht="35" customHeight="1">
      <c r="B180" s="9" t="s">
        <v>142</v>
      </c>
      <c r="C180" s="9" t="s">
        <v>529</v>
      </c>
      <c r="D180" s="8" t="n">
        <v>63</v>
      </c>
      <c r="E180" s="8" t="n">
        <v>6</v>
      </c>
      <c r="F180" s="8" t="n">
        <v>3</v>
      </c>
      <c r="G180" s="8" t="n">
        <v>44000</v>
      </c>
      <c r="H180" s="8" t="n">
        <v>334</v>
      </c>
    </row>
    <row r="181" ht="35" customHeight="1">
      <c r="B181" s="9" t="s">
        <v>143</v>
      </c>
      <c r="C181" s="9" t="s">
        <v>532</v>
      </c>
      <c r="D181" s="8" t="n">
        <v>126</v>
      </c>
      <c r="E181" s="8" t="n">
        <v>8</v>
      </c>
      <c r="F181" s="8" t="n">
        <v>3</v>
      </c>
      <c r="G181" s="8" t="n">
        <v>37500</v>
      </c>
      <c r="H181" s="8" t="n">
        <v>299</v>
      </c>
    </row>
    <row r="182" ht="35" customHeight="1">
      <c r="B182" s="9" t="s">
        <v>143</v>
      </c>
      <c r="C182" s="9" t="s">
        <v>166</v>
      </c>
      <c r="D182" s="8" t="n">
        <v>122.7</v>
      </c>
      <c r="E182" s="8" t="n">
        <v>4</v>
      </c>
      <c r="F182" s="8" t="n">
        <v>1</v>
      </c>
      <c r="G182" s="8" t="n">
        <v>53103</v>
      </c>
      <c r="H182" s="8" t="n">
        <v>415</v>
      </c>
    </row>
    <row r="183" ht="35" customHeight="1">
      <c r="B183" s="9" t="s">
        <v>143</v>
      </c>
      <c r="C183" s="9" t="s">
        <v>533</v>
      </c>
      <c r="D183" s="8" t="n">
        <v>120</v>
      </c>
      <c r="E183" s="8" t="n">
        <v>7</v>
      </c>
      <c r="F183" s="8" t="n">
        <v>3</v>
      </c>
      <c r="G183" s="8" t="n">
        <v>40000</v>
      </c>
      <c r="H183" s="8" t="n">
        <v>334</v>
      </c>
    </row>
    <row r="184" ht="35" customHeight="1">
      <c r="B184" s="9" t="s">
        <v>143</v>
      </c>
      <c r="C184" s="9" t="s">
        <v>534</v>
      </c>
      <c r="D184" s="8" t="n">
        <v>153.5</v>
      </c>
      <c r="E184" s="8" t="n">
        <v>9</v>
      </c>
      <c r="F184" s="8" t="n">
        <v>3</v>
      </c>
      <c r="G184" s="8" t="n">
        <v>49500</v>
      </c>
      <c r="H184" s="8" t="n">
        <v>344</v>
      </c>
    </row>
    <row r="185" ht="35" customHeight="1">
      <c r="B185" s="9" t="s">
        <v>143</v>
      </c>
      <c r="C185" s="9" t="s">
        <v>537</v>
      </c>
      <c r="D185" s="8" t="n">
        <v>122</v>
      </c>
      <c r="E185" s="8" t="n">
        <v>8</v>
      </c>
      <c r="F185" s="8" t="n">
        <v>3</v>
      </c>
      <c r="G185" s="8" t="n">
        <v>40000</v>
      </c>
      <c r="H185" s="8" t="n">
        <v>374</v>
      </c>
    </row>
    <row r="186" ht="35" customHeight="1">
      <c r="B186" s="9" t="s">
        <v>143</v>
      </c>
      <c r="C186" s="9" t="s">
        <v>538</v>
      </c>
      <c r="D186" s="8" t="n">
        <v>151</v>
      </c>
      <c r="E186" s="8" t="n">
        <v>8</v>
      </c>
      <c r="F186" s="8" t="n">
        <v>3</v>
      </c>
      <c r="G186" s="8" t="n">
        <v>41667</v>
      </c>
      <c r="H186" s="8" t="n">
        <v>311</v>
      </c>
    </row>
    <row r="187" ht="35" customHeight="1">
      <c r="B187" s="9" t="s">
        <v>143</v>
      </c>
      <c r="C187" s="9" t="s">
        <v>535</v>
      </c>
      <c r="D187" s="8" t="n">
        <v>167.8</v>
      </c>
      <c r="E187" s="8" t="n">
        <v>9</v>
      </c>
      <c r="F187" s="8" t="n">
        <v>3</v>
      </c>
      <c r="G187" s="8" t="n">
        <v>60000</v>
      </c>
      <c r="H187" s="8" t="n">
        <v>347</v>
      </c>
    </row>
    <row r="188" ht="35" customHeight="1">
      <c r="B188" s="9" t="s">
        <v>143</v>
      </c>
      <c r="C188" s="9" t="s">
        <v>536</v>
      </c>
      <c r="D188" s="8" t="n">
        <v>106.2</v>
      </c>
      <c r="E188" s="8" t="n">
        <v>7</v>
      </c>
      <c r="F188" s="8" t="n">
        <v>2.5</v>
      </c>
      <c r="G188" s="8" t="n">
        <v>28750</v>
      </c>
      <c r="H188" s="8" t="n">
        <v>301</v>
      </c>
    </row>
    <row r="189" ht="35" customHeight="1">
      <c r="B189" s="9" t="s">
        <v>144</v>
      </c>
      <c r="C189" s="9" t="s">
        <v>171</v>
      </c>
      <c r="D189" s="8" t="n">
        <v>152</v>
      </c>
      <c r="E189" s="8" t="n">
        <v>9</v>
      </c>
      <c r="F189" s="8" t="n">
        <v>3</v>
      </c>
      <c r="G189" s="8" t="n">
        <v>55926</v>
      </c>
      <c r="H189" s="8" t="n">
        <v>350</v>
      </c>
    </row>
    <row r="190" ht="35" customHeight="1">
      <c r="B190" s="9" t="s">
        <v>144</v>
      </c>
      <c r="C190" s="9" t="s">
        <v>539</v>
      </c>
      <c r="D190" s="8" t="n">
        <v>122.9</v>
      </c>
      <c r="E190" s="8" t="n">
        <v>8</v>
      </c>
      <c r="F190" s="8" t="n">
        <v>3</v>
      </c>
      <c r="G190" s="8" t="n">
        <v>48050</v>
      </c>
      <c r="H190" s="8" t="n">
        <v>313</v>
      </c>
    </row>
    <row r="191" ht="35" customHeight="1">
      <c r="B191" s="9" t="s">
        <v>144</v>
      </c>
      <c r="C191" s="9" t="s">
        <v>540</v>
      </c>
      <c r="D191" s="8" t="n">
        <v>128.4</v>
      </c>
      <c r="E191" s="8" t="n">
        <v>8</v>
      </c>
      <c r="F191" s="8" t="n">
        <v>3</v>
      </c>
      <c r="G191" s="8" t="n">
        <v>42560</v>
      </c>
      <c r="H191" s="8" t="n">
        <v>348</v>
      </c>
    </row>
    <row r="192" ht="35" customHeight="1">
      <c r="B192" s="9" t="s">
        <v>144</v>
      </c>
      <c r="C192" s="9" t="s">
        <v>541</v>
      </c>
      <c r="D192" s="8" t="n">
        <v>117</v>
      </c>
      <c r="E192" s="8" t="n">
        <v>8</v>
      </c>
      <c r="F192" s="8" t="n">
        <v>3</v>
      </c>
      <c r="G192" s="8" t="n">
        <v>38010</v>
      </c>
      <c r="H192" s="8" t="n">
        <v>315</v>
      </c>
    </row>
    <row r="193" ht="35" customHeight="1">
      <c r="B193" s="9" t="s">
        <v>144</v>
      </c>
      <c r="C193" s="9" t="s">
        <v>542</v>
      </c>
      <c r="D193" s="8" t="n">
        <v>105</v>
      </c>
      <c r="E193" s="8" t="n">
        <v>7</v>
      </c>
      <c r="F193" s="8" t="n">
        <v>2</v>
      </c>
      <c r="G193" s="8" t="n">
        <v>34800</v>
      </c>
      <c r="H193" s="8" t="n">
        <v>300</v>
      </c>
    </row>
    <row r="194" ht="35" customHeight="1">
      <c r="B194" s="9" t="s">
        <v>144</v>
      </c>
      <c r="C194" s="9" t="s">
        <v>544</v>
      </c>
      <c r="D194" s="8" t="n">
        <v>156.5</v>
      </c>
      <c r="E194" s="8" t="n">
        <v>8</v>
      </c>
      <c r="F194" s="8" t="n">
        <v>3</v>
      </c>
      <c r="G194" s="8" t="n">
        <v>48150</v>
      </c>
      <c r="H194" s="8" t="n">
        <v>300</v>
      </c>
    </row>
    <row r="195" ht="35" customHeight="1">
      <c r="B195" s="9" t="s">
        <v>144</v>
      </c>
      <c r="C195" s="9" t="s">
        <v>545</v>
      </c>
      <c r="D195" s="8" t="n">
        <v>140.8</v>
      </c>
      <c r="E195" s="8" t="n">
        <v>9</v>
      </c>
      <c r="F195" s="8" t="n">
        <v>3</v>
      </c>
      <c r="G195" s="8" t="n">
        <v>40775</v>
      </c>
      <c r="H195" s="8" t="n">
        <v>300</v>
      </c>
    </row>
    <row r="196" ht="35" customHeight="1">
      <c r="B196" s="9" t="s">
        <v>144</v>
      </c>
      <c r="C196" s="9" t="s">
        <v>543</v>
      </c>
      <c r="D196" s="8" t="n">
        <v>121</v>
      </c>
      <c r="E196" s="8" t="n">
        <v>7</v>
      </c>
      <c r="F196" s="8" t="n">
        <v>3</v>
      </c>
      <c r="G196" s="8" t="n">
        <v>36300</v>
      </c>
      <c r="H196" s="8" t="n">
        <v>300</v>
      </c>
    </row>
    <row r="197" ht="35" customHeight="1">
      <c r="B197" s="9" t="s">
        <v>144</v>
      </c>
      <c r="C197" s="9" t="s">
        <v>546</v>
      </c>
      <c r="D197" s="8" t="n">
        <v>140</v>
      </c>
      <c r="E197" s="8" t="n">
        <v>8</v>
      </c>
      <c r="F197" s="8" t="n">
        <v>3</v>
      </c>
      <c r="G197" s="8" t="n">
        <v>45000</v>
      </c>
      <c r="H197" s="8" t="n">
        <v>346</v>
      </c>
    </row>
    <row r="198" ht="35" customHeight="1">
      <c r="B198" s="9" t="s">
        <v>145</v>
      </c>
      <c r="C198" s="9" t="s">
        <v>553</v>
      </c>
      <c r="D198" s="8" t="n">
        <v>107.2</v>
      </c>
      <c r="E198" s="8" t="n">
        <v>7</v>
      </c>
      <c r="F198" s="8" t="n">
        <v>3</v>
      </c>
      <c r="G198" s="8" t="n">
        <v>28700</v>
      </c>
      <c r="H198" s="8" t="n">
        <v>257</v>
      </c>
    </row>
    <row r="199" ht="35" customHeight="1">
      <c r="B199" s="9" t="s">
        <v>145</v>
      </c>
      <c r="C199" s="9" t="s">
        <v>548</v>
      </c>
      <c r="D199" s="8" t="n">
        <v>147.2</v>
      </c>
      <c r="E199" s="8" t="n">
        <v>7</v>
      </c>
      <c r="F199" s="8" t="n">
        <v>2</v>
      </c>
      <c r="G199" s="8" t="n">
        <v>35958</v>
      </c>
      <c r="H199" s="8" t="n">
        <v>200</v>
      </c>
    </row>
    <row r="200" ht="35" customHeight="1">
      <c r="B200" s="9" t="s">
        <v>145</v>
      </c>
      <c r="C200" s="9" t="s">
        <v>552</v>
      </c>
      <c r="D200" s="8" t="n">
        <v>135</v>
      </c>
      <c r="E200" s="8" t="n">
        <v>8</v>
      </c>
      <c r="F200" s="8" t="n">
        <v>3</v>
      </c>
      <c r="G200" s="8" t="n">
        <v>41000</v>
      </c>
      <c r="H200" s="8" t="n">
        <v>301</v>
      </c>
    </row>
    <row r="201" ht="35" customHeight="1">
      <c r="B201" s="9" t="s">
        <v>145</v>
      </c>
      <c r="C201" s="9" t="s">
        <v>549</v>
      </c>
      <c r="D201" s="8" t="n">
        <v>92.5</v>
      </c>
      <c r="E201" s="8" t="n">
        <v>6</v>
      </c>
      <c r="F201" s="8" t="n">
        <v>2</v>
      </c>
      <c r="G201" s="8" t="n">
        <v>27500</v>
      </c>
      <c r="H201" s="8" t="n">
        <v>283</v>
      </c>
    </row>
    <row r="202" ht="35" customHeight="1">
      <c r="B202" s="9" t="s">
        <v>145</v>
      </c>
      <c r="C202" s="9" t="s">
        <v>554</v>
      </c>
      <c r="D202" s="8" t="n">
        <v>229</v>
      </c>
      <c r="E202" s="8" t="n">
        <v>10</v>
      </c>
      <c r="F202" s="8" t="n">
        <v>3</v>
      </c>
      <c r="G202" s="8" t="n">
        <v>63826</v>
      </c>
      <c r="H202" s="8" t="n">
        <v>264</v>
      </c>
    </row>
    <row r="203" ht="35" customHeight="1">
      <c r="B203" s="9" t="s">
        <v>145</v>
      </c>
      <c r="C203" s="9" t="s">
        <v>555</v>
      </c>
      <c r="D203" s="8" t="n">
        <v>79</v>
      </c>
      <c r="E203" s="8" t="n">
        <v>6</v>
      </c>
      <c r="F203" s="8" t="n">
        <v>2</v>
      </c>
      <c r="G203" s="8" t="n">
        <v>24753</v>
      </c>
      <c r="H203" s="8" t="n">
        <v>259</v>
      </c>
    </row>
    <row r="204" ht="35" customHeight="1">
      <c r="B204" s="9" t="s">
        <v>145</v>
      </c>
      <c r="C204" s="9" t="s">
        <v>550</v>
      </c>
      <c r="D204" s="8" t="n">
        <v>82</v>
      </c>
      <c r="E204" s="8" t="n">
        <v>6</v>
      </c>
      <c r="F204" s="8" t="n">
        <v>2</v>
      </c>
      <c r="G204" s="8" t="n">
        <v>15000</v>
      </c>
      <c r="H204" s="8" t="n">
        <v>167</v>
      </c>
    </row>
    <row r="205" ht="35" customHeight="1">
      <c r="B205" s="9" t="s">
        <v>145</v>
      </c>
      <c r="C205" s="9" t="s">
        <v>551</v>
      </c>
      <c r="D205" s="8" t="n">
        <v>118.5</v>
      </c>
      <c r="E205" s="8" t="n">
        <v>8</v>
      </c>
      <c r="F205" s="8" t="n">
        <v>3</v>
      </c>
      <c r="G205" s="8" t="n">
        <v>39415</v>
      </c>
      <c r="H205" s="8" t="n">
        <v>310</v>
      </c>
    </row>
    <row r="206" ht="35" customHeight="1">
      <c r="B206" s="9" t="s">
        <v>145</v>
      </c>
      <c r="C206" s="9" t="s">
        <v>547</v>
      </c>
      <c r="D206" s="8" t="n">
        <v>122.2</v>
      </c>
      <c r="E206" s="8" t="n">
        <v>7</v>
      </c>
      <c r="F206" s="8" t="n">
        <v>3</v>
      </c>
      <c r="G206" s="8" t="n">
        <v>44500</v>
      </c>
      <c r="H206" s="8" t="n">
        <v>317</v>
      </c>
    </row>
    <row r="207" ht="35" customHeight="1">
      <c r="B207" s="9" t="s">
        <v>146</v>
      </c>
      <c r="C207" s="9" t="s">
        <v>557</v>
      </c>
      <c r="D207" s="8" t="n">
        <v>72</v>
      </c>
      <c r="E207" s="8" t="n">
        <v>8</v>
      </c>
      <c r="F207" s="8" t="n">
        <v>2.5</v>
      </c>
      <c r="G207" s="8" t="n">
        <v>31276</v>
      </c>
      <c r="H207" s="8" t="n">
        <v>345</v>
      </c>
    </row>
    <row r="208" ht="35" customHeight="1">
      <c r="B208" s="9" t="s">
        <v>146</v>
      </c>
      <c r="C208" s="9" t="s">
        <v>556</v>
      </c>
      <c r="D208" s="8" t="n">
        <v>78</v>
      </c>
      <c r="E208" s="8" t="n">
        <v>7</v>
      </c>
      <c r="F208" s="8" t="n">
        <v>2</v>
      </c>
      <c r="G208" s="8" t="n">
        <v>40000</v>
      </c>
      <c r="H208" s="8" t="n">
        <v>500</v>
      </c>
    </row>
    <row r="209" ht="35" customHeight="1">
      <c r="B209" s="9" t="s">
        <v>146</v>
      </c>
      <c r="C209" s="9" t="s">
        <v>558</v>
      </c>
      <c r="D209" s="8" t="n">
        <v>117.8</v>
      </c>
      <c r="E209" s="8" t="n">
        <v>8</v>
      </c>
      <c r="F209" s="8" t="n">
        <v>3</v>
      </c>
      <c r="G209" s="8" t="n">
        <v>47129</v>
      </c>
      <c r="H209" s="8" t="n">
        <v>401</v>
      </c>
    </row>
    <row r="210" ht="35" customHeight="1">
      <c r="B210" s="9" t="s">
        <v>147</v>
      </c>
      <c r="C210" s="9" t="s">
        <v>563</v>
      </c>
      <c r="D210" s="8" t="n">
        <v>124.5</v>
      </c>
      <c r="E210" s="8" t="n">
        <v>8</v>
      </c>
      <c r="F210" s="8" t="n">
        <v>2</v>
      </c>
      <c r="G210" s="8" t="n">
        <v>35600</v>
      </c>
      <c r="H210" s="8" t="n">
        <v>280</v>
      </c>
    </row>
    <row r="211" ht="35" customHeight="1">
      <c r="B211" s="9" t="s">
        <v>147</v>
      </c>
      <c r="C211" s="9" t="s">
        <v>564</v>
      </c>
      <c r="D211" s="8" t="n">
        <v>110</v>
      </c>
      <c r="E211" s="8" t="n">
        <v>10</v>
      </c>
      <c r="F211" s="8" t="n">
        <v>5</v>
      </c>
      <c r="G211" s="8" t="n">
        <v>27666</v>
      </c>
      <c r="H211" s="8" t="n">
        <v>250</v>
      </c>
    </row>
    <row r="212" ht="35" customHeight="1">
      <c r="B212" s="9" t="s">
        <v>147</v>
      </c>
      <c r="C212" s="9" t="s">
        <v>560</v>
      </c>
      <c r="D212" s="8" t="n">
        <v>153</v>
      </c>
      <c r="E212" s="8" t="n">
        <v>8</v>
      </c>
      <c r="F212" s="8" t="n">
        <v>3</v>
      </c>
      <c r="G212" s="8" t="n">
        <v>47000</v>
      </c>
      <c r="H212" s="8" t="n">
        <v>302</v>
      </c>
    </row>
    <row r="213" ht="35" customHeight="1">
      <c r="B213" s="9" t="s">
        <v>147</v>
      </c>
      <c r="C213" s="9" t="s">
        <v>559</v>
      </c>
      <c r="D213" s="8" t="n">
        <v>98</v>
      </c>
      <c r="E213" s="8" t="n">
        <v>7</v>
      </c>
      <c r="F213" s="8" t="n">
        <v>3</v>
      </c>
      <c r="G213" s="8" t="n">
        <v>30000</v>
      </c>
      <c r="H213" s="8" t="n">
        <v>282</v>
      </c>
    </row>
    <row r="214" ht="35" customHeight="1">
      <c r="B214" s="9" t="s">
        <v>147</v>
      </c>
      <c r="C214" s="9" t="s">
        <v>561</v>
      </c>
      <c r="D214" s="8" t="n">
        <v>76</v>
      </c>
      <c r="E214" s="8" t="n">
        <v>8</v>
      </c>
      <c r="F214" s="8" t="n">
        <v>2.5</v>
      </c>
      <c r="G214" s="8" t="n">
        <v>12500</v>
      </c>
      <c r="H214" s="8" t="n">
        <v>170</v>
      </c>
    </row>
    <row r="215" ht="35" customHeight="1">
      <c r="B215" s="9" t="s">
        <v>147</v>
      </c>
      <c r="C215" s="9" t="s">
        <v>562</v>
      </c>
      <c r="D215" s="8" t="n">
        <v>115</v>
      </c>
      <c r="E215" s="8" t="n">
        <v>7</v>
      </c>
      <c r="F215" s="8" t="n">
        <v>2</v>
      </c>
      <c r="G215" s="8" t="n">
        <v>35000</v>
      </c>
      <c r="H215" s="8" t="n">
        <v>301</v>
      </c>
    </row>
    <row r="216" ht="35" customHeight="1">
      <c r="B216" s="9" t="s">
        <v>148</v>
      </c>
      <c r="C216" s="9" t="s">
        <v>565</v>
      </c>
      <c r="D216" s="8" t="n">
        <v>134</v>
      </c>
      <c r="E216" s="8" t="n">
        <v>8</v>
      </c>
      <c r="F216" s="8" t="n">
        <v>3</v>
      </c>
      <c r="G216" s="8" t="n">
        <v>53896</v>
      </c>
      <c r="H216" s="8" t="n">
        <v>400</v>
      </c>
    </row>
    <row r="217" ht="35" customHeight="1">
      <c r="B217" s="9" t="s">
        <v>148</v>
      </c>
      <c r="C217" s="9" t="s">
        <v>566</v>
      </c>
      <c r="D217" s="8" t="n">
        <v>135.5</v>
      </c>
      <c r="E217" s="8" t="n">
        <v>8</v>
      </c>
      <c r="F217" s="8" t="n">
        <v>2</v>
      </c>
      <c r="G217" s="8" t="n">
        <v>47850</v>
      </c>
      <c r="H217" s="8" t="n">
        <v>352</v>
      </c>
    </row>
    <row r="218" ht="35" customHeight="1">
      <c r="B218" s="9" t="s">
        <v>148</v>
      </c>
      <c r="C218" s="9" t="s">
        <v>567</v>
      </c>
      <c r="D218" s="8" t="n">
        <v>110</v>
      </c>
      <c r="E218" s="8" t="n">
        <v>7</v>
      </c>
      <c r="F218" s="8" t="n">
        <v>3</v>
      </c>
      <c r="G218" s="8" t="n">
        <v>35000</v>
      </c>
      <c r="H218" s="8" t="n">
        <v>300</v>
      </c>
    </row>
    <row r="219" ht="35" customHeight="1">
      <c r="B219" s="9" t="s">
        <v>148</v>
      </c>
      <c r="C219" s="9" t="s">
        <v>148</v>
      </c>
      <c r="D219" s="8" t="n">
        <v>127</v>
      </c>
      <c r="E219" s="8" t="n">
        <v>8</v>
      </c>
      <c r="F219" s="8" t="n">
        <v>3</v>
      </c>
      <c r="G219" s="8" t="n">
        <v>45900</v>
      </c>
      <c r="H219" s="8" t="n">
        <v>330</v>
      </c>
    </row>
    <row r="220" ht="35" customHeight="1">
      <c r="B220" s="9" t="s">
        <v>149</v>
      </c>
      <c r="C220" s="9" t="s">
        <v>568</v>
      </c>
      <c r="D220" s="8" t="n">
        <v>107.5</v>
      </c>
      <c r="E220" s="8" t="n">
        <v>8</v>
      </c>
      <c r="F220" s="8" t="n">
        <v>3</v>
      </c>
      <c r="G220" s="8" t="n">
        <v>24108</v>
      </c>
      <c r="H220" s="8" t="n">
        <v>261</v>
      </c>
    </row>
    <row r="221" ht="35" customHeight="1">
      <c r="B221" s="9" t="s">
        <v>149</v>
      </c>
      <c r="C221" s="9" t="s">
        <v>169</v>
      </c>
      <c r="D221" s="8" t="n">
        <v>106</v>
      </c>
      <c r="E221" s="8" t="n">
        <v>9</v>
      </c>
      <c r="F221" s="8" t="n">
        <v>3</v>
      </c>
      <c r="G221" s="8" t="n">
        <v>57000</v>
      </c>
      <c r="H221" s="8" t="n">
        <v>400</v>
      </c>
    </row>
    <row r="222" ht="35" customHeight="1">
      <c r="B222" s="9" t="s">
        <v>150</v>
      </c>
      <c r="C222" s="9" t="s">
        <v>569</v>
      </c>
      <c r="D222" s="8" t="n">
        <v>71</v>
      </c>
      <c r="E222" s="8" t="n">
        <v>5</v>
      </c>
      <c r="F222" s="8" t="n">
        <v>2</v>
      </c>
      <c r="G222" s="8" t="n">
        <v>19600</v>
      </c>
      <c r="H222" s="8" t="n">
        <v>199</v>
      </c>
    </row>
    <row r="223" ht="35" customHeight="1">
      <c r="B223" s="9" t="s">
        <v>150</v>
      </c>
      <c r="C223" s="9" t="s">
        <v>570</v>
      </c>
      <c r="D223" s="8" t="n">
        <v>119</v>
      </c>
      <c r="E223" s="8" t="n">
        <v>9</v>
      </c>
      <c r="F223" s="8" t="n">
        <v>3</v>
      </c>
      <c r="G223" s="8" t="n">
        <v>35000</v>
      </c>
      <c r="H223" s="8" t="n">
        <v>253</v>
      </c>
    </row>
    <row r="224" ht="35" customHeight="1">
      <c r="B224" s="9" t="s">
        <v>150</v>
      </c>
      <c r="C224" s="9" t="s">
        <v>150</v>
      </c>
      <c r="D224" s="8" t="n">
        <v>119</v>
      </c>
      <c r="E224" s="8" t="n">
        <v>9</v>
      </c>
      <c r="F224" s="8" t="n">
        <v>3</v>
      </c>
      <c r="G224" s="8" t="n">
        <v>39400</v>
      </c>
      <c r="H224" s="8" t="n">
        <v>327</v>
      </c>
    </row>
    <row r="225">
      <c r="B225" s="10"/>
    </row>
    <row r="226">
      <c r="B226" s="10" t="s">
        <v>120</v>
      </c>
    </row>
    <row r="227">
      <c r="B227" s="10" t="s">
        <v>152</v>
      </c>
    </row>
    <row r="228">
      <c r="B228" s="10" t="s">
        <v>153</v>
      </c>
    </row>
    <row r="229">
      <c r="B229" s="10"/>
    </row>
    <row r="230">
      <c r="B230" s="10"/>
    </row>
  </sheetData>
  <mergeCells count="1">
    <mergeCell ref="J4:J4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4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3.26" hidden="0" customWidth="1"/>
    <col min="2" max="2" width="35.71" hidden="0" customWidth="1"/>
    <col min="3" max="3" width="20.71" hidden="0" customWidth="1"/>
    <col min="4" max="4" width="20.71" hidden="0" customWidth="1"/>
    <col min="5" max="5" width="20.71" hidden="0" customWidth="1"/>
    <col min="6" max="6" width="20.71" hidden="0" customWidth="1"/>
    <col min="7" max="7" width="55.71" hidden="0" customWidth="1"/>
    <col min="8" max="8" width="55.71" hidden="0" customWidth="1"/>
    <col min="9" max="9" width="55.71" hidden="0" customWidth="1"/>
    <col min="10" max="10" width="55.71" hidden="0" customWidth="1"/>
    <col min="11" max="11" width="55.71" hidden="0" customWidth="1"/>
    <col min="12" max="12" width="55.71" hidden="0" customWidth="1"/>
    <col min="13" max="13" width="55.71" hidden="0" customWidth="1"/>
    <col min="14" max="14" width="55.71" hidden="0" customWidth="1"/>
    <col min="15" max="15" width="55.71" hidden="0" customWidth="1"/>
    <col min="16" max="16" width="55.71" hidden="0" customWidth="1"/>
    <col min="18" max="18" width="20.71" hidden="0" customWidth="1"/>
  </cols>
  <sheetData>
    <row r="1" ht="175" customHeight="1"/>
    <row r="2">
      <c r="B2" s="6" t="s">
        <v>585</v>
      </c>
    </row>
    <row r="4" ht="70" customHeight="1">
      <c r="B4" s="7" t="s">
        <v>586</v>
      </c>
      <c r="C4" s="7" t="s">
        <v>587</v>
      </c>
      <c r="D4" s="7"/>
      <c r="E4" s="7"/>
      <c r="F4" s="7"/>
      <c r="G4" s="7" t="s">
        <v>588</v>
      </c>
      <c r="H4" s="7"/>
      <c r="I4" s="7"/>
      <c r="J4" s="7" t="s">
        <v>589</v>
      </c>
      <c r="K4" s="7" t="s">
        <v>590</v>
      </c>
      <c r="L4" s="7" t="s">
        <v>591</v>
      </c>
      <c r="M4" s="7" t="s">
        <v>592</v>
      </c>
      <c r="N4" s="7" t="s">
        <v>593</v>
      </c>
      <c r="O4" s="7" t="s">
        <v>594</v>
      </c>
      <c r="P4" s="7" t="s">
        <v>595</v>
      </c>
      <c r="R4" s="20" t="str">
        <f>=HYPERLINK("#'ÍNDICE'!A1", "Índice")</f>
      </c>
    </row>
    <row r="5" ht="70" customHeight="1">
      <c r="B5" s="7"/>
      <c r="C5" s="7" t="s">
        <v>596</v>
      </c>
      <c r="D5" s="7" t="s">
        <v>597</v>
      </c>
      <c r="E5" s="7" t="s">
        <v>598</v>
      </c>
      <c r="F5" s="7" t="s">
        <v>327</v>
      </c>
      <c r="G5" s="7" t="s">
        <v>599</v>
      </c>
      <c r="H5" s="7" t="s">
        <v>600</v>
      </c>
      <c r="I5" s="7" t="s">
        <v>601</v>
      </c>
      <c r="J5" s="7" t="s">
        <v>602</v>
      </c>
      <c r="K5" s="7" t="s">
        <v>603</v>
      </c>
      <c r="L5" s="7" t="s">
        <v>604</v>
      </c>
      <c r="M5" s="7" t="s">
        <v>605</v>
      </c>
      <c r="N5" s="7" t="s">
        <v>606</v>
      </c>
      <c r="O5" s="7" t="s">
        <v>607</v>
      </c>
      <c r="P5" s="7" t="s">
        <v>608</v>
      </c>
    </row>
    <row r="6" ht="40" customHeight="1">
      <c r="B6" s="9" t="s">
        <v>127</v>
      </c>
      <c r="C6" s="8" t="n">
        <v>1161</v>
      </c>
      <c r="D6" s="8" t="n">
        <v>253</v>
      </c>
      <c r="E6" s="8" t="n">
        <v>14</v>
      </c>
      <c r="F6" s="8" t="n">
        <v>1428</v>
      </c>
      <c r="G6" s="13" t="n">
        <v>0.813025210084034</v>
      </c>
      <c r="H6" s="13" t="n">
        <v>0.177170868347339</v>
      </c>
      <c r="I6" s="13" t="n">
        <v>0.00980392156862745</v>
      </c>
      <c r="J6" s="8" t="n">
        <v>21.7915590008613</v>
      </c>
      <c r="K6" s="8" t="n">
        <v>458.893280632411</v>
      </c>
      <c r="L6" s="8" t="n">
        <v>5.22972972972973</v>
      </c>
      <c r="M6" s="8" t="n">
        <v>1.13963963963964</v>
      </c>
      <c r="N6" s="8" t="n">
        <v>4.58893280632411</v>
      </c>
      <c r="O6" s="8" t="n">
        <v>1</v>
      </c>
      <c r="P6" s="13" t="n">
        <v>-0.642149929278642</v>
      </c>
    </row>
    <row r="7" ht="40" customHeight="1">
      <c r="B7" s="9" t="s">
        <v>128</v>
      </c>
      <c r="C7" s="8" t="n">
        <v>152</v>
      </c>
      <c r="D7" s="8" t="n">
        <v>59</v>
      </c>
      <c r="E7" s="8" t="n">
        <v>0</v>
      </c>
      <c r="F7" s="8" t="n">
        <v>211</v>
      </c>
      <c r="G7" s="13" t="n">
        <v>0.720379146919431</v>
      </c>
      <c r="H7" s="13" t="n">
        <v>0.279620853080569</v>
      </c>
      <c r="I7" s="13" t="n">
        <v>0</v>
      </c>
      <c r="J7" s="8" t="n">
        <v>38.8157894736842</v>
      </c>
      <c r="K7" s="8" t="n">
        <v>257.627118644068</v>
      </c>
      <c r="L7" s="8" t="n">
        <v>0.684684684684685</v>
      </c>
      <c r="M7" s="8" t="n">
        <v>1</v>
      </c>
      <c r="N7" s="8" t="n">
        <v>2.57627118644068</v>
      </c>
      <c r="O7" s="8" t="n">
        <v>1</v>
      </c>
      <c r="P7" s="13" t="n">
        <v>-0.440758293838863</v>
      </c>
    </row>
    <row r="8" ht="40" customHeight="1">
      <c r="B8" s="9" t="s">
        <v>129</v>
      </c>
      <c r="C8" s="8" t="n">
        <v>416</v>
      </c>
      <c r="D8" s="8" t="n">
        <v>78</v>
      </c>
      <c r="E8" s="8" t="n">
        <v>0</v>
      </c>
      <c r="F8" s="8" t="n">
        <v>494</v>
      </c>
      <c r="G8" s="13" t="n">
        <v>0.842105263157895</v>
      </c>
      <c r="H8" s="13" t="n">
        <v>0.157894736842105</v>
      </c>
      <c r="I8" s="13" t="n">
        <v>0</v>
      </c>
      <c r="J8" s="8" t="n">
        <v>18.75</v>
      </c>
      <c r="K8" s="8" t="n">
        <v>533.333333333333</v>
      </c>
      <c r="L8" s="8" t="n">
        <v>1.87387387387387</v>
      </c>
      <c r="M8" s="8" t="n">
        <v>1</v>
      </c>
      <c r="N8" s="8" t="n">
        <v>5.33333333333333</v>
      </c>
      <c r="O8" s="8" t="n">
        <v>1</v>
      </c>
      <c r="P8" s="13" t="n">
        <v>-0.684210526315789</v>
      </c>
    </row>
    <row r="9" ht="40" customHeight="1">
      <c r="B9" s="9" t="s">
        <v>130</v>
      </c>
      <c r="C9" s="8" t="n">
        <v>273</v>
      </c>
      <c r="D9" s="8" t="n">
        <v>94</v>
      </c>
      <c r="E9" s="8" t="n">
        <v>1</v>
      </c>
      <c r="F9" s="8" t="n">
        <v>368</v>
      </c>
      <c r="G9" s="13" t="n">
        <v>0.741847826086957</v>
      </c>
      <c r="H9" s="13" t="n">
        <v>0.255434782608696</v>
      </c>
      <c r="I9" s="13" t="n">
        <v>0.00271739130434783</v>
      </c>
      <c r="J9" s="8" t="n">
        <v>34.4322344322344</v>
      </c>
      <c r="K9" s="8" t="n">
        <v>290.425531914894</v>
      </c>
      <c r="L9" s="8" t="n">
        <v>1.22972972972973</v>
      </c>
      <c r="M9" s="8" t="n">
        <v>1</v>
      </c>
      <c r="N9" s="8" t="n">
        <v>2.90425531914894</v>
      </c>
      <c r="O9" s="8" t="n">
        <v>1</v>
      </c>
      <c r="P9" s="13" t="n">
        <v>-0.487738419618529</v>
      </c>
    </row>
    <row r="10" ht="40" customHeight="1">
      <c r="B10" s="9" t="s">
        <v>131</v>
      </c>
      <c r="C10" s="8" t="n">
        <v>464</v>
      </c>
      <c r="D10" s="8" t="n">
        <v>175</v>
      </c>
      <c r="E10" s="8" t="n">
        <v>30</v>
      </c>
      <c r="F10" s="8" t="n">
        <v>669</v>
      </c>
      <c r="G10" s="13" t="n">
        <v>0.693572496263079</v>
      </c>
      <c r="H10" s="13" t="n">
        <v>0.261584454409567</v>
      </c>
      <c r="I10" s="13" t="n">
        <v>0.0448430493273543</v>
      </c>
      <c r="J10" s="8" t="n">
        <v>37.7155172413793</v>
      </c>
      <c r="K10" s="8" t="n">
        <v>265.142857142857</v>
      </c>
      <c r="L10" s="8" t="n">
        <v>2.09009009009009</v>
      </c>
      <c r="M10" s="8" t="n">
        <v>1</v>
      </c>
      <c r="N10" s="8" t="n">
        <v>2.65142857142857</v>
      </c>
      <c r="O10" s="8" t="n">
        <v>1</v>
      </c>
      <c r="P10" s="13" t="n">
        <v>-0.45226917057903</v>
      </c>
    </row>
    <row r="11" ht="40" customHeight="1">
      <c r="B11" s="9" t="s">
        <v>132</v>
      </c>
      <c r="C11" s="8" t="n">
        <v>473</v>
      </c>
      <c r="D11" s="8" t="n">
        <v>122</v>
      </c>
      <c r="E11" s="8" t="n">
        <v>3</v>
      </c>
      <c r="F11" s="8" t="n">
        <v>598</v>
      </c>
      <c r="G11" s="13" t="n">
        <v>0.790969899665552</v>
      </c>
      <c r="H11" s="13" t="n">
        <v>0.204013377926421</v>
      </c>
      <c r="I11" s="13" t="n">
        <v>0.00501672240802676</v>
      </c>
      <c r="J11" s="8" t="n">
        <v>25.7928118393235</v>
      </c>
      <c r="K11" s="8" t="n">
        <v>387.704918032787</v>
      </c>
      <c r="L11" s="8" t="n">
        <v>2.13063063063063</v>
      </c>
      <c r="M11" s="8" t="n">
        <v>1</v>
      </c>
      <c r="N11" s="8" t="n">
        <v>3.87704918032787</v>
      </c>
      <c r="O11" s="8" t="n">
        <v>1</v>
      </c>
      <c r="P11" s="13" t="n">
        <v>-0.589915966386555</v>
      </c>
    </row>
    <row r="12" ht="40" customHeight="1">
      <c r="B12" s="9" t="s">
        <v>133</v>
      </c>
      <c r="C12" s="8" t="n">
        <v>593</v>
      </c>
      <c r="D12" s="8" t="n">
        <v>109</v>
      </c>
      <c r="E12" s="8" t="n">
        <v>30</v>
      </c>
      <c r="F12" s="8" t="n">
        <v>732</v>
      </c>
      <c r="G12" s="13" t="n">
        <v>0.810109289617486</v>
      </c>
      <c r="H12" s="13" t="n">
        <v>0.148907103825137</v>
      </c>
      <c r="I12" s="13" t="n">
        <v>0.040983606557377</v>
      </c>
      <c r="J12" s="8" t="n">
        <v>18.3811129848229</v>
      </c>
      <c r="K12" s="8" t="n">
        <v>544.036697247706</v>
      </c>
      <c r="L12" s="8" t="n">
        <v>2.67117117117117</v>
      </c>
      <c r="M12" s="8" t="n">
        <v>1</v>
      </c>
      <c r="N12" s="8" t="n">
        <v>5.44036697247706</v>
      </c>
      <c r="O12" s="8" t="n">
        <v>1</v>
      </c>
      <c r="P12" s="13" t="n">
        <v>-0.689458689458689</v>
      </c>
    </row>
    <row r="13" ht="40" customHeight="1">
      <c r="B13" s="9" t="s">
        <v>134</v>
      </c>
      <c r="C13" s="8" t="n">
        <v>72</v>
      </c>
      <c r="D13" s="8" t="n">
        <v>100</v>
      </c>
      <c r="E13" s="8" t="n">
        <v>1</v>
      </c>
      <c r="F13" s="8" t="n">
        <v>173</v>
      </c>
      <c r="G13" s="13" t="n">
        <v>0.416184971098266</v>
      </c>
      <c r="H13" s="13" t="n">
        <v>0.578034682080925</v>
      </c>
      <c r="I13" s="13" t="n">
        <v>0.00578034682080925</v>
      </c>
      <c r="J13" s="8" t="n">
        <v>138.888888888889</v>
      </c>
      <c r="K13" s="8" t="n">
        <v>72</v>
      </c>
      <c r="L13" s="8" t="n">
        <v>1</v>
      </c>
      <c r="M13" s="8" t="n">
        <v>1</v>
      </c>
      <c r="N13" s="8" t="n">
        <v>0.72</v>
      </c>
      <c r="O13" s="8" t="n">
        <v>1</v>
      </c>
      <c r="P13" s="13" t="n">
        <v>0.162790697674419</v>
      </c>
    </row>
    <row r="14" ht="40" customHeight="1">
      <c r="B14" s="9" t="s">
        <v>135</v>
      </c>
      <c r="C14" s="8" t="n">
        <v>4828</v>
      </c>
      <c r="D14" s="8" t="n">
        <v>1477</v>
      </c>
      <c r="E14" s="8" t="n">
        <v>26</v>
      </c>
      <c r="F14" s="8" t="n">
        <v>6331</v>
      </c>
      <c r="G14" s="13" t="n">
        <v>0.762596746169641</v>
      </c>
      <c r="H14" s="13" t="n">
        <v>0.23329647764966</v>
      </c>
      <c r="I14" s="13" t="n">
        <v>0.00410677618069815</v>
      </c>
      <c r="J14" s="8" t="n">
        <v>30.5923777961889</v>
      </c>
      <c r="K14" s="8" t="n">
        <v>326.878808395396</v>
      </c>
      <c r="L14" s="8" t="n">
        <v>21.7477477477477</v>
      </c>
      <c r="M14" s="8" t="n">
        <v>1</v>
      </c>
      <c r="N14" s="8" t="n">
        <v>3.26878808395396</v>
      </c>
      <c r="O14" s="8" t="n">
        <v>1</v>
      </c>
      <c r="P14" s="13" t="n">
        <v>-0.531482950039651</v>
      </c>
    </row>
    <row r="15" ht="40" customHeight="1">
      <c r="B15" s="9" t="s">
        <v>136</v>
      </c>
      <c r="C15" s="8" t="n">
        <v>757</v>
      </c>
      <c r="D15" s="8" t="n">
        <v>214</v>
      </c>
      <c r="E15" s="8" t="n">
        <v>8</v>
      </c>
      <c r="F15" s="8" t="n">
        <v>979</v>
      </c>
      <c r="G15" s="13" t="n">
        <v>0.773237997957099</v>
      </c>
      <c r="H15" s="13" t="n">
        <v>0.218590398365679</v>
      </c>
      <c r="I15" s="13" t="n">
        <v>0.00817160367722165</v>
      </c>
      <c r="J15" s="8" t="n">
        <v>28.2694848084544</v>
      </c>
      <c r="K15" s="8" t="n">
        <v>353.738317757009</v>
      </c>
      <c r="L15" s="8" t="n">
        <v>3.40990990990991</v>
      </c>
      <c r="M15" s="8" t="n">
        <v>1</v>
      </c>
      <c r="N15" s="8" t="n">
        <v>3.53738317757009</v>
      </c>
      <c r="O15" s="8" t="n">
        <v>1</v>
      </c>
      <c r="P15" s="13" t="n">
        <v>-0.559217301750772</v>
      </c>
    </row>
    <row r="16" ht="40" customHeight="1">
      <c r="B16" s="9" t="s">
        <v>137</v>
      </c>
      <c r="C16" s="8" t="n">
        <v>1027</v>
      </c>
      <c r="D16" s="8" t="n">
        <v>302</v>
      </c>
      <c r="E16" s="8" t="n">
        <v>5</v>
      </c>
      <c r="F16" s="8" t="n">
        <v>1334</v>
      </c>
      <c r="G16" s="13" t="n">
        <v>0.769865067466267</v>
      </c>
      <c r="H16" s="13" t="n">
        <v>0.226386806596702</v>
      </c>
      <c r="I16" s="13" t="n">
        <v>0.00374812593703148</v>
      </c>
      <c r="J16" s="8" t="n">
        <v>29.4060370009737</v>
      </c>
      <c r="K16" s="8" t="n">
        <v>340.066225165563</v>
      </c>
      <c r="L16" s="8" t="n">
        <v>4.62612612612613</v>
      </c>
      <c r="M16" s="8" t="n">
        <v>1</v>
      </c>
      <c r="N16" s="8" t="n">
        <v>3.40066225165563</v>
      </c>
      <c r="O16" s="8" t="n">
        <v>1</v>
      </c>
      <c r="P16" s="13" t="n">
        <v>-0.545522949586155</v>
      </c>
    </row>
    <row r="17" ht="40" customHeight="1">
      <c r="B17" s="9" t="s">
        <v>138</v>
      </c>
      <c r="C17" s="8" t="n">
        <v>390</v>
      </c>
      <c r="D17" s="8" t="n">
        <v>152</v>
      </c>
      <c r="E17" s="8" t="n">
        <v>2</v>
      </c>
      <c r="F17" s="8" t="n">
        <v>544</v>
      </c>
      <c r="G17" s="13" t="n">
        <v>0.716911764705882</v>
      </c>
      <c r="H17" s="13" t="n">
        <v>0.279411764705882</v>
      </c>
      <c r="I17" s="13" t="n">
        <v>0.00367647058823529</v>
      </c>
      <c r="J17" s="8" t="n">
        <v>38.974358974359</v>
      </c>
      <c r="K17" s="8" t="n">
        <v>256.578947368421</v>
      </c>
      <c r="L17" s="8" t="n">
        <v>1.75675675675676</v>
      </c>
      <c r="M17" s="8" t="n">
        <v>1</v>
      </c>
      <c r="N17" s="8" t="n">
        <v>2.56578947368421</v>
      </c>
      <c r="O17" s="8" t="n">
        <v>1</v>
      </c>
      <c r="P17" s="13" t="n">
        <v>-0.439114391143911</v>
      </c>
    </row>
    <row r="18" ht="40" customHeight="1">
      <c r="B18" s="9" t="s">
        <v>139</v>
      </c>
      <c r="C18" s="8" t="n">
        <v>1118</v>
      </c>
      <c r="D18" s="8" t="n">
        <v>266</v>
      </c>
      <c r="E18" s="8" t="n">
        <v>12</v>
      </c>
      <c r="F18" s="8" t="n">
        <v>1396</v>
      </c>
      <c r="G18" s="13" t="n">
        <v>0.800859598853868</v>
      </c>
      <c r="H18" s="13" t="n">
        <v>0.19054441260745</v>
      </c>
      <c r="I18" s="13" t="n">
        <v>0.00859598853868195</v>
      </c>
      <c r="J18" s="8" t="n">
        <v>23.7924865831843</v>
      </c>
      <c r="K18" s="8" t="n">
        <v>420.300751879699</v>
      </c>
      <c r="L18" s="8" t="n">
        <v>5.03603603603604</v>
      </c>
      <c r="M18" s="8" t="n">
        <v>1</v>
      </c>
      <c r="N18" s="8" t="n">
        <v>4.20300751879699</v>
      </c>
      <c r="O18" s="8" t="n">
        <v>1</v>
      </c>
      <c r="P18" s="13" t="n">
        <v>-0.615606936416185</v>
      </c>
    </row>
    <row r="19" ht="40" customHeight="1">
      <c r="B19" s="9" t="s">
        <v>140</v>
      </c>
      <c r="C19" s="8" t="n">
        <v>349</v>
      </c>
      <c r="D19" s="8" t="n">
        <v>105</v>
      </c>
      <c r="E19" s="8" t="n">
        <v>7</v>
      </c>
      <c r="F19" s="8" t="n">
        <v>461</v>
      </c>
      <c r="G19" s="13" t="n">
        <v>0.75704989154013</v>
      </c>
      <c r="H19" s="13" t="n">
        <v>0.227765726681128</v>
      </c>
      <c r="I19" s="13" t="n">
        <v>0.0151843817787419</v>
      </c>
      <c r="J19" s="8" t="n">
        <v>30.0859598853868</v>
      </c>
      <c r="K19" s="8" t="n">
        <v>332.380952380952</v>
      </c>
      <c r="L19" s="8" t="n">
        <v>1.57207207207207</v>
      </c>
      <c r="M19" s="8" t="n">
        <v>1</v>
      </c>
      <c r="N19" s="8" t="n">
        <v>3.32380952380952</v>
      </c>
      <c r="O19" s="8" t="n">
        <v>1</v>
      </c>
      <c r="P19" s="13" t="n">
        <v>-0.537444933920705</v>
      </c>
    </row>
    <row r="20" ht="40" customHeight="1">
      <c r="B20" s="9" t="s">
        <v>141</v>
      </c>
      <c r="C20" s="8" t="n">
        <v>119</v>
      </c>
      <c r="D20" s="8" t="n">
        <v>51</v>
      </c>
      <c r="E20" s="8" t="n">
        <v>0</v>
      </c>
      <c r="F20" s="8" t="n">
        <v>170</v>
      </c>
      <c r="G20" s="13" t="n">
        <v>0.7</v>
      </c>
      <c r="H20" s="13" t="n">
        <v>0.3</v>
      </c>
      <c r="I20" s="13" t="n">
        <v>0</v>
      </c>
      <c r="J20" s="8" t="n">
        <v>42.8571428571429</v>
      </c>
      <c r="K20" s="8" t="n">
        <v>233.333333333333</v>
      </c>
      <c r="L20" s="8" t="n">
        <v>0.536036036036036</v>
      </c>
      <c r="M20" s="8" t="n">
        <v>1</v>
      </c>
      <c r="N20" s="8" t="n">
        <v>2.33333333333333</v>
      </c>
      <c r="O20" s="8" t="n">
        <v>1</v>
      </c>
      <c r="P20" s="13" t="n">
        <v>-0.4</v>
      </c>
    </row>
    <row r="21" ht="40" customHeight="1">
      <c r="B21" s="9" t="s">
        <v>142</v>
      </c>
      <c r="C21" s="8" t="n">
        <v>200</v>
      </c>
      <c r="D21" s="8" t="n">
        <v>99</v>
      </c>
      <c r="E21" s="8" t="n">
        <v>0</v>
      </c>
      <c r="F21" s="8" t="n">
        <v>299</v>
      </c>
      <c r="G21" s="13" t="n">
        <v>0.668896321070234</v>
      </c>
      <c r="H21" s="13" t="n">
        <v>0.331103678929766</v>
      </c>
      <c r="I21" s="13" t="n">
        <v>0</v>
      </c>
      <c r="J21" s="8" t="n">
        <v>49.5</v>
      </c>
      <c r="K21" s="8" t="n">
        <v>202.020202020202</v>
      </c>
      <c r="L21" s="8" t="n">
        <v>0.900900900900901</v>
      </c>
      <c r="M21" s="8" t="n">
        <v>1</v>
      </c>
      <c r="N21" s="8" t="n">
        <v>2.02020202020202</v>
      </c>
      <c r="O21" s="8" t="n">
        <v>1</v>
      </c>
      <c r="P21" s="13" t="n">
        <v>-0.337792642140468</v>
      </c>
    </row>
    <row r="22" ht="40" customHeight="1">
      <c r="B22" s="9" t="s">
        <v>143</v>
      </c>
      <c r="C22" s="8" t="n">
        <v>622</v>
      </c>
      <c r="D22" s="8" t="n">
        <v>184</v>
      </c>
      <c r="E22" s="8" t="n">
        <v>1442</v>
      </c>
      <c r="F22" s="8" t="n">
        <v>2248</v>
      </c>
      <c r="G22" s="13" t="n">
        <v>0.276690391459075</v>
      </c>
      <c r="H22" s="13" t="n">
        <v>0.0818505338078292</v>
      </c>
      <c r="I22" s="13" t="n">
        <v>0.641459074733096</v>
      </c>
      <c r="J22" s="8" t="n">
        <v>29.5819935691318</v>
      </c>
      <c r="K22" s="8" t="n">
        <v>338.04347826087</v>
      </c>
      <c r="L22" s="8" t="n">
        <v>2.8018018018018</v>
      </c>
      <c r="M22" s="8" t="n">
        <v>1</v>
      </c>
      <c r="N22" s="8" t="n">
        <v>3.3804347826087</v>
      </c>
      <c r="O22" s="8" t="n">
        <v>1</v>
      </c>
      <c r="P22" s="13" t="n">
        <v>-0.543424317617866</v>
      </c>
    </row>
    <row r="23" ht="40" customHeight="1">
      <c r="B23" s="9" t="s">
        <v>144</v>
      </c>
      <c r="C23" s="8" t="n">
        <v>1109</v>
      </c>
      <c r="D23" s="8" t="n">
        <v>324</v>
      </c>
      <c r="E23" s="8" t="n">
        <v>2</v>
      </c>
      <c r="F23" s="8" t="n">
        <v>1435</v>
      </c>
      <c r="G23" s="13" t="n">
        <v>0.772822299651568</v>
      </c>
      <c r="H23" s="13" t="n">
        <v>0.225783972125436</v>
      </c>
      <c r="I23" s="13" t="n">
        <v>0.00139372822299652</v>
      </c>
      <c r="J23" s="8" t="n">
        <v>29.2155094679892</v>
      </c>
      <c r="K23" s="8" t="n">
        <v>342.283950617284</v>
      </c>
      <c r="L23" s="8" t="n">
        <v>4.9954954954955</v>
      </c>
      <c r="M23" s="8" t="n">
        <v>1</v>
      </c>
      <c r="N23" s="8" t="n">
        <v>3.42283950617284</v>
      </c>
      <c r="O23" s="8" t="n">
        <v>1</v>
      </c>
      <c r="P23" s="13" t="n">
        <v>-0.547801814375436</v>
      </c>
    </row>
    <row r="24" ht="40" customHeight="1">
      <c r="B24" s="9" t="s">
        <v>145</v>
      </c>
      <c r="C24" s="8" t="n">
        <v>532</v>
      </c>
      <c r="D24" s="8" t="n">
        <v>202</v>
      </c>
      <c r="E24" s="8" t="n">
        <v>6</v>
      </c>
      <c r="F24" s="8" t="n">
        <v>740</v>
      </c>
      <c r="G24" s="13" t="n">
        <v>0.718918918918919</v>
      </c>
      <c r="H24" s="13" t="n">
        <v>0.272972972972973</v>
      </c>
      <c r="I24" s="13" t="n">
        <v>0.00810810810810811</v>
      </c>
      <c r="J24" s="8" t="n">
        <v>37.9699248120301</v>
      </c>
      <c r="K24" s="8" t="n">
        <v>263.366336633663</v>
      </c>
      <c r="L24" s="8" t="n">
        <v>2.3963963963964</v>
      </c>
      <c r="M24" s="8" t="n">
        <v>1</v>
      </c>
      <c r="N24" s="8" t="n">
        <v>2.63366336633663</v>
      </c>
      <c r="O24" s="8" t="n">
        <v>1</v>
      </c>
      <c r="P24" s="13" t="n">
        <v>-0.449591280653951</v>
      </c>
    </row>
    <row r="25" ht="40" customHeight="1">
      <c r="B25" s="9" t="s">
        <v>146</v>
      </c>
      <c r="C25" s="8" t="n">
        <v>83</v>
      </c>
      <c r="D25" s="8" t="n">
        <v>34</v>
      </c>
      <c r="E25" s="8" t="n">
        <v>1</v>
      </c>
      <c r="F25" s="8" t="n">
        <v>118</v>
      </c>
      <c r="G25" s="13" t="n">
        <v>0.703389830508475</v>
      </c>
      <c r="H25" s="13" t="n">
        <v>0.288135593220339</v>
      </c>
      <c r="I25" s="13" t="n">
        <v>0.00847457627118644</v>
      </c>
      <c r="J25" s="8" t="n">
        <v>40.9638554216867</v>
      </c>
      <c r="K25" s="8" t="n">
        <v>244.117647058824</v>
      </c>
      <c r="L25" s="8" t="n">
        <v>1</v>
      </c>
      <c r="M25" s="8" t="n">
        <v>1</v>
      </c>
      <c r="N25" s="8" t="n">
        <v>2.44117647058824</v>
      </c>
      <c r="O25" s="8" t="n">
        <v>1</v>
      </c>
      <c r="P25" s="13" t="n">
        <v>-0.418803418803419</v>
      </c>
    </row>
    <row r="26" ht="40" customHeight="1">
      <c r="B26" s="9" t="s">
        <v>147</v>
      </c>
      <c r="C26" s="8" t="n">
        <v>435</v>
      </c>
      <c r="D26" s="8" t="n">
        <v>60</v>
      </c>
      <c r="E26" s="8" t="n">
        <v>0</v>
      </c>
      <c r="F26" s="8" t="n">
        <v>495</v>
      </c>
      <c r="G26" s="13" t="n">
        <v>0.878787878787879</v>
      </c>
      <c r="H26" s="13" t="n">
        <v>0.121212121212121</v>
      </c>
      <c r="I26" s="13" t="n">
        <v>0</v>
      </c>
      <c r="J26" s="8" t="n">
        <v>13.7931034482759</v>
      </c>
      <c r="K26" s="8" t="n">
        <v>725</v>
      </c>
      <c r="L26" s="8" t="n">
        <v>1.95945945945946</v>
      </c>
      <c r="M26" s="8" t="n">
        <v>1</v>
      </c>
      <c r="N26" s="8" t="n">
        <v>7.25</v>
      </c>
      <c r="O26" s="8" t="n">
        <v>1</v>
      </c>
      <c r="P26" s="13" t="n">
        <v>-0.757575757575758</v>
      </c>
    </row>
    <row r="27" ht="40" customHeight="1">
      <c r="B27" s="9" t="s">
        <v>148</v>
      </c>
      <c r="C27" s="8" t="n">
        <v>184</v>
      </c>
      <c r="D27" s="8" t="n">
        <v>33</v>
      </c>
      <c r="E27" s="8" t="n">
        <v>5</v>
      </c>
      <c r="F27" s="8" t="n">
        <v>222</v>
      </c>
      <c r="G27" s="13" t="n">
        <v>0.828828828828829</v>
      </c>
      <c r="H27" s="13" t="n">
        <v>0.148648648648649</v>
      </c>
      <c r="I27" s="13" t="n">
        <v>0.0225225225225225</v>
      </c>
      <c r="J27" s="8" t="n">
        <v>17.9347826086957</v>
      </c>
      <c r="K27" s="8" t="n">
        <v>557.575757575758</v>
      </c>
      <c r="L27" s="8" t="n">
        <v>0.828828828828829</v>
      </c>
      <c r="M27" s="8" t="n">
        <v>1</v>
      </c>
      <c r="N27" s="8" t="n">
        <v>5.57575757575758</v>
      </c>
      <c r="O27" s="8" t="n">
        <v>1</v>
      </c>
      <c r="P27" s="13" t="n">
        <v>-0.695852534562212</v>
      </c>
    </row>
    <row r="28" ht="40" customHeight="1">
      <c r="B28" s="9" t="s">
        <v>149</v>
      </c>
      <c r="C28" s="8" t="n">
        <v>904</v>
      </c>
      <c r="D28" s="8" t="n">
        <v>472</v>
      </c>
      <c r="E28" s="8" t="n">
        <v>6</v>
      </c>
      <c r="F28" s="8" t="n">
        <v>1382</v>
      </c>
      <c r="G28" s="13" t="n">
        <v>0.654124457308249</v>
      </c>
      <c r="H28" s="13" t="n">
        <v>0.341534008683068</v>
      </c>
      <c r="I28" s="13" t="n">
        <v>0.00434153400868307</v>
      </c>
      <c r="J28" s="8" t="n">
        <v>52.212389380531</v>
      </c>
      <c r="K28" s="8" t="n">
        <v>191.525423728814</v>
      </c>
      <c r="L28" s="8" t="n">
        <v>4.07207207207207</v>
      </c>
      <c r="M28" s="8" t="n">
        <v>1</v>
      </c>
      <c r="N28" s="8" t="n">
        <v>1.91525423728814</v>
      </c>
      <c r="O28" s="8" t="n">
        <v>1</v>
      </c>
      <c r="P28" s="13" t="n">
        <v>-0.313953488372093</v>
      </c>
    </row>
    <row r="29" ht="40" customHeight="1">
      <c r="B29" s="9" t="s">
        <v>150</v>
      </c>
      <c r="C29" s="8" t="n">
        <v>332</v>
      </c>
      <c r="D29" s="8" t="n">
        <v>171</v>
      </c>
      <c r="E29" s="8" t="n">
        <v>4</v>
      </c>
      <c r="F29" s="8" t="n">
        <v>507</v>
      </c>
      <c r="G29" s="13" t="n">
        <v>0.654832347140039</v>
      </c>
      <c r="H29" s="13" t="n">
        <v>0.337278106508876</v>
      </c>
      <c r="I29" s="13" t="n">
        <v>0.00788954635108481</v>
      </c>
      <c r="J29" s="8" t="n">
        <v>51.5060240963855</v>
      </c>
      <c r="K29" s="8" t="n">
        <v>194.152046783626</v>
      </c>
      <c r="L29" s="8" t="n">
        <v>1.4954954954955</v>
      </c>
      <c r="M29" s="8" t="n">
        <v>1</v>
      </c>
      <c r="N29" s="8" t="n">
        <v>1.94152046783626</v>
      </c>
      <c r="O29" s="8" t="n">
        <v>1</v>
      </c>
      <c r="P29" s="13" t="n">
        <v>-0.320079522862823</v>
      </c>
    </row>
    <row r="30" ht="40" customHeight="1">
      <c r="B30" s="12" t="s">
        <v>327</v>
      </c>
      <c r="C30" s="12" t="n">
        <v>16593</v>
      </c>
      <c r="D30" s="12" t="n">
        <v>5136</v>
      </c>
      <c r="E30" s="12" t="n">
        <v>1605</v>
      </c>
      <c r="F30" s="12" t="n">
        <v>23334</v>
      </c>
      <c r="G30" s="14" t="n">
        <v>0.711108254049884</v>
      </c>
      <c r="H30" s="14" t="n">
        <v>0.220107996914374</v>
      </c>
      <c r="I30" s="14" t="n">
        <v>0.0687837490357418</v>
      </c>
      <c r="J30" s="12" t="n">
        <v>30.9528114265051</v>
      </c>
      <c r="K30" s="12" t="n">
        <v>323.072429906542</v>
      </c>
      <c r="L30" s="12" t="n">
        <v>74.7432432432432</v>
      </c>
      <c r="M30" s="12" t="n">
        <v>1</v>
      </c>
      <c r="N30" s="12" t="n">
        <v>3.23072429906542</v>
      </c>
      <c r="O30" s="12" t="n">
        <v>1</v>
      </c>
      <c r="P30" s="14" t="n">
        <v>-0.527267706751346</v>
      </c>
    </row>
    <row r="31" ht="18" customHeight="1">
      <c r="B31" s="10"/>
    </row>
    <row r="32" ht="18" customHeight="1">
      <c r="B32" s="10" t="s">
        <v>120</v>
      </c>
    </row>
    <row r="33" ht="18" customHeight="1">
      <c r="B33" s="10" t="s">
        <v>152</v>
      </c>
    </row>
    <row r="34" ht="18" customHeight="1">
      <c r="B34" s="10" t="s">
        <v>153</v>
      </c>
    </row>
    <row r="35" ht="18" customHeight="1">
      <c r="B35" s="10"/>
    </row>
    <row r="36" ht="18" customHeight="1">
      <c r="B36" s="10"/>
    </row>
    <row r="37" ht="18" customHeight="1">
      <c r="B37" s="10"/>
    </row>
    <row r="38" ht="18" customHeight="1">
      <c r="B38" s="10"/>
    </row>
    <row r="39" ht="18" customHeight="1">
      <c r="B39" s="10"/>
    </row>
    <row r="40" ht="18" customHeight="1">
      <c r="B40" s="10"/>
    </row>
  </sheetData>
  <mergeCells count="4">
    <mergeCell ref="B4:B5"/>
    <mergeCell ref="C4:F4"/>
    <mergeCell ref="G4:I4"/>
    <mergeCell ref="R4:R5"/>
  </mergeCells>
  <pageMargins left="0.7" right="0.7" top="0.75" bottom="0.75" header="0.3" footer="0.3"/>
  <pageSetup paperSize="9" orientation="portrait" horizontalDpi="300" verticalDpi="300" r:id="rId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evallejo</dc:creator>
  <cp:lastModifiedBy>evallejo</cp:lastModifiedBy>
  <dcterms:created xsi:type="dcterms:W3CDTF">2026-06-09T19:45:16Z</dcterms:created>
</coreProperties>
</file>