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ml.chartshapes+xml"/>
  <Override PartName="/xl/charts/chart1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drawings/drawing16.xml" ContentType="application/vnd.openxmlformats-officedocument.drawingml.chartshapes+xml"/>
  <Override PartName="/xl/charts/chart28.xml" ContentType="application/vnd.openxmlformats-officedocument.drawingml.chart+xml"/>
  <Override PartName="/xl/drawings/drawing17.xml" ContentType="application/vnd.openxmlformats-officedocument.drawingml.chartshapes+xml"/>
  <Override PartName="/xl/charts/chart2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30.xml" ContentType="application/vnd.openxmlformats-officedocument.drawingml.chart+xml"/>
  <Override PartName="/xl/drawings/drawing20.xml" ContentType="application/vnd.openxmlformats-officedocument.drawingml.chartshapes+xml"/>
  <Override PartName="/xl/charts/chart31.xml" ContentType="application/vnd.openxmlformats-officedocument.drawingml.chart+xml"/>
  <Override PartName="/xl/drawings/drawing21.xml" ContentType="application/vnd.openxmlformats-officedocument.drawingml.chartshapes+xml"/>
  <Override PartName="/xl/charts/chart3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drawings/drawing24.xml" ContentType="application/vnd.openxmlformats-officedocument.drawingml.chartshapes+xml"/>
  <Override PartName="/xl/charts/chart34.xml" ContentType="application/vnd.openxmlformats-officedocument.drawingml.chart+xml"/>
  <Override PartName="/xl/drawings/drawing25.xml" ContentType="application/vnd.openxmlformats-officedocument.drawingml.chartshapes+xml"/>
  <Override PartName="/xl/charts/chart35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drawings/drawing28.xml" ContentType="application/vnd.openxmlformats-officedocument.drawingml.chartshapes+xml"/>
  <Override PartName="/xl/charts/chart37.xml" ContentType="application/vnd.openxmlformats-officedocument.drawingml.chart+xml"/>
  <Override PartName="/xl/drawings/drawing29.xml" ContentType="application/vnd.openxmlformats-officedocument.drawingml.chartshapes+xml"/>
  <Override PartName="/xl/charts/chart38.xml" ContentType="application/vnd.openxmlformats-officedocument.drawingml.chart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0" windowWidth="12045" windowHeight="8955" tabRatio="696"/>
  </bookViews>
  <sheets>
    <sheet name="ÍNDICE" sheetId="16" r:id="rId1"/>
    <sheet name="G1" sheetId="1" r:id="rId2"/>
    <sheet name="G2" sheetId="2" r:id="rId3"/>
    <sheet name="G3" sheetId="3" r:id="rId4"/>
    <sheet name="G4" sheetId="4" r:id="rId5"/>
    <sheet name="G5" sheetId="5" r:id="rId6"/>
    <sheet name="G6" sheetId="6" r:id="rId7"/>
    <sheet name="G7" sheetId="7" r:id="rId8"/>
    <sheet name="G8" sheetId="10" r:id="rId9"/>
    <sheet name="G9" sheetId="11" r:id="rId10"/>
    <sheet name="G10" sheetId="12" r:id="rId11"/>
    <sheet name="G11" sheetId="13" r:id="rId12"/>
    <sheet name="G12" sheetId="14" r:id="rId13"/>
    <sheet name="G13" sheetId="17" r:id="rId14"/>
  </sheets>
  <calcPr calcId="145621"/>
</workbook>
</file>

<file path=xl/calcChain.xml><?xml version="1.0" encoding="utf-8"?>
<calcChain xmlns="http://schemas.openxmlformats.org/spreadsheetml/2006/main">
  <c r="G72" i="13" l="1"/>
  <c r="D65" i="13"/>
  <c r="E76" i="6" l="1"/>
  <c r="E77" i="6"/>
  <c r="E80" i="6" s="1"/>
  <c r="E78" i="6"/>
  <c r="E79" i="6"/>
  <c r="E75" i="6"/>
  <c r="C80" i="6"/>
  <c r="C76" i="6"/>
  <c r="C77" i="6"/>
  <c r="C78" i="6"/>
  <c r="C79" i="6"/>
  <c r="C75" i="6"/>
  <c r="C70" i="6"/>
  <c r="C66" i="6"/>
  <c r="C67" i="6"/>
  <c r="C68" i="6"/>
  <c r="C69" i="6"/>
  <c r="C65" i="6"/>
  <c r="L76" i="5"/>
  <c r="E76" i="5"/>
  <c r="C76" i="5"/>
  <c r="L66" i="5"/>
  <c r="J66" i="5"/>
  <c r="E66" i="5"/>
  <c r="C66" i="5"/>
  <c r="E70" i="4"/>
  <c r="E71" i="4"/>
  <c r="E72" i="4"/>
  <c r="E73" i="4"/>
  <c r="E74" i="4"/>
  <c r="E69" i="4"/>
  <c r="C70" i="4"/>
  <c r="C71" i="4"/>
  <c r="C72" i="4"/>
  <c r="C73" i="4"/>
  <c r="C74" i="4"/>
  <c r="C69" i="4"/>
  <c r="K61" i="4"/>
  <c r="K62" i="4"/>
  <c r="K63" i="4"/>
  <c r="K64" i="4"/>
  <c r="K65" i="4"/>
  <c r="K60" i="4"/>
  <c r="I61" i="4"/>
  <c r="I62" i="4"/>
  <c r="I63" i="4"/>
  <c r="I64" i="4"/>
  <c r="I65" i="4"/>
  <c r="I60" i="4"/>
  <c r="E61" i="4"/>
  <c r="E62" i="4"/>
  <c r="E63" i="4"/>
  <c r="E64" i="4"/>
  <c r="E65" i="4"/>
  <c r="E60" i="4"/>
  <c r="C61" i="4"/>
  <c r="C62" i="4"/>
  <c r="C63" i="4"/>
  <c r="C64" i="4"/>
  <c r="C65" i="4"/>
  <c r="C60" i="4"/>
  <c r="D68" i="17" l="1"/>
  <c r="E68" i="17"/>
  <c r="F68" i="17"/>
  <c r="G68" i="17"/>
  <c r="H68" i="17"/>
  <c r="I68" i="17"/>
  <c r="J68" i="17"/>
  <c r="C68" i="17"/>
  <c r="D66" i="17"/>
  <c r="E66" i="17"/>
  <c r="F66" i="17"/>
  <c r="G66" i="17"/>
  <c r="H66" i="17"/>
  <c r="I66" i="17"/>
  <c r="J66" i="17"/>
  <c r="C66" i="17"/>
  <c r="D64" i="17"/>
  <c r="E64" i="17"/>
  <c r="F64" i="17"/>
  <c r="G64" i="17"/>
  <c r="H64" i="17"/>
  <c r="I64" i="17"/>
  <c r="J64" i="17"/>
  <c r="C64" i="17"/>
  <c r="D73" i="14"/>
  <c r="E73" i="14"/>
  <c r="F73" i="14"/>
  <c r="H73" i="14"/>
  <c r="C73" i="14"/>
  <c r="D71" i="14"/>
  <c r="E71" i="14"/>
  <c r="F71" i="14"/>
  <c r="G71" i="14"/>
  <c r="C71" i="14"/>
  <c r="F65" i="13"/>
  <c r="G65" i="13"/>
  <c r="E65" i="13"/>
  <c r="D66" i="12"/>
  <c r="E66" i="12"/>
  <c r="F66" i="12"/>
  <c r="G66" i="12"/>
  <c r="H66" i="12"/>
  <c r="I66" i="12"/>
  <c r="J66" i="12"/>
  <c r="C66" i="12"/>
  <c r="D64" i="12"/>
  <c r="E64" i="12"/>
  <c r="F64" i="12"/>
  <c r="G64" i="12"/>
  <c r="H64" i="12"/>
  <c r="I64" i="12"/>
  <c r="J64" i="12"/>
  <c r="C64" i="12"/>
  <c r="C67" i="17" l="1"/>
  <c r="D67" i="17"/>
  <c r="E67" i="17"/>
  <c r="F67" i="17"/>
  <c r="G67" i="17"/>
  <c r="H67" i="17"/>
  <c r="I67" i="17"/>
  <c r="J67" i="17"/>
  <c r="B67" i="17"/>
  <c r="D74" i="14" l="1"/>
  <c r="E74" i="14"/>
  <c r="F74" i="14"/>
  <c r="G74" i="14"/>
  <c r="H74" i="14"/>
  <c r="C74" i="14"/>
  <c r="B74" i="14" l="1"/>
  <c r="D75" i="14" s="1"/>
  <c r="H72" i="13"/>
  <c r="C72" i="13"/>
  <c r="D72" i="13"/>
  <c r="H64" i="13"/>
  <c r="H65" i="13" s="1"/>
  <c r="C67" i="12"/>
  <c r="D67" i="12"/>
  <c r="E67" i="12"/>
  <c r="F67" i="12"/>
  <c r="G67" i="12"/>
  <c r="H67" i="12"/>
  <c r="I67" i="12"/>
  <c r="J67" i="12"/>
  <c r="J68" i="12" s="1"/>
  <c r="B67" i="12"/>
  <c r="D55" i="11"/>
  <c r="C55" i="11"/>
  <c r="E75" i="14" l="1"/>
  <c r="H75" i="14"/>
  <c r="C75" i="14"/>
  <c r="G75" i="14"/>
  <c r="F75" i="14"/>
  <c r="G68" i="12"/>
  <c r="F68" i="12"/>
  <c r="I68" i="12"/>
  <c r="H68" i="12"/>
  <c r="D68" i="12"/>
  <c r="C68" i="12"/>
  <c r="E68" i="12"/>
  <c r="C69" i="7"/>
  <c r="D69" i="7"/>
  <c r="B69" i="7"/>
  <c r="D80" i="6"/>
  <c r="J70" i="6"/>
  <c r="K65" i="6" s="1"/>
  <c r="D70" i="6"/>
  <c r="B80" i="6"/>
  <c r="H70" i="6"/>
  <c r="I65" i="6" s="1"/>
  <c r="B70" i="6"/>
  <c r="K66" i="5"/>
  <c r="K76" i="5"/>
  <c r="I76" i="5"/>
  <c r="D76" i="5"/>
  <c r="B76" i="5"/>
  <c r="I66" i="5"/>
  <c r="D66" i="5"/>
  <c r="E62" i="5" s="1"/>
  <c r="B66" i="5"/>
  <c r="C61" i="5" s="1"/>
  <c r="D74" i="4"/>
  <c r="B74" i="4"/>
  <c r="J65" i="4"/>
  <c r="H65" i="4"/>
  <c r="D65" i="4"/>
  <c r="B65" i="4"/>
  <c r="L81" i="3"/>
  <c r="M79" i="3" s="1"/>
  <c r="J81" i="3"/>
  <c r="K76" i="3" s="1"/>
  <c r="E81" i="3"/>
  <c r="F77" i="3" s="1"/>
  <c r="C81" i="3"/>
  <c r="D78" i="3" s="1"/>
  <c r="L70" i="3"/>
  <c r="M68" i="3" s="1"/>
  <c r="J70" i="3"/>
  <c r="K65" i="3" s="1"/>
  <c r="C65" i="2"/>
  <c r="E69" i="6" l="1"/>
  <c r="E66" i="6"/>
  <c r="E65" i="6"/>
  <c r="E70" i="6" s="1"/>
  <c r="E67" i="6"/>
  <c r="E68" i="6"/>
  <c r="C63" i="5"/>
  <c r="C62" i="5"/>
  <c r="C64" i="5"/>
  <c r="E63" i="5"/>
  <c r="C65" i="5"/>
  <c r="M69" i="3"/>
  <c r="K66" i="3"/>
  <c r="M65" i="3"/>
  <c r="K67" i="3"/>
  <c r="F79" i="3"/>
  <c r="M66" i="3"/>
  <c r="D76" i="3"/>
  <c r="D80" i="3"/>
  <c r="D79" i="3"/>
  <c r="F78" i="3"/>
  <c r="M80" i="3"/>
  <c r="K68" i="3"/>
  <c r="M67" i="3"/>
  <c r="D81" i="3"/>
  <c r="D77" i="3"/>
  <c r="F80" i="3"/>
  <c r="F76" i="3"/>
  <c r="K79" i="3"/>
  <c r="M78" i="3"/>
  <c r="K78" i="3"/>
  <c r="M81" i="3"/>
  <c r="M77" i="3"/>
  <c r="K81" i="3"/>
  <c r="M76" i="3"/>
  <c r="K77" i="3"/>
  <c r="K69" i="3"/>
  <c r="F81" i="3"/>
  <c r="K80" i="3"/>
  <c r="K68" i="6"/>
  <c r="K66" i="6"/>
  <c r="K67" i="6"/>
  <c r="I69" i="6"/>
  <c r="I66" i="6"/>
  <c r="I67" i="6"/>
  <c r="K69" i="6"/>
  <c r="I68" i="6"/>
  <c r="L73" i="5"/>
  <c r="L72" i="5"/>
  <c r="L75" i="5"/>
  <c r="L71" i="5"/>
  <c r="L74" i="5"/>
  <c r="J73" i="5"/>
  <c r="J72" i="5"/>
  <c r="J75" i="5"/>
  <c r="J71" i="5"/>
  <c r="J74" i="5"/>
  <c r="E73" i="5"/>
  <c r="E72" i="5"/>
  <c r="E75" i="5"/>
  <c r="E71" i="5"/>
  <c r="E74" i="5"/>
  <c r="C73" i="5"/>
  <c r="C72" i="5"/>
  <c r="C75" i="5"/>
  <c r="C71" i="5"/>
  <c r="C74" i="5"/>
  <c r="L63" i="5"/>
  <c r="L62" i="5"/>
  <c r="L65" i="5"/>
  <c r="L61" i="5"/>
  <c r="L64" i="5"/>
  <c r="J63" i="5"/>
  <c r="J62" i="5"/>
  <c r="J65" i="5"/>
  <c r="J61" i="5"/>
  <c r="J64" i="5"/>
  <c r="E65" i="5"/>
  <c r="E61" i="5"/>
  <c r="E64" i="5"/>
  <c r="E72" i="13"/>
  <c r="I70" i="6" l="1"/>
  <c r="K70" i="6"/>
  <c r="J76" i="5"/>
  <c r="M70" i="3"/>
  <c r="K70" i="3"/>
  <c r="F72" i="13"/>
  <c r="B72" i="13"/>
  <c r="G69" i="13"/>
  <c r="C69" i="13"/>
  <c r="D69" i="13"/>
  <c r="F69" i="13"/>
  <c r="E69" i="13"/>
  <c r="C65" i="13"/>
  <c r="D44" i="11"/>
  <c r="E42" i="11" s="1"/>
  <c r="B44" i="11"/>
  <c r="C41" i="11" s="1"/>
  <c r="E73" i="13" l="1"/>
  <c r="G73" i="13"/>
  <c r="D73" i="13"/>
  <c r="H73" i="13"/>
  <c r="F73" i="13"/>
  <c r="C73" i="13"/>
  <c r="C42" i="11"/>
  <c r="C43" i="11"/>
  <c r="C40" i="11"/>
  <c r="E43" i="11"/>
  <c r="E40" i="11"/>
  <c r="E41" i="11"/>
  <c r="B35" i="10"/>
  <c r="C34" i="10" s="1"/>
  <c r="F70" i="3"/>
  <c r="D70" i="3"/>
  <c r="E65" i="3" l="1"/>
  <c r="E69" i="3"/>
  <c r="E66" i="3"/>
  <c r="E68" i="3"/>
  <c r="E67" i="3"/>
  <c r="C66" i="3"/>
  <c r="C67" i="3"/>
  <c r="C65" i="3"/>
  <c r="C68" i="3"/>
  <c r="C69" i="3"/>
  <c r="C33" i="10"/>
  <c r="C72" i="2"/>
  <c r="D70" i="2" s="1"/>
  <c r="H65" i="2"/>
  <c r="I64" i="2" s="1"/>
  <c r="E70" i="3" l="1"/>
  <c r="C70" i="3"/>
  <c r="D71" i="2"/>
  <c r="I63" i="2"/>
  <c r="D64" i="2"/>
  <c r="H72" i="1"/>
  <c r="I71" i="1" s="1"/>
  <c r="H66" i="1"/>
  <c r="I64" i="1" s="1"/>
  <c r="D72" i="1"/>
  <c r="E71" i="1" s="1"/>
  <c r="D66" i="1"/>
  <c r="E65" i="1" s="1"/>
  <c r="D63" i="2" l="1"/>
  <c r="I70" i="1"/>
  <c r="I65" i="1"/>
  <c r="E70" i="1"/>
  <c r="E64" i="1"/>
</calcChain>
</file>

<file path=xl/sharedStrings.xml><?xml version="1.0" encoding="utf-8"?>
<sst xmlns="http://schemas.openxmlformats.org/spreadsheetml/2006/main" count="427" uniqueCount="138">
  <si>
    <t>F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</si>
  <si>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</si>
  <si>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</si>
  <si>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</si>
  <si>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</si>
  <si>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</si>
  <si>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</si>
  <si>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</si>
  <si>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</si>
  <si>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</si>
  <si>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</si>
  <si>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</si>
  <si>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</si>
  <si>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</si>
  <si>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 xml:space="preserve">GRÁFICOS DE HOTELES, RESTAURANTES Y SERVICIOS </t>
  </si>
  <si>
    <t>NÚMERO DE EMPRESAS, PERSONAL OCUPADO, REMUNERACIONES, PRODUCCIÓN TOTAL (VALORES EN DÓLARES)</t>
  </si>
  <si>
    <t>CONSUMO INTERMEDIO, VALOR AGREGADO TOTAL NACIONAL, FORMACIÓN BRUTA DE CAPITAL, (VALORES EN DÓLARES)</t>
  </si>
  <si>
    <t>CONSUMO INTERMEDIO TOTAL NACIONAL, VALOR AGREGADO TOTAL NACIONAL, FORMACIÓN BRUTA DE CAPITAL, (VALORES EN DÓLARES)</t>
  </si>
  <si>
    <t>NÚMERO DE EMPRESAS, PERSONAL OCUPADO, REMUNERACIONES, PRODUCCIÓN NACIONAL (VALORES EN DÓLARES)</t>
  </si>
  <si>
    <t>PERSONAL OCUPADO HOTELES, RESTAURANTES Y SERVICIOS, HOTELES Y RESTAURANTES, SERVICIOS (VALORES EN DÓLARES)</t>
  </si>
  <si>
    <t>REMUNERACIONES HOTELES, RESTAURANTES Y SERVICIOS TOTAL NACIONAL (VALORES EN DÓLARES)</t>
  </si>
  <si>
    <t>REMUNERACIONES A NIVEL REGIONAL RESTAURANTES Y SERVICIOS (VALORES EN DÓLARES)</t>
  </si>
  <si>
    <t xml:space="preserve">REMUNERACIONES HOTELES, RESTAURANTES Y SERVICIOS, REMUNERACIONES HOTELES Y RESTAURANTES, REMUNERACIONES SERVICIOS REGIONALES  (VALORES EN DÓLARES) </t>
  </si>
  <si>
    <t>CONSUMO INTERMEDIO HOTELES, RESTAURANTES Y SERVICIOS TOTAL, CONSUMO INTERMEDIO HOTESLES Y RESTAURANTES, CONSUMO INTERMEDIO SERVICIOS (VALORES EN DÓLARES)</t>
  </si>
  <si>
    <t>PRODUCCIÓN RESTAURANTES Y SERVICIOS TOTAL NACIONAL, PRODUCCIÓN HOTELES Y RESTAURANTES, PRODUCCIÓN SERVICIOS (VALORES EN DÓLARES)</t>
  </si>
  <si>
    <t>ADQUISIONES HOTELES, RESTAURANTES Y SERVICIOS DE ACTIVOS FIJOS TOTAL NACIONAL, ADQUISICIONES DE ACTIVOS NUEVOS HOTELES RESTAURANTES, ADQUISICIONES DE ACTIVOS FIJOS NUEVOS SERVICIOS (VALORES EN DÓLARES)</t>
  </si>
  <si>
    <t>INDICE&gt;&gt;</t>
  </si>
  <si>
    <t xml:space="preserve"> </t>
  </si>
  <si>
    <t>Total</t>
  </si>
  <si>
    <t>HOTELES Y RESTAURANTES</t>
  </si>
  <si>
    <t>SERVICIOS</t>
  </si>
  <si>
    <t>PERSONAL OCUPADO</t>
  </si>
  <si>
    <t>DE 50 A 99</t>
  </si>
  <si>
    <t>DE 100 A 199</t>
  </si>
  <si>
    <t>DE 200 A 499</t>
  </si>
  <si>
    <t>DE 500 Y MÁS</t>
  </si>
  <si>
    <t>TOTAL PERSONAL OCUPADO</t>
  </si>
  <si>
    <t>NÚMERO DE EMPRESAS</t>
  </si>
  <si>
    <t>REMUNERACIONES</t>
  </si>
  <si>
    <t>TOTAL</t>
  </si>
  <si>
    <t>PRODUCCIÓN</t>
  </si>
  <si>
    <t>VALOR AGREGADO</t>
  </si>
  <si>
    <t>CONSUMO INTERMEDIO</t>
  </si>
  <si>
    <t>DE 800000 A 1999999</t>
  </si>
  <si>
    <t>DE 2000000 Y 3999999</t>
  </si>
  <si>
    <t>DE 4000000 Y 19999999</t>
  </si>
  <si>
    <t>TOTAL REMUNERACIONES</t>
  </si>
  <si>
    <t xml:space="preserve">FORMACIÓN DE CAPITAL FIJO </t>
  </si>
  <si>
    <t>FORMACIÓN DE CAPITAL FIJO</t>
  </si>
  <si>
    <t>MUJERES</t>
  </si>
  <si>
    <t>HOMBRES</t>
  </si>
  <si>
    <t>%</t>
  </si>
  <si>
    <t>REGIÓN SIERRA</t>
  </si>
  <si>
    <t>REGIÓN COSTA</t>
  </si>
  <si>
    <t>REGIÓN INSULAR</t>
  </si>
  <si>
    <t>REGIÓN AMAZÓNICA</t>
  </si>
  <si>
    <t>SUELDOS Y SALARIOS BASICOS NOMINALES</t>
  </si>
  <si>
    <t>OTRAS REMUNERACIONES</t>
  </si>
  <si>
    <t>13 Y 14. Y OTROS SOBRESUELDOS</t>
  </si>
  <si>
    <t>PARTICIPACION EN LAS UTILIDADES</t>
  </si>
  <si>
    <t>SUBSIDIO FAMILIAR</t>
  </si>
  <si>
    <t>INDEMNIZACIONES</t>
  </si>
  <si>
    <t>APORTE PATRONAL AL IESS</t>
  </si>
  <si>
    <t>FONDO DE RESERVA</t>
  </si>
  <si>
    <t>REPUESTOS Y ACCESORIOS</t>
  </si>
  <si>
    <t>ENVASES Y EMBALAJES</t>
  </si>
  <si>
    <t>GASTOS DE OPERACION</t>
  </si>
  <si>
    <t>OTROS GASTOS DE OPERACION</t>
  </si>
  <si>
    <t>VARIACIÓN DE EXISTENCIAS DE INSUMOS</t>
  </si>
  <si>
    <t>PRODUCCIÓN TOTAL</t>
  </si>
  <si>
    <t>INGRESO POR SERVICIOS VENDIDOS</t>
  </si>
  <si>
    <t>INGRESO POR ARTÍCULOS PRODUCIDOS VENDIDOS</t>
  </si>
  <si>
    <t>OTROS INGRESOS</t>
  </si>
  <si>
    <t>MARGEN COMERCIAL</t>
  </si>
  <si>
    <t>CONSTRUCCIÓN DE ACTIVOS FIJOS POR CUENTA PROPIA</t>
  </si>
  <si>
    <t>VARIACIÓN DE EXISTENCIAS DE ARTÍCULOS PRODUCIDOS PARA LA VENTA</t>
  </si>
  <si>
    <t>TOTAL DE ADQUISICIONES DE BIENES NUEVOS</t>
  </si>
  <si>
    <t>ADQUISICIONES</t>
  </si>
  <si>
    <t>MUEBLES Y ENSERES</t>
  </si>
  <si>
    <t>EDIFICIOS, INSTALACIONES Y OTRAS CONSTRUCCIONES</t>
  </si>
  <si>
    <t>MAQUINARIA Y EQUIPO</t>
  </si>
  <si>
    <t>EQUIPO DE OFICINA</t>
  </si>
  <si>
    <t>EQUIPOS DE COMPUTACIÓN</t>
  </si>
  <si>
    <t>VEHÍCULOS</t>
  </si>
  <si>
    <t>NAVES, AERONAVES, BARCAZAS Y SIMILARES</t>
  </si>
  <si>
    <t>OTROS ACTIVOS FIJOS</t>
  </si>
  <si>
    <t>ÍNDICE&gt;&gt;</t>
  </si>
  <si>
    <t>ÍNDICE INDUSTRIALES 2015</t>
  </si>
  <si>
    <t>totremun TOTAL REMUNERACIONES</t>
  </si>
  <si>
    <t>Sum</t>
  </si>
  <si>
    <t>wgruserv</t>
  </si>
  <si>
    <t>2,00</t>
  </si>
  <si>
    <t>Nro. De Empresas (Total 958)</t>
  </si>
  <si>
    <t>REMUNERACIONES (TOTAL $ 2.338.785.043)</t>
  </si>
  <si>
    <t>PERSONAL OCUPADO (TOTAL 158.144)</t>
  </si>
  <si>
    <t>PRODUCCIÓN (TOTAL $ 10.339.722.166)</t>
  </si>
  <si>
    <t>CONSUMO INTERMEDIO (Total $ 6.057.057.290)</t>
  </si>
  <si>
    <t>VALOR AGREGADO (Total $ 4.282.664.876)</t>
  </si>
  <si>
    <t>WREGION Región</t>
  </si>
  <si>
    <t>1</t>
  </si>
  <si>
    <t>2</t>
  </si>
  <si>
    <t>3</t>
  </si>
  <si>
    <t>4</t>
  </si>
  <si>
    <t>INSTITUTO NACIONAL DE ESTADÍSTICA Y CENSOS (INEC) - HOTELES, RESTAURANTES Y SERVICIOS 2015 (Empalme con la serie histórica)</t>
  </si>
  <si>
    <t>FORMACIÓN DE CAPITAL FIJO (Total $ 824.485.322)</t>
  </si>
  <si>
    <t xml:space="preserve"> REMUNERACIONES POR  REGIONES
( $ 2.338.785.043 )</t>
  </si>
  <si>
    <t>totalpeoc TOTAL PERSONAL OCUPADO</t>
  </si>
  <si>
    <t>prodtota PRODUCCIÓN TOTAL</t>
  </si>
  <si>
    <t>consint CONSUMO INTERMEDIO</t>
  </si>
  <si>
    <t>valag VALOR AGREGADO</t>
  </si>
  <si>
    <t>fbk FORMACIÓN DE CAPITAL FIJO "total de activos fijos menos ventas + total existencia mp, mercaderia y product terminados y procesos"</t>
  </si>
  <si>
    <t>Count</t>
  </si>
  <si>
    <t>wgruenc GRUPO DE ENCUESTA</t>
  </si>
  <si>
    <t>1.00 HOTELES Y RESTAURANTES</t>
  </si>
  <si>
    <t>wperoc PERSONAL OCUPADO</t>
  </si>
  <si>
    <t>1 HASTA 49</t>
  </si>
  <si>
    <t>2 DE 50 A 99</t>
  </si>
  <si>
    <t>3 DE 100 A 199</t>
  </si>
  <si>
    <t>4 DE 200 A 499</t>
  </si>
  <si>
    <t>5 DE 500 Y MÁS</t>
  </si>
  <si>
    <t>2.00 SERVICIOS</t>
  </si>
  <si>
    <t>HASTA 49</t>
  </si>
  <si>
    <t>tramprod TRAMOS DE PRODUCCIÓN</t>
  </si>
  <si>
    <t>1 HASTA  799999</t>
  </si>
  <si>
    <t>2 DE 800000 A 1999999</t>
  </si>
  <si>
    <t>3 DE 2000000 Y 3999999</t>
  </si>
  <si>
    <t>4 DE 4000000 Y 19999999</t>
  </si>
  <si>
    <t>5 DE 20000000 Y MAS</t>
  </si>
  <si>
    <t>HASTA  799999</t>
  </si>
  <si>
    <t>DE 20000000 Y MAS</t>
  </si>
  <si>
    <t>DE 20000000 Y MÁS</t>
  </si>
  <si>
    <t>COMPRAS NETAS DE MATERIAS PRIMAS Y MATERIALES AUX.</t>
  </si>
  <si>
    <t xml:space="preserve">
OTROS GASTOS DE OPERACION</t>
  </si>
  <si>
    <t xml:space="preserve">
GASTOS DE OPERACION</t>
  </si>
  <si>
    <t xml:space="preserve">
COMPRAS NETAS DE MATERIAS PRIMAS Y MATERIALES AUX.</t>
  </si>
  <si>
    <t xml:space="preserve">
REPUESTOS Y ACCESORIOS</t>
  </si>
  <si>
    <t xml:space="preserve">
ENVASES Y EMBALAJES</t>
  </si>
  <si>
    <t xml:space="preserve">
VARIACIÓN DE EXISTENCIAS DE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</si>
</sst>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_);[Red]\(&quot;$&quot;\ #,##0\)"/>
    <numFmt numFmtId="43" formatCode="_(* #,##0.00_);_(* \(#,##0.00\);_(* &quot;-&quot;??_);_(@_)"/>
    <numFmt numFmtId="164" formatCode="###0"/>
    <numFmt numFmtId="165" formatCode="_(* #,##0_);_(* \(#,##0\);_(* &quot;-&quot;??_);_(@_)"/>
    <numFmt numFmtId="166" formatCode="0.0%"/>
    <numFmt numFmtId="167" formatCode="0.000%"/>
    <numFmt numFmtId="168" formatCode="0.0000%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9"/>
      <color indexed="8"/>
      <name val="Arial"/>
      <family val="2"/>
    </font>
    <font>
      <sz val="12"/>
      <name val="Courier"/>
      <family val="3"/>
    </font>
    <font>
      <u/>
      <sz val="11"/>
      <color theme="4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0"/>
      <name val="Arial"/>
      <family val="2"/>
    </font>
    <font>
      <u/>
      <sz val="11"/>
      <color theme="3"/>
      <name val="Arial"/>
      <family val="2"/>
    </font>
    <font>
      <sz val="11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sz val="1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theme="3"/>
      <name val="Arial"/>
      <family val="2"/>
    </font>
    <font>
      <b/>
      <sz val="14"/>
      <name val="Calibri"/>
      <family val="2"/>
      <scheme val="minor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4506668294322"/>
      </left>
      <right/>
      <top/>
      <bottom/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</cellStyleXfs>
  <cellXfs count="116">
    <xf numFmtId="0" fontId="0" fillId="0" borderId="0" xfId="0"/>
    <xf numFmtId="0" fontId="4" fillId="0" borderId="0" xfId="0" applyFont="1" applyFill="1" applyAlignment="1">
      <alignment wrapText="1"/>
    </xf>
    <xf numFmtId="0" fontId="5" fillId="0" borderId="0" xfId="0" applyFont="1" applyFill="1" applyAlignment="1"/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9" fillId="0" borderId="0" xfId="0" applyFont="1"/>
    <xf numFmtId="0" fontId="0" fillId="0" borderId="0" xfId="0"/>
    <xf numFmtId="0" fontId="14" fillId="0" borderId="0" xfId="0" applyFont="1"/>
    <xf numFmtId="0" fontId="13" fillId="0" borderId="0" xfId="0" applyFont="1" applyBorder="1"/>
    <xf numFmtId="0" fontId="15" fillId="0" borderId="0" xfId="0" applyFont="1"/>
    <xf numFmtId="0" fontId="18" fillId="0" borderId="0" xfId="1" applyFont="1" applyAlignment="1" applyProtection="1">
      <alignment vertical="center"/>
    </xf>
    <xf numFmtId="0" fontId="19" fillId="0" borderId="0" xfId="0" applyFont="1" applyAlignment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0" xfId="0" applyFont="1" applyFill="1" applyAlignment="1">
      <alignment wrapText="1"/>
    </xf>
    <xf numFmtId="0" fontId="0" fillId="0" borderId="0" xfId="0" applyFont="1" applyBorder="1"/>
    <xf numFmtId="0" fontId="15" fillId="0" borderId="0" xfId="0" applyFont="1" applyBorder="1"/>
    <xf numFmtId="0" fontId="0" fillId="0" borderId="0" xfId="0" applyFont="1"/>
    <xf numFmtId="0" fontId="3" fillId="0" borderId="0" xfId="5" applyFont="1" applyBorder="1" applyAlignment="1">
      <alignment vertical="center"/>
    </xf>
    <xf numFmtId="0" fontId="2" fillId="0" borderId="0" xfId="19"/>
    <xf numFmtId="165" fontId="0" fillId="0" borderId="0" xfId="7" applyNumberFormat="1" applyFont="1"/>
    <xf numFmtId="0" fontId="21" fillId="0" borderId="0" xfId="0" applyFont="1"/>
    <xf numFmtId="0" fontId="22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wrapText="1"/>
    </xf>
    <xf numFmtId="0" fontId="22" fillId="0" borderId="0" xfId="5" applyFont="1" applyBorder="1" applyAlignment="1">
      <alignment vertical="center" wrapText="1"/>
    </xf>
    <xf numFmtId="0" fontId="22" fillId="0" borderId="0" xfId="5" applyFont="1" applyBorder="1"/>
    <xf numFmtId="0" fontId="23" fillId="0" borderId="0" xfId="5" applyFont="1" applyBorder="1" applyAlignment="1">
      <alignment horizontal="left" vertical="center" wrapText="1"/>
    </xf>
    <xf numFmtId="164" fontId="23" fillId="0" borderId="0" xfId="5" applyNumberFormat="1" applyFont="1" applyBorder="1" applyAlignment="1">
      <alignment horizontal="center" vertical="center"/>
    </xf>
    <xf numFmtId="9" fontId="13" fillId="0" borderId="0" xfId="4" applyFont="1" applyBorder="1" applyAlignment="1">
      <alignment horizontal="center" vertical="center"/>
    </xf>
    <xf numFmtId="0" fontId="23" fillId="0" borderId="0" xfId="5" applyFont="1" applyBorder="1" applyAlignment="1">
      <alignment horizontal="left" vertical="top" wrapText="1"/>
    </xf>
    <xf numFmtId="165" fontId="23" fillId="0" borderId="0" xfId="7" applyNumberFormat="1" applyFont="1" applyBorder="1" applyAlignment="1">
      <alignment horizontal="right" vertical="top"/>
    </xf>
    <xf numFmtId="9" fontId="22" fillId="0" borderId="0" xfId="4" applyFont="1" applyBorder="1"/>
    <xf numFmtId="165" fontId="13" fillId="0" borderId="0" xfId="7" applyNumberFormat="1" applyFont="1" applyBorder="1"/>
    <xf numFmtId="0" fontId="22" fillId="0" borderId="0" xfId="5" applyFont="1" applyBorder="1" applyAlignment="1">
      <alignment horizontal="center" vertical="center" wrapText="1"/>
    </xf>
    <xf numFmtId="0" fontId="22" fillId="0" borderId="0" xfId="6" applyFont="1" applyBorder="1" applyAlignment="1">
      <alignment horizontal="center" vertical="center" wrapText="1"/>
    </xf>
    <xf numFmtId="0" fontId="23" fillId="0" borderId="0" xfId="6" applyFont="1" applyBorder="1" applyAlignment="1">
      <alignment horizontal="center" wrapText="1"/>
    </xf>
    <xf numFmtId="0" fontId="22" fillId="0" borderId="0" xfId="6" applyFont="1" applyBorder="1"/>
    <xf numFmtId="0" fontId="22" fillId="0" borderId="0" xfId="6" applyFont="1" applyBorder="1" applyAlignment="1">
      <alignment vertical="center" wrapText="1"/>
    </xf>
    <xf numFmtId="0" fontId="23" fillId="0" borderId="0" xfId="6" applyFont="1" applyBorder="1" applyAlignment="1">
      <alignment horizontal="left" vertical="top" wrapText="1"/>
    </xf>
    <xf numFmtId="165" fontId="13" fillId="0" borderId="0" xfId="0" applyNumberFormat="1" applyFont="1" applyBorder="1"/>
    <xf numFmtId="0" fontId="13" fillId="0" borderId="0" xfId="0" applyFont="1"/>
    <xf numFmtId="9" fontId="13" fillId="0" borderId="0" xfId="4" applyFont="1" applyBorder="1"/>
    <xf numFmtId="166" fontId="13" fillId="0" borderId="0" xfId="4" applyNumberFormat="1" applyFont="1" applyBorder="1"/>
    <xf numFmtId="0" fontId="23" fillId="0" borderId="0" xfId="8" applyFont="1" applyBorder="1" applyAlignment="1">
      <alignment horizontal="center" wrapText="1"/>
    </xf>
    <xf numFmtId="0" fontId="22" fillId="0" borderId="0" xfId="8" applyFont="1" applyBorder="1" applyAlignment="1">
      <alignment horizontal="center" vertical="center"/>
    </xf>
    <xf numFmtId="0" fontId="22" fillId="0" borderId="0" xfId="8" applyFont="1" applyBorder="1"/>
    <xf numFmtId="0" fontId="23" fillId="0" borderId="0" xfId="9" applyFont="1" applyBorder="1" applyAlignment="1">
      <alignment horizontal="center" vertical="center" wrapText="1"/>
    </xf>
    <xf numFmtId="0" fontId="23" fillId="0" borderId="0" xfId="9" applyFont="1" applyBorder="1" applyAlignment="1">
      <alignment horizontal="center" wrapText="1"/>
    </xf>
    <xf numFmtId="0" fontId="22" fillId="0" borderId="0" xfId="9" applyFont="1" applyBorder="1" applyAlignment="1">
      <alignment horizontal="center" vertical="center"/>
    </xf>
    <xf numFmtId="0" fontId="22" fillId="0" borderId="0" xfId="9" applyFont="1" applyBorder="1"/>
    <xf numFmtId="0" fontId="22" fillId="0" borderId="0" xfId="10" applyFont="1" applyBorder="1" applyAlignment="1">
      <alignment horizontal="center" vertical="center"/>
    </xf>
    <xf numFmtId="0" fontId="23" fillId="0" borderId="0" xfId="10" applyFont="1" applyBorder="1" applyAlignment="1">
      <alignment horizontal="center" wrapText="1"/>
    </xf>
    <xf numFmtId="0" fontId="22" fillId="0" borderId="0" xfId="10" applyFont="1" applyBorder="1"/>
    <xf numFmtId="166" fontId="23" fillId="0" borderId="0" xfId="4" applyNumberFormat="1" applyFont="1" applyBorder="1" applyAlignment="1">
      <alignment horizontal="right" vertical="top"/>
    </xf>
    <xf numFmtId="0" fontId="22" fillId="0" borderId="0" xfId="14" applyFont="1" applyBorder="1" applyAlignment="1">
      <alignment horizontal="center" vertical="center" wrapText="1"/>
    </xf>
    <xf numFmtId="0" fontId="23" fillId="0" borderId="0" xfId="14" applyFont="1" applyBorder="1" applyAlignment="1">
      <alignment horizontal="center" wrapText="1"/>
    </xf>
    <xf numFmtId="0" fontId="23" fillId="0" borderId="0" xfId="14" applyFont="1" applyBorder="1" applyAlignment="1">
      <alignment horizontal="center" vertical="center" wrapText="1"/>
    </xf>
    <xf numFmtId="9" fontId="23" fillId="0" borderId="0" xfId="4" applyFont="1" applyBorder="1" applyAlignment="1">
      <alignment horizontal="right" vertical="top"/>
    </xf>
    <xf numFmtId="0" fontId="22" fillId="0" borderId="0" xfId="15" applyFont="1" applyBorder="1" applyAlignment="1">
      <alignment horizontal="center" vertical="center" wrapText="1"/>
    </xf>
    <xf numFmtId="0" fontId="23" fillId="0" borderId="0" xfId="15" applyFont="1" applyBorder="1" applyAlignment="1">
      <alignment horizontal="center" wrapText="1"/>
    </xf>
    <xf numFmtId="0" fontId="22" fillId="0" borderId="0" xfId="15" applyFont="1" applyBorder="1" applyAlignment="1">
      <alignment horizontal="center" vertical="center"/>
    </xf>
    <xf numFmtId="0" fontId="23" fillId="0" borderId="0" xfId="15" applyFont="1" applyBorder="1" applyAlignment="1">
      <alignment horizontal="left" vertical="top" wrapText="1"/>
    </xf>
    <xf numFmtId="0" fontId="22" fillId="0" borderId="0" xfId="16" applyFont="1" applyBorder="1" applyAlignment="1">
      <alignment horizontal="center" vertical="center" wrapText="1"/>
    </xf>
    <xf numFmtId="0" fontId="23" fillId="0" borderId="0" xfId="16" applyFont="1" applyBorder="1" applyAlignment="1">
      <alignment wrapText="1"/>
    </xf>
    <xf numFmtId="0" fontId="23" fillId="0" borderId="0" xfId="16" applyFont="1" applyBorder="1" applyAlignment="1">
      <alignment horizontal="left" vertical="top"/>
    </xf>
    <xf numFmtId="0" fontId="23" fillId="0" borderId="0" xfId="16" applyFont="1" applyFill="1" applyBorder="1" applyAlignment="1">
      <alignment horizontal="left" vertical="top" wrapText="1"/>
    </xf>
    <xf numFmtId="0" fontId="22" fillId="0" borderId="0" xfId="17" applyFont="1" applyBorder="1" applyAlignment="1">
      <alignment horizontal="center" vertical="center" wrapText="1"/>
    </xf>
    <xf numFmtId="0" fontId="23" fillId="0" borderId="0" xfId="17" applyFont="1" applyBorder="1" applyAlignment="1">
      <alignment horizontal="center" wrapText="1"/>
    </xf>
    <xf numFmtId="0" fontId="24" fillId="0" borderId="0" xfId="1" applyFont="1" applyAlignment="1" applyProtection="1">
      <alignment vertical="center" wrapText="1"/>
    </xf>
    <xf numFmtId="165" fontId="15" fillId="0" borderId="0" xfId="7" applyNumberFormat="1" applyFont="1" applyBorder="1"/>
    <xf numFmtId="10" fontId="13" fillId="0" borderId="0" xfId="4" applyNumberFormat="1" applyFont="1" applyBorder="1"/>
    <xf numFmtId="0" fontId="24" fillId="0" borderId="0" xfId="1" applyFont="1" applyAlignment="1" applyProtection="1">
      <alignment horizontal="left" vertical="center" wrapText="1"/>
    </xf>
    <xf numFmtId="0" fontId="16" fillId="0" borderId="0" xfId="3" applyFont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23" fillId="0" borderId="0" xfId="14" applyFont="1" applyBorder="1" applyAlignment="1">
      <alignment horizontal="left" vertical="top"/>
    </xf>
    <xf numFmtId="0" fontId="23" fillId="0" borderId="0" xfId="14" applyFont="1" applyBorder="1" applyAlignment="1">
      <alignment horizontal="left" vertical="top" wrapText="1"/>
    </xf>
    <xf numFmtId="6" fontId="5" fillId="0" borderId="0" xfId="0" applyNumberFormat="1" applyFont="1" applyFill="1" applyAlignment="1">
      <alignment horizontal="center"/>
    </xf>
    <xf numFmtId="0" fontId="23" fillId="0" borderId="0" xfId="16" applyFont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23" fillId="0" borderId="0" xfId="17" applyFont="1" applyBorder="1" applyAlignment="1">
      <alignment horizontal="left" vertical="top"/>
    </xf>
    <xf numFmtId="0" fontId="23" fillId="0" borderId="0" xfId="17" applyFont="1" applyBorder="1" applyAlignment="1">
      <alignment horizontal="left" vertical="top" wrapText="1"/>
    </xf>
    <xf numFmtId="0" fontId="25" fillId="0" borderId="0" xfId="0" applyFont="1" applyFill="1" applyAlignment="1">
      <alignment horizontal="center" wrapText="1"/>
    </xf>
    <xf numFmtId="0" fontId="22" fillId="0" borderId="0" xfId="18" applyFont="1" applyBorder="1" applyAlignment="1">
      <alignment horizontal="center" vertical="center" wrapText="1"/>
    </xf>
    <xf numFmtId="0" fontId="23" fillId="0" borderId="0" xfId="18" applyFont="1" applyBorder="1" applyAlignment="1">
      <alignment horizontal="center" wrapText="1"/>
    </xf>
    <xf numFmtId="0" fontId="22" fillId="0" borderId="0" xfId="18" applyFont="1" applyBorder="1"/>
    <xf numFmtId="0" fontId="23" fillId="0" borderId="0" xfId="18" applyFont="1" applyBorder="1" applyAlignment="1">
      <alignment horizontal="left" vertical="top"/>
    </xf>
    <xf numFmtId="165" fontId="23" fillId="0" borderId="0" xfId="7" applyNumberFormat="1" applyFont="1" applyBorder="1" applyAlignment="1">
      <alignment horizontal="right" vertical="top" wrapText="1"/>
    </xf>
    <xf numFmtId="0" fontId="23" fillId="0" borderId="0" xfId="18" applyFont="1" applyBorder="1" applyAlignment="1">
      <alignment horizontal="left" vertical="top" wrapText="1"/>
    </xf>
    <xf numFmtId="164" fontId="23" fillId="0" borderId="0" xfId="18" applyNumberFormat="1" applyFont="1" applyBorder="1" applyAlignment="1">
      <alignment horizontal="right" vertical="top"/>
    </xf>
    <xf numFmtId="167" fontId="23" fillId="0" borderId="0" xfId="4" applyNumberFormat="1" applyFont="1" applyBorder="1" applyAlignment="1">
      <alignment horizontal="right" vertical="top"/>
    </xf>
    <xf numFmtId="9" fontId="23" fillId="0" borderId="0" xfId="4" applyNumberFormat="1" applyFont="1" applyBorder="1" applyAlignment="1">
      <alignment horizontal="right" vertical="top"/>
    </xf>
    <xf numFmtId="167" fontId="13" fillId="0" borderId="0" xfId="4" applyNumberFormat="1" applyFont="1" applyBorder="1"/>
    <xf numFmtId="167" fontId="13" fillId="0" borderId="0" xfId="0" applyNumberFormat="1" applyFont="1" applyBorder="1"/>
    <xf numFmtId="168" fontId="13" fillId="0" borderId="0" xfId="4" applyNumberFormat="1" applyFont="1" applyBorder="1"/>
    <xf numFmtId="0" fontId="26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22" fillId="0" borderId="0" xfId="12" applyFont="1" applyBorder="1" applyAlignment="1">
      <alignment horizontal="center"/>
    </xf>
    <xf numFmtId="0" fontId="22" fillId="0" borderId="0" xfId="11" applyFont="1" applyBorder="1" applyAlignment="1">
      <alignment horizontal="center" vertical="center"/>
    </xf>
    <xf numFmtId="0" fontId="23" fillId="0" borderId="0" xfId="11" applyFont="1" applyBorder="1" applyAlignment="1">
      <alignment horizontal="center" wrapText="1"/>
    </xf>
    <xf numFmtId="0" fontId="22" fillId="0" borderId="0" xfId="11" applyFont="1" applyBorder="1"/>
    <xf numFmtId="0" fontId="22" fillId="0" borderId="0" xfId="12" applyFont="1" applyBorder="1" applyAlignment="1">
      <alignment horizontal="center" vertical="center"/>
    </xf>
    <xf numFmtId="0" fontId="23" fillId="0" borderId="0" xfId="12" applyFont="1" applyBorder="1" applyAlignment="1">
      <alignment horizontal="center" wrapText="1"/>
    </xf>
    <xf numFmtId="0" fontId="22" fillId="0" borderId="0" xfId="12" applyFont="1" applyBorder="1"/>
    <xf numFmtId="0" fontId="23" fillId="0" borderId="0" xfId="9" applyFont="1" applyBorder="1" applyAlignment="1">
      <alignment horizontal="left" vertical="top"/>
    </xf>
    <xf numFmtId="9" fontId="13" fillId="0" borderId="0" xfId="4" applyNumberFormat="1" applyFont="1" applyBorder="1"/>
    <xf numFmtId="0" fontId="22" fillId="0" borderId="0" xfId="13" applyFont="1" applyBorder="1" applyAlignment="1">
      <alignment horizontal="center" vertical="center"/>
    </xf>
    <xf numFmtId="0" fontId="23" fillId="0" borderId="0" xfId="13" applyFont="1" applyBorder="1" applyAlignment="1">
      <alignment horizontal="center" wrapText="1"/>
    </xf>
    <xf numFmtId="0" fontId="22" fillId="0" borderId="0" xfId="13" applyFont="1" applyBorder="1"/>
    <xf numFmtId="43" fontId="23" fillId="0" borderId="0" xfId="7" applyFont="1" applyBorder="1" applyAlignment="1">
      <alignment horizontal="right" vertical="top"/>
    </xf>
    <xf numFmtId="165" fontId="13" fillId="0" borderId="0" xfId="0" applyNumberFormat="1" applyFont="1"/>
    <xf numFmtId="164" fontId="13" fillId="0" borderId="0" xfId="0" applyNumberFormat="1" applyFont="1" applyBorder="1"/>
  </cellXfs>
  <cellStyles count="20">
    <cellStyle name="Hipervínculo" xfId="1" builtinId="8"/>
    <cellStyle name="Millares" xfId="7" builtinId="3"/>
    <cellStyle name="Normal" xfId="0" builtinId="0"/>
    <cellStyle name="Normal 2" xfId="2"/>
    <cellStyle name="Normal 8 2" xfId="3"/>
    <cellStyle name="Normal_G1" xfId="5"/>
    <cellStyle name="Normal_G1_1" xfId="19"/>
    <cellStyle name="Normal_G11" xfId="18"/>
    <cellStyle name="Normal_G2" xfId="6"/>
    <cellStyle name="Normal_G8" xfId="15"/>
    <cellStyle name="Normal_G9" xfId="16"/>
    <cellStyle name="Normal_Hoja10" xfId="11"/>
    <cellStyle name="Normal_Hoja11" xfId="12"/>
    <cellStyle name="Normal_Hoja12" xfId="13"/>
    <cellStyle name="Normal_Hoja13" xfId="14"/>
    <cellStyle name="Normal_Hoja14" xfId="17"/>
    <cellStyle name="Normal_Hoja7" xfId="8"/>
    <cellStyle name="Normal_Hoja8" xfId="9"/>
    <cellStyle name="Normal_Hoja9" xfId="1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'G1'!$D$63</c:f>
              <c:strCache>
                <c:ptCount val="1"/>
                <c:pt idx="0">
                  <c:v>Nro. De Empresas (Total 958)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'G1'!$C$64:$C$65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'G1'!$E$64:$E$65</c:f>
              <c:numCache>
                <c:formatCode>0%</c:formatCode>
                <c:ptCount val="2"/>
                <c:pt idx="0">
                  <c:v>0.29018789144050106</c:v>
                </c:pt>
                <c:pt idx="1">
                  <c:v>0.70981210855949894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55648"/>
        <c:axId val="60367616"/>
      </c:barChart>
      <c:catAx>
        <c:axId val="60955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C"/>
          </a:p>
        </c:txPr>
        <c:crossAx val="60367616"/>
        <c:crosses val="autoZero"/>
        <c:auto val="1"/>
        <c:lblAlgn val="ctr"/>
        <c:lblOffset val="100"/>
        <c:noMultiLvlLbl val="0"/>
      </c:catAx>
      <c:valAx>
        <c:axId val="603676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0955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'G1'!$D$69</c:f>
              <c:strCache>
                <c:ptCount val="1"/>
                <c:pt idx="0">
                  <c:v>PERSONAL OCUPADO (TOTAL 158.144)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'G1'!$C$70:$C$71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'G1'!$E$70:$E$71</c:f>
              <c:numCache>
                <c:formatCode>0%</c:formatCode>
                <c:ptCount val="2"/>
                <c:pt idx="0">
                  <c:v>0.2127870801295024</c:v>
                </c:pt>
                <c:pt idx="1">
                  <c:v>0.78721291987049768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09344"/>
        <c:axId val="60410880"/>
      </c:barChart>
      <c:catAx>
        <c:axId val="60409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C"/>
          </a:p>
        </c:txPr>
        <c:crossAx val="60410880"/>
        <c:crosses val="autoZero"/>
        <c:auto val="1"/>
        <c:lblAlgn val="ctr"/>
        <c:lblOffset val="100"/>
        <c:noMultiLvlLbl val="0"/>
      </c:catAx>
      <c:valAx>
        <c:axId val="60410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0409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'G1'!$H$63</c:f>
              <c:strCache>
                <c:ptCount val="1"/>
                <c:pt idx="0">
                  <c:v>REMUNERACIONES (TOTAL $ 2.338.785.043)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'G1'!$G$64:$G$65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'G1'!$I$64:$I$65</c:f>
              <c:numCache>
                <c:formatCode>0%</c:formatCode>
                <c:ptCount val="2"/>
                <c:pt idx="0">
                  <c:v>0.13521821979601226</c:v>
                </c:pt>
                <c:pt idx="1">
                  <c:v>0.86478178020398766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39680"/>
        <c:axId val="90441216"/>
      </c:barChart>
      <c:catAx>
        <c:axId val="90439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C"/>
          </a:p>
        </c:txPr>
        <c:crossAx val="90441216"/>
        <c:crosses val="autoZero"/>
        <c:auto val="1"/>
        <c:lblAlgn val="ctr"/>
        <c:lblOffset val="100"/>
        <c:noMultiLvlLbl val="0"/>
      </c:catAx>
      <c:valAx>
        <c:axId val="904412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0439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'G1'!$H$69</c:f>
              <c:strCache>
                <c:ptCount val="1"/>
                <c:pt idx="0">
                  <c:v>PRODUCCIÓN (TOTAL $ 10.339.722.166)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'G1'!$G$70:$G$71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'G1'!$I$70:$I$71</c:f>
              <c:numCache>
                <c:formatCode>0%</c:formatCode>
                <c:ptCount val="2"/>
                <c:pt idx="0">
                  <c:v>0.11349066030600735</c:v>
                </c:pt>
                <c:pt idx="1">
                  <c:v>0.8865093396939927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70272"/>
        <c:axId val="90471808"/>
      </c:barChart>
      <c:catAx>
        <c:axId val="90470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C"/>
          </a:p>
        </c:txPr>
        <c:crossAx val="90471808"/>
        <c:crosses val="autoZero"/>
        <c:auto val="1"/>
        <c:lblAlgn val="ctr"/>
        <c:lblOffset val="100"/>
        <c:noMultiLvlLbl val="0"/>
      </c:catAx>
      <c:valAx>
        <c:axId val="904718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0470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'G2'!$C$62</c:f>
              <c:strCache>
                <c:ptCount val="1"/>
                <c:pt idx="0">
                  <c:v>CONSUMO INTERMEDIO (Total $ 6.057.057.290)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'G2'!$B$63:$B$64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'G2'!$D$63:$D$64</c:f>
              <c:numCache>
                <c:formatCode>0%</c:formatCode>
                <c:ptCount val="2"/>
                <c:pt idx="0">
                  <c:v>0.12549218417579144</c:v>
                </c:pt>
                <c:pt idx="1">
                  <c:v>0.87450781582420856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4"/>
        <c:axId val="90521984"/>
        <c:axId val="90523520"/>
      </c:barChart>
      <c:catAx>
        <c:axId val="90521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C"/>
          </a:p>
        </c:txPr>
        <c:crossAx val="90523520"/>
        <c:crosses val="autoZero"/>
        <c:auto val="1"/>
        <c:lblAlgn val="ctr"/>
        <c:lblOffset val="100"/>
        <c:noMultiLvlLbl val="0"/>
      </c:catAx>
      <c:valAx>
        <c:axId val="905235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0521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VALOR AGREGADO (Total $ 4.282.664.876)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'G2'!$H$62</c:f>
              <c:strCache>
                <c:ptCount val="1"/>
                <c:pt idx="0">
                  <c:v>VALOR AGREGADO (Total $ 4.282.664.876)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'G2'!$G$63:$G$64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'G2'!$I$63:$I$64</c:f>
              <c:numCache>
                <c:formatCode>0%</c:formatCode>
                <c:ptCount val="2"/>
                <c:pt idx="0">
                  <c:v>9.6516668702330666E-2</c:v>
                </c:pt>
                <c:pt idx="1">
                  <c:v>0.90348333129766933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36192"/>
        <c:axId val="90578944"/>
      </c:barChart>
      <c:catAx>
        <c:axId val="90536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C"/>
          </a:p>
        </c:txPr>
        <c:crossAx val="90578944"/>
        <c:crosses val="autoZero"/>
        <c:auto val="1"/>
        <c:lblAlgn val="ctr"/>
        <c:lblOffset val="100"/>
        <c:noMultiLvlLbl val="0"/>
      </c:catAx>
      <c:valAx>
        <c:axId val="9057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0536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'G2'!$C$69</c:f>
              <c:strCache>
                <c:ptCount val="1"/>
                <c:pt idx="0">
                  <c:v>FORMACIÓN DE CAPITAL FIJO (Total $ 824.485.322)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'G2'!$B$70:$B$71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'G2'!$D$70:$D$71</c:f>
              <c:numCache>
                <c:formatCode>0%</c:formatCode>
                <c:ptCount val="2"/>
                <c:pt idx="0">
                  <c:v>3.1638775492961416E-2</c:v>
                </c:pt>
                <c:pt idx="1">
                  <c:v>0.96836122450703854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axId val="90600192"/>
        <c:axId val="90601728"/>
      </c:barChart>
      <c:catAx>
        <c:axId val="90600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C"/>
          </a:p>
        </c:txPr>
        <c:crossAx val="90601728"/>
        <c:crosses val="autoZero"/>
        <c:auto val="1"/>
        <c:lblAlgn val="ctr"/>
        <c:lblOffset val="100"/>
        <c:noMultiLvlLbl val="0"/>
      </c:catAx>
      <c:valAx>
        <c:axId val="906017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060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C" sz="1400"/>
              <a:t>EMPRESAS </a:t>
            </a:r>
          </a:p>
          <a:p>
            <a:pPr>
              <a:defRPr sz="1400"/>
            </a:pPr>
            <a:r>
              <a:rPr lang="es-EC" sz="1400"/>
              <a:t>TOTAL NACIONAL (958)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'G3'!$B$65</c:f>
              <c:strCache>
                <c:ptCount val="1"/>
                <c:pt idx="0">
                  <c:v>HASTA 49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('G3'!$C$64,'G3'!$E$64)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('G3'!$C$65,'G3'!$E$65)</c:f>
              <c:numCache>
                <c:formatCode>0%</c:formatCode>
                <c:ptCount val="2"/>
                <c:pt idx="0">
                  <c:v>0.59712230215827333</c:v>
                </c:pt>
                <c:pt idx="1">
                  <c:v>0.51764705882352946</c:v>
                </c:pt>
              </c:numCache>
            </c:numRef>
          </c:val>
        </c:ser>
        <c:ser>
          <c:idx val="2"/>
          <c:order val="1"/>
          <c:tx>
            <c:strRef>
              <c:f>'G3'!$B$66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('G3'!$C$64,'G3'!$E$64)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('G3'!$C$66,'G3'!$E$66)</c:f>
              <c:numCache>
                <c:formatCode>0%</c:formatCode>
                <c:ptCount val="2"/>
                <c:pt idx="0">
                  <c:v>0.16187050359712229</c:v>
                </c:pt>
                <c:pt idx="1">
                  <c:v>0.16470588235294117</c:v>
                </c:pt>
              </c:numCache>
            </c:numRef>
          </c:val>
        </c:ser>
        <c:ser>
          <c:idx val="3"/>
          <c:order val="2"/>
          <c:tx>
            <c:strRef>
              <c:f>'G3'!$B$67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('G3'!$C$64,'G3'!$E$64)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('G3'!$C$67,'G3'!$E$67)</c:f>
              <c:numCache>
                <c:formatCode>0%</c:formatCode>
                <c:ptCount val="2"/>
                <c:pt idx="0">
                  <c:v>0.11151079136690648</c:v>
                </c:pt>
                <c:pt idx="1">
                  <c:v>9.8529411764705879E-2</c:v>
                </c:pt>
              </c:numCache>
            </c:numRef>
          </c:val>
        </c:ser>
        <c:ser>
          <c:idx val="4"/>
          <c:order val="3"/>
          <c:tx>
            <c:strRef>
              <c:f>'G3'!$B$68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('G3'!$C$64,'G3'!$E$64)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('G3'!$C$68,'G3'!$E$68)</c:f>
              <c:numCache>
                <c:formatCode>0%</c:formatCode>
                <c:ptCount val="2"/>
                <c:pt idx="0">
                  <c:v>7.9136690647482008E-2</c:v>
                </c:pt>
                <c:pt idx="1">
                  <c:v>0.13970588235294118</c:v>
                </c:pt>
              </c:numCache>
            </c:numRef>
          </c:val>
        </c:ser>
        <c:ser>
          <c:idx val="5"/>
          <c:order val="4"/>
          <c:tx>
            <c:strRef>
              <c:f>'G3'!$B$69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('G3'!$C$64,'G3'!$E$64)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('G3'!$C$69,'G3'!$E$69)</c:f>
              <c:numCache>
                <c:formatCode>0%</c:formatCode>
                <c:ptCount val="2"/>
                <c:pt idx="0">
                  <c:v>5.0359712230215826E-2</c:v>
                </c:pt>
                <c:pt idx="1">
                  <c:v>7.9411764705882348E-2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0480896"/>
        <c:axId val="60486784"/>
      </c:barChart>
      <c:catAx>
        <c:axId val="60480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60486784"/>
        <c:crosses val="autoZero"/>
        <c:auto val="1"/>
        <c:lblAlgn val="ctr"/>
        <c:lblOffset val="100"/>
        <c:noMultiLvlLbl val="0"/>
      </c:catAx>
      <c:valAx>
        <c:axId val="6048678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0480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C" sz="1400"/>
              <a:t>PERSONAL OCUPADO </a:t>
            </a:r>
          </a:p>
          <a:p>
            <a:pPr>
              <a:defRPr sz="1400"/>
            </a:pPr>
            <a:r>
              <a:rPr lang="es-EC" sz="1400"/>
              <a:t>TOTAL NACIONAL (158.144 )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'G3'!$I$65</c:f>
              <c:strCache>
                <c:ptCount val="1"/>
                <c:pt idx="0">
                  <c:v>HASTA 49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('G3'!$J$64,'G3'!$L$64)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('G3'!$K$66,'G3'!$M$66)</c:f>
              <c:numCache>
                <c:formatCode>0%</c:formatCode>
                <c:ptCount val="2"/>
                <c:pt idx="0">
                  <c:v>9.8451754776975431E-2</c:v>
                </c:pt>
                <c:pt idx="1">
                  <c:v>6.7995790928003993E-2</c:v>
                </c:pt>
              </c:numCache>
            </c:numRef>
          </c:val>
        </c:ser>
        <c:ser>
          <c:idx val="2"/>
          <c:order val="1"/>
          <c:tx>
            <c:strRef>
              <c:f>'G3'!$I$66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('G3'!$J$64,'G3'!$L$64)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('G3'!$K$66,'G3'!$M$66)</c:f>
              <c:numCache>
                <c:formatCode>0%</c:formatCode>
                <c:ptCount val="2"/>
                <c:pt idx="0">
                  <c:v>9.8451754776975431E-2</c:v>
                </c:pt>
                <c:pt idx="1">
                  <c:v>6.7995790928003993E-2</c:v>
                </c:pt>
              </c:numCache>
            </c:numRef>
          </c:val>
        </c:ser>
        <c:ser>
          <c:idx val="3"/>
          <c:order val="2"/>
          <c:tx>
            <c:strRef>
              <c:f>'G3'!$I$67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('G3'!$J$64,'G3'!$L$64)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('G3'!$K$67,'G3'!$M$67)</c:f>
              <c:numCache>
                <c:formatCode>0%</c:formatCode>
                <c:ptCount val="2"/>
                <c:pt idx="0">
                  <c:v>0.1272770497162046</c:v>
                </c:pt>
                <c:pt idx="1">
                  <c:v>7.623721815684413E-2</c:v>
                </c:pt>
              </c:numCache>
            </c:numRef>
          </c:val>
        </c:ser>
        <c:ser>
          <c:idx val="4"/>
          <c:order val="3"/>
          <c:tx>
            <c:strRef>
              <c:f>'G3'!$I$68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('G3'!$J$64,'G3'!$L$64)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('G3'!$K$68,'G3'!$M$68)</c:f>
              <c:numCache>
                <c:formatCode>0%</c:formatCode>
                <c:ptCount val="2"/>
                <c:pt idx="0">
                  <c:v>0.1917625033431398</c:v>
                </c:pt>
                <c:pt idx="1">
                  <c:v>0.23971628926927621</c:v>
                </c:pt>
              </c:numCache>
            </c:numRef>
          </c:val>
        </c:ser>
        <c:ser>
          <c:idx val="5"/>
          <c:order val="4"/>
          <c:tx>
            <c:strRef>
              <c:f>'G3'!$I$69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('G3'!$J$64,'G3'!$L$64)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('G3'!$K$69,'G3'!$M$69)</c:f>
              <c:numCache>
                <c:formatCode>0%</c:formatCode>
                <c:ptCount val="2"/>
                <c:pt idx="0">
                  <c:v>0.50340257347478534</c:v>
                </c:pt>
                <c:pt idx="1">
                  <c:v>0.5657346196171672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0687744"/>
        <c:axId val="60559360"/>
      </c:barChart>
      <c:catAx>
        <c:axId val="90687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60559360"/>
        <c:crosses val="autoZero"/>
        <c:auto val="1"/>
        <c:lblAlgn val="ctr"/>
        <c:lblOffset val="100"/>
        <c:noMultiLvlLbl val="0"/>
      </c:catAx>
      <c:valAx>
        <c:axId val="605593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906877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C" sz="1400"/>
              <a:t>REMUNERACIONES </a:t>
            </a:r>
          </a:p>
          <a:p>
            <a:pPr>
              <a:defRPr sz="1400"/>
            </a:pPr>
            <a:r>
              <a:rPr lang="es-EC" sz="1400"/>
              <a:t>TOTAL NACIONAL (2.338.785.043 )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'G3'!$B$76</c:f>
              <c:strCache>
                <c:ptCount val="1"/>
                <c:pt idx="0">
                  <c:v>HASTA 49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('G3'!$C$75,'G3'!$E$75)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('G3'!$D$76,'G3'!$F$76)</c:f>
              <c:numCache>
                <c:formatCode>0%</c:formatCode>
                <c:ptCount val="2"/>
                <c:pt idx="0">
                  <c:v>7.6670320463777669E-2</c:v>
                </c:pt>
                <c:pt idx="1">
                  <c:v>7.3333273431718721E-2</c:v>
                </c:pt>
              </c:numCache>
            </c:numRef>
          </c:val>
        </c:ser>
        <c:ser>
          <c:idx val="2"/>
          <c:order val="1"/>
          <c:tx>
            <c:strRef>
              <c:f>'G3'!$B$77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('G3'!$C$75,'G3'!$E$75)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('G3'!$D$77,'G3'!$F$77)</c:f>
              <c:numCache>
                <c:formatCode>0%</c:formatCode>
                <c:ptCount val="2"/>
                <c:pt idx="0">
                  <c:v>0.10878975520191776</c:v>
                </c:pt>
                <c:pt idx="1">
                  <c:v>9.8039042558875772E-2</c:v>
                </c:pt>
              </c:numCache>
            </c:numRef>
          </c:val>
        </c:ser>
        <c:ser>
          <c:idx val="3"/>
          <c:order val="2"/>
          <c:tx>
            <c:strRef>
              <c:f>'G3'!$B$78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('G3'!$C$75,'G3'!$E$75)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('G3'!$D$78,'G3'!$F$78)</c:f>
              <c:numCache>
                <c:formatCode>0%</c:formatCode>
                <c:ptCount val="2"/>
                <c:pt idx="0">
                  <c:v>0.14374228508882397</c:v>
                </c:pt>
                <c:pt idx="1">
                  <c:v>8.799158830233561E-2</c:v>
                </c:pt>
              </c:numCache>
            </c:numRef>
          </c:val>
        </c:ser>
        <c:ser>
          <c:idx val="4"/>
          <c:order val="3"/>
          <c:tx>
            <c:strRef>
              <c:f>'G3'!$B$79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('G3'!$C$75,'G3'!$E$75)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('G3'!$D$79,'G3'!$F$79)</c:f>
              <c:numCache>
                <c:formatCode>0%</c:formatCode>
                <c:ptCount val="2"/>
                <c:pt idx="0">
                  <c:v>0.20727465154933805</c:v>
                </c:pt>
                <c:pt idx="1">
                  <c:v>0.23161221173235672</c:v>
                </c:pt>
              </c:numCache>
            </c:numRef>
          </c:val>
        </c:ser>
        <c:ser>
          <c:idx val="5"/>
          <c:order val="4"/>
          <c:tx>
            <c:strRef>
              <c:f>'G3'!$B$80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('G3'!$C$75,'G3'!$E$75)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('G3'!$D$80,'G3'!$F$80)</c:f>
              <c:numCache>
                <c:formatCode>0%</c:formatCode>
                <c:ptCount val="2"/>
                <c:pt idx="0">
                  <c:v>0.46352298769614259</c:v>
                </c:pt>
                <c:pt idx="1">
                  <c:v>0.50902388397471321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0621952"/>
        <c:axId val="60623488"/>
      </c:barChart>
      <c:catAx>
        <c:axId val="606219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es-EC"/>
          </a:p>
        </c:txPr>
        <c:crossAx val="60623488"/>
        <c:crosses val="autoZero"/>
        <c:auto val="1"/>
        <c:lblAlgn val="ctr"/>
        <c:lblOffset val="100"/>
        <c:noMultiLvlLbl val="0"/>
      </c:catAx>
      <c:valAx>
        <c:axId val="6062348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0621952"/>
        <c:crosses val="autoZero"/>
        <c:crossBetween val="between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C" sz="1400"/>
              <a:t>PRODUCCIÓN </a:t>
            </a:r>
          </a:p>
          <a:p>
            <a:pPr>
              <a:defRPr sz="1400"/>
            </a:pPr>
            <a:r>
              <a:rPr lang="es-EC" sz="1400"/>
              <a:t>TOTAL NACIONAL (10.339.722.166)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'G3'!$I$76</c:f>
              <c:strCache>
                <c:ptCount val="1"/>
                <c:pt idx="0">
                  <c:v>HASTA 49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('G3'!$J$75,'G3'!$L$75)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('G3'!$K$76,'G3'!$M$76)</c:f>
              <c:numCache>
                <c:formatCode>0%</c:formatCode>
                <c:ptCount val="2"/>
                <c:pt idx="0">
                  <c:v>7.620438917089474E-2</c:v>
                </c:pt>
                <c:pt idx="1">
                  <c:v>0.10330616173961205</c:v>
                </c:pt>
              </c:numCache>
            </c:numRef>
          </c:val>
        </c:ser>
        <c:ser>
          <c:idx val="2"/>
          <c:order val="1"/>
          <c:tx>
            <c:strRef>
              <c:f>'G3'!$I$77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('G3'!$J$75,'G3'!$L$75)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('G3'!$K$77,'G3'!$M$77)</c:f>
              <c:numCache>
                <c:formatCode>0%</c:formatCode>
                <c:ptCount val="2"/>
                <c:pt idx="0">
                  <c:v>0.10273153684063037</c:v>
                </c:pt>
                <c:pt idx="1">
                  <c:v>9.1164308167740918E-2</c:v>
                </c:pt>
              </c:numCache>
            </c:numRef>
          </c:val>
        </c:ser>
        <c:ser>
          <c:idx val="3"/>
          <c:order val="2"/>
          <c:tx>
            <c:strRef>
              <c:f>'G3'!$I$78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('G3'!$J$75,'G3'!$L$75)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('G3'!$K$78,'G3'!$M$78)</c:f>
              <c:numCache>
                <c:formatCode>0%</c:formatCode>
                <c:ptCount val="2"/>
                <c:pt idx="0">
                  <c:v>0.12954267242777182</c:v>
                </c:pt>
                <c:pt idx="1">
                  <c:v>7.2149102525974854E-2</c:v>
                </c:pt>
              </c:numCache>
            </c:numRef>
          </c:val>
        </c:ser>
        <c:ser>
          <c:idx val="4"/>
          <c:order val="3"/>
          <c:tx>
            <c:strRef>
              <c:f>'G3'!$I$79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('G3'!$J$75,'G3'!$L$75)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('G3'!$K$79,'G3'!$M$79)</c:f>
              <c:numCache>
                <c:formatCode>0%</c:formatCode>
                <c:ptCount val="2"/>
                <c:pt idx="0">
                  <c:v>0.18397491536444405</c:v>
                </c:pt>
                <c:pt idx="1">
                  <c:v>0.18727923356250062</c:v>
                </c:pt>
              </c:numCache>
            </c:numRef>
          </c:val>
        </c:ser>
        <c:ser>
          <c:idx val="5"/>
          <c:order val="4"/>
          <c:tx>
            <c:strRef>
              <c:f>'G3'!$I$80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('G3'!$J$75,'G3'!$L$75)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('G3'!$K$80,'G3'!$M$80)</c:f>
              <c:numCache>
                <c:formatCode>0%</c:formatCode>
                <c:ptCount val="2"/>
                <c:pt idx="0">
                  <c:v>0.50754648619625908</c:v>
                </c:pt>
                <c:pt idx="1">
                  <c:v>0.54610119400417168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0714112"/>
        <c:axId val="90715648"/>
      </c:barChart>
      <c:catAx>
        <c:axId val="907141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es-EC"/>
          </a:p>
        </c:txPr>
        <c:crossAx val="90715648"/>
        <c:crosses val="autoZero"/>
        <c:auto val="1"/>
        <c:lblAlgn val="ctr"/>
        <c:lblOffset val="100"/>
        <c:noMultiLvlLbl val="0"/>
      </c:catAx>
      <c:valAx>
        <c:axId val="9071564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90714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130935166985649E-2"/>
          <c:y val="0.17742690902261751"/>
          <c:w val="0.95373812966602867"/>
          <c:h val="0.679658429724904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'G4'!$A$60</c:f>
              <c:strCache>
                <c:ptCount val="1"/>
                <c:pt idx="0">
                  <c:v>HASTA 49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('G4'!$B$59,'G4'!$D$59)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('G4'!$C$60,'G4'!$E$60)</c:f>
              <c:numCache>
                <c:formatCode>0.00%</c:formatCode>
                <c:ptCount val="2"/>
                <c:pt idx="0" formatCode="0%">
                  <c:v>7.5729935641480242E-2</c:v>
                </c:pt>
                <c:pt idx="1">
                  <c:v>0.1284941087882282</c:v>
                </c:pt>
              </c:numCache>
            </c:numRef>
          </c:val>
        </c:ser>
        <c:ser>
          <c:idx val="1"/>
          <c:order val="1"/>
          <c:tx>
            <c:strRef>
              <c:f>'G4'!$A$61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('G4'!$B$59,'G4'!$D$59)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('G4'!$C$61,'G4'!$E$61)</c:f>
              <c:numCache>
                <c:formatCode>0.00%</c:formatCode>
                <c:ptCount val="2"/>
                <c:pt idx="0" formatCode="0%">
                  <c:v>9.4604368012487047E-2</c:v>
                </c:pt>
                <c:pt idx="1">
                  <c:v>0.11036227936549348</c:v>
                </c:pt>
              </c:numCache>
            </c:numRef>
          </c:val>
        </c:ser>
        <c:ser>
          <c:idx val="2"/>
          <c:order val="2"/>
          <c:tx>
            <c:strRef>
              <c:f>'G4'!$A$62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('G4'!$B$59,'G4'!$D$59)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('G4'!$C$62,'G4'!$E$62)</c:f>
              <c:numCache>
                <c:formatCode>0.00%</c:formatCode>
                <c:ptCount val="2"/>
                <c:pt idx="0" formatCode="0%">
                  <c:v>0.11579019249667197</c:v>
                </c:pt>
                <c:pt idx="1">
                  <c:v>7.2802721398481957E-2</c:v>
                </c:pt>
              </c:numCache>
            </c:numRef>
          </c:val>
        </c:ser>
        <c:ser>
          <c:idx val="3"/>
          <c:order val="3"/>
          <c:tx>
            <c:strRef>
              <c:f>'G4'!$A$63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('G4'!$B$59,'G4'!$D$59)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('G4'!$C$63,'G4'!$E$63)</c:f>
              <c:numCache>
                <c:formatCode>0.00%</c:formatCode>
                <c:ptCount val="2"/>
                <c:pt idx="0" formatCode="0%">
                  <c:v>0.16318867332508855</c:v>
                </c:pt>
                <c:pt idx="1">
                  <c:v>0.2044833054803892</c:v>
                </c:pt>
              </c:numCache>
            </c:numRef>
          </c:val>
        </c:ser>
        <c:ser>
          <c:idx val="4"/>
          <c:order val="4"/>
          <c:tx>
            <c:strRef>
              <c:f>'G4'!$A$64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('G4'!$B$59,'G4'!$D$59)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('G4'!$C$64,'G4'!$E$64)</c:f>
              <c:numCache>
                <c:formatCode>0.00%</c:formatCode>
                <c:ptCount val="2"/>
                <c:pt idx="0" formatCode="0%">
                  <c:v>0.55068683052427225</c:v>
                </c:pt>
                <c:pt idx="1">
                  <c:v>0.48385758496740716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766720"/>
        <c:axId val="91174016"/>
        <c:axId val="0"/>
      </c:bar3DChart>
      <c:catAx>
        <c:axId val="907667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crossAx val="91174016"/>
        <c:crosses val="autoZero"/>
        <c:auto val="1"/>
        <c:lblAlgn val="ctr"/>
        <c:lblOffset val="100"/>
        <c:noMultiLvlLbl val="0"/>
      </c:catAx>
      <c:valAx>
        <c:axId val="911740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0766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VALOR AGREGADO TOTAL NACIONAL     </a:t>
            </a:r>
          </a:p>
          <a:p>
            <a:pPr>
              <a:defRPr sz="1400"/>
            </a:pPr>
            <a:r>
              <a:rPr lang="en-US" sz="1400"/>
              <a:t> (</a:t>
            </a:r>
            <a:r>
              <a:rPr lang="es-EC" sz="1400"/>
              <a:t> $ 4.282.664.876</a:t>
            </a:r>
            <a:r>
              <a:rPr lang="en-US" sz="1400"/>
              <a:t>)</a:t>
            </a:r>
          </a:p>
        </c:rich>
      </c:tx>
      <c:layout>
        <c:manualLayout>
          <c:xMode val="edge"/>
          <c:yMode val="edge"/>
          <c:x val="0.31895149371615278"/>
          <c:y val="3.2482018612014864E-2"/>
        </c:manualLayout>
      </c:layout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'G4'!$G$60</c:f>
              <c:strCache>
                <c:ptCount val="1"/>
                <c:pt idx="0">
                  <c:v>HASTA 49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('G4'!$H$59,'G4'!$J$59)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('G4'!$I$60,'G4'!$K$60)</c:f>
              <c:numCache>
                <c:formatCode>0.00%</c:formatCode>
                <c:ptCount val="2"/>
                <c:pt idx="0" formatCode="0%">
                  <c:v>7.7076869463387765E-2</c:v>
                </c:pt>
                <c:pt idx="1">
                  <c:v>6.8824839417775091E-2</c:v>
                </c:pt>
              </c:numCache>
            </c:numRef>
          </c:val>
        </c:ser>
        <c:ser>
          <c:idx val="1"/>
          <c:order val="1"/>
          <c:tx>
            <c:strRef>
              <c:f>'G4'!$G$61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('G4'!$H$59,'G4'!$J$59)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('G4'!$I$61,'G4'!$K$61)</c:f>
              <c:numCache>
                <c:formatCode>0.00%</c:formatCode>
                <c:ptCount val="2"/>
                <c:pt idx="0" formatCode="0%">
                  <c:v>0.11767671944907064</c:v>
                </c:pt>
                <c:pt idx="1">
                  <c:v>6.4883030399554606E-2</c:v>
                </c:pt>
              </c:numCache>
            </c:numRef>
          </c:val>
        </c:ser>
        <c:ser>
          <c:idx val="2"/>
          <c:order val="2"/>
          <c:tx>
            <c:strRef>
              <c:f>'G4'!$G$62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('G4'!$H$59,'G4'!$J$59)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('G4'!$I$62,'G4'!$K$62)</c:f>
              <c:numCache>
                <c:formatCode>0.00%</c:formatCode>
                <c:ptCount val="2"/>
                <c:pt idx="0" formatCode="0%">
                  <c:v>0.15483233088515011</c:v>
                </c:pt>
                <c:pt idx="1">
                  <c:v>7.1254323647209891E-2</c:v>
                </c:pt>
              </c:numCache>
            </c:numRef>
          </c:val>
        </c:ser>
        <c:ser>
          <c:idx val="3"/>
          <c:order val="3"/>
          <c:tx>
            <c:strRef>
              <c:f>'G4'!$G$63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('G4'!$H$59,'G4'!$J$59)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('G4'!$I$63,'G4'!$K$63)</c:f>
              <c:numCache>
                <c:formatCode>0.00%</c:formatCode>
                <c:ptCount val="2"/>
                <c:pt idx="0" formatCode="0%">
                  <c:v>0.22219907307427889</c:v>
                </c:pt>
                <c:pt idx="1">
                  <c:v>0.16372752655343834</c:v>
                </c:pt>
              </c:numCache>
            </c:numRef>
          </c:val>
        </c:ser>
        <c:ser>
          <c:idx val="4"/>
          <c:order val="4"/>
          <c:tx>
            <c:strRef>
              <c:f>'G4'!$G$64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('G4'!$H$59,'G4'!$J$59)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('G4'!$I$64,'G4'!$K$64)</c:f>
              <c:numCache>
                <c:formatCode>0.00%</c:formatCode>
                <c:ptCount val="2"/>
                <c:pt idx="0" formatCode="0%">
                  <c:v>0.42821500712811261</c:v>
                </c:pt>
                <c:pt idx="1">
                  <c:v>0.63131027998202205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1220608"/>
        <c:axId val="90976640"/>
        <c:axId val="0"/>
      </c:bar3DChart>
      <c:catAx>
        <c:axId val="912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0976640"/>
        <c:crosses val="autoZero"/>
        <c:auto val="1"/>
        <c:lblAlgn val="ctr"/>
        <c:lblOffset val="100"/>
        <c:noMultiLvlLbl val="0"/>
      </c:catAx>
      <c:valAx>
        <c:axId val="909766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12206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FORMACIÓN DE CAPITAL FIJO                                                   </a:t>
            </a:r>
          </a:p>
          <a:p>
            <a:pPr>
              <a:defRPr sz="1400"/>
            </a:pPr>
            <a:r>
              <a:rPr lang="en-US" sz="1400"/>
              <a:t>   (</a:t>
            </a:r>
            <a:r>
              <a:rPr lang="es-EC" sz="1400"/>
              <a:t>$  1.460.702.568 </a:t>
            </a:r>
            <a:r>
              <a:rPr lang="en-US" sz="1400"/>
              <a:t>)</a:t>
            </a:r>
          </a:p>
        </c:rich>
      </c:tx>
      <c:layout>
        <c:manualLayout>
          <c:xMode val="edge"/>
          <c:yMode val="edge"/>
          <c:x val="0.36401372237072849"/>
          <c:y val="7.0973444568528957E-2"/>
        </c:manualLayout>
      </c:layout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117429733992447E-2"/>
          <c:y val="7.150574540279292E-2"/>
          <c:w val="0.96576514053201512"/>
          <c:h val="0.694475387955564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'G4'!$A$69</c:f>
              <c:strCache>
                <c:ptCount val="1"/>
                <c:pt idx="0">
                  <c:v>HASTA 49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('G4'!$B$68,'G4'!$D$68)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('G4'!$C$69,'G4'!$E$69)</c:f>
              <c:numCache>
                <c:formatCode>0%</c:formatCode>
                <c:ptCount val="2"/>
                <c:pt idx="0">
                  <c:v>4.4125851912921191E-2</c:v>
                </c:pt>
                <c:pt idx="1">
                  <c:v>7.3965953660979689E-2</c:v>
                </c:pt>
              </c:numCache>
            </c:numRef>
          </c:val>
        </c:ser>
        <c:ser>
          <c:idx val="1"/>
          <c:order val="1"/>
          <c:tx>
            <c:strRef>
              <c:f>'G4'!$A$70</c:f>
              <c:strCache>
                <c:ptCount val="1"/>
                <c:pt idx="0">
                  <c:v>DE 50 A 99</c:v>
                </c:pt>
              </c:strCache>
            </c:strRef>
          </c:tx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('G4'!$B$68,'G4'!$D$68)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('G4'!$C$70,'G4'!$E$70)</c:f>
              <c:numCache>
                <c:formatCode>0%</c:formatCode>
                <c:ptCount val="2"/>
                <c:pt idx="0">
                  <c:v>0.18382396857497357</c:v>
                </c:pt>
                <c:pt idx="1">
                  <c:v>1.1254995393184163E-2</c:v>
                </c:pt>
              </c:numCache>
            </c:numRef>
          </c:val>
        </c:ser>
        <c:ser>
          <c:idx val="2"/>
          <c:order val="2"/>
          <c:tx>
            <c:strRef>
              <c:f>'G4'!$A$71</c:f>
              <c:strCache>
                <c:ptCount val="1"/>
                <c:pt idx="0">
                  <c:v>DE 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('G4'!$B$68,'G4'!$D$68)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('G4'!$C$71,'G4'!$E$71)</c:f>
              <c:numCache>
                <c:formatCode>0%</c:formatCode>
                <c:ptCount val="2"/>
                <c:pt idx="0">
                  <c:v>0.21430683148847879</c:v>
                </c:pt>
                <c:pt idx="1">
                  <c:v>3.0740058622473081E-2</c:v>
                </c:pt>
              </c:numCache>
            </c:numRef>
          </c:val>
        </c:ser>
        <c:ser>
          <c:idx val="3"/>
          <c:order val="3"/>
          <c:tx>
            <c:strRef>
              <c:f>'G4'!$A$72</c:f>
              <c:strCache>
                <c:ptCount val="1"/>
                <c:pt idx="0">
                  <c:v>DE 200 A 499</c:v>
                </c:pt>
              </c:strCache>
            </c:strRef>
          </c:tx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('G4'!$B$68,'G4'!$D$68)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('G4'!$C$72,'G4'!$E$72)</c:f>
              <c:numCache>
                <c:formatCode>0%</c:formatCode>
                <c:ptCount val="2"/>
                <c:pt idx="0">
                  <c:v>0.33167563109083575</c:v>
                </c:pt>
                <c:pt idx="1">
                  <c:v>8.0515503404250108E-2</c:v>
                </c:pt>
              </c:numCache>
            </c:numRef>
          </c:val>
        </c:ser>
        <c:ser>
          <c:idx val="4"/>
          <c:order val="4"/>
          <c:tx>
            <c:strRef>
              <c:f>'G4'!$A$73</c:f>
              <c:strCache>
                <c:ptCount val="1"/>
                <c:pt idx="0">
                  <c:v>DE 500 Y MÁS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('G4'!$B$68,'G4'!$D$68)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('G4'!$C$73,'G4'!$E$73)</c:f>
              <c:numCache>
                <c:formatCode>0%</c:formatCode>
                <c:ptCount val="2"/>
                <c:pt idx="0">
                  <c:v>0.22606771693279074</c:v>
                </c:pt>
                <c:pt idx="1">
                  <c:v>0.80352348891911296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1035520"/>
        <c:axId val="91037056"/>
        <c:axId val="0"/>
      </c:bar3DChart>
      <c:catAx>
        <c:axId val="91035520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crossAx val="91037056"/>
        <c:crosses val="autoZero"/>
        <c:auto val="1"/>
        <c:lblAlgn val="ctr"/>
        <c:lblOffset val="100"/>
        <c:noMultiLvlLbl val="0"/>
      </c:catAx>
      <c:valAx>
        <c:axId val="91037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1035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21914721136606"/>
          <c:y val="0.8607651440285905"/>
          <c:w val="0.5664493230957135"/>
          <c:h val="5.347527711777028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C" sz="1400"/>
              <a:t>No. DE EMPRESAS  ( 958 empresas)</a:t>
            </a:r>
          </a:p>
        </c:rich>
      </c:tx>
      <c:layout/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'G5'!$A$61</c:f>
              <c:strCache>
                <c:ptCount val="1"/>
                <c:pt idx="0">
                  <c:v>HASTA 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('G5'!$B$60,'G5'!$D$60)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('G5'!$C$61,'G5'!$E$61)</c:f>
              <c:numCache>
                <c:formatCode>0%</c:formatCode>
                <c:ptCount val="2"/>
                <c:pt idx="0">
                  <c:v>0.46043165467625902</c:v>
                </c:pt>
                <c:pt idx="1">
                  <c:v>0.27500000000000002</c:v>
                </c:pt>
              </c:numCache>
            </c:numRef>
          </c:val>
        </c:ser>
        <c:ser>
          <c:idx val="1"/>
          <c:order val="1"/>
          <c:tx>
            <c:strRef>
              <c:f>'G5'!$A$62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('G5'!$B$60,'G5'!$D$60)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('G5'!$C$62,'G5'!$E$62)</c:f>
              <c:numCache>
                <c:formatCode>0%</c:formatCode>
                <c:ptCount val="2"/>
                <c:pt idx="0">
                  <c:v>0.15467625899280577</c:v>
                </c:pt>
                <c:pt idx="1">
                  <c:v>0.12647058823529411</c:v>
                </c:pt>
              </c:numCache>
            </c:numRef>
          </c:val>
        </c:ser>
        <c:ser>
          <c:idx val="2"/>
          <c:order val="2"/>
          <c:tx>
            <c:strRef>
              <c:f>'G5'!$A$63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('G5'!$B$60,'G5'!$D$60)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('G5'!$C$63,'G5'!$E$63)</c:f>
              <c:numCache>
                <c:formatCode>0%</c:formatCode>
                <c:ptCount val="2"/>
                <c:pt idx="0">
                  <c:v>0.17625899280575538</c:v>
                </c:pt>
                <c:pt idx="1">
                  <c:v>0.18382352941176472</c:v>
                </c:pt>
              </c:numCache>
            </c:numRef>
          </c:val>
        </c:ser>
        <c:ser>
          <c:idx val="3"/>
          <c:order val="3"/>
          <c:tx>
            <c:strRef>
              <c:f>'G5'!$A$64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('G5'!$B$60,'G5'!$D$60)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('G5'!$C$64,'G5'!$E$64)</c:f>
              <c:numCache>
                <c:formatCode>0%</c:formatCode>
                <c:ptCount val="2"/>
                <c:pt idx="0">
                  <c:v>0.16546762589928057</c:v>
                </c:pt>
                <c:pt idx="1">
                  <c:v>0.29411764705882354</c:v>
                </c:pt>
              </c:numCache>
            </c:numRef>
          </c:val>
        </c:ser>
        <c:ser>
          <c:idx val="4"/>
          <c:order val="4"/>
          <c:tx>
            <c:strRef>
              <c:f>'G5'!$A$65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('G5'!$B$60,'G5'!$D$60)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('G5'!$C$65,'G5'!$E$65)</c:f>
              <c:numCache>
                <c:formatCode>0%</c:formatCode>
                <c:ptCount val="2"/>
                <c:pt idx="0">
                  <c:v>4.3165467625899283E-2</c:v>
                </c:pt>
                <c:pt idx="1">
                  <c:v>0.12058823529411765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3234688"/>
        <c:axId val="93236224"/>
        <c:axId val="0"/>
      </c:bar3DChart>
      <c:catAx>
        <c:axId val="9323468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crossAx val="93236224"/>
        <c:crosses val="autoZero"/>
        <c:auto val="1"/>
        <c:lblAlgn val="ctr"/>
        <c:lblOffset val="100"/>
        <c:noMultiLvlLbl val="0"/>
      </c:catAx>
      <c:valAx>
        <c:axId val="932362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3234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C" sz="1400"/>
              <a:t>TOTAL PERSONAL OCUPADO </a:t>
            </a:r>
          </a:p>
          <a:p>
            <a:pPr>
              <a:defRPr sz="1400"/>
            </a:pPr>
            <a:r>
              <a:rPr lang="es-EC" sz="1400"/>
              <a:t> (158.144  trabajadores)</a:t>
            </a:r>
          </a:p>
        </c:rich>
      </c:tx>
      <c:layout/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'G5'!$H$61</c:f>
              <c:strCache>
                <c:ptCount val="1"/>
                <c:pt idx="0">
                  <c:v>HASTA 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('G5'!$I$60,'G5'!$K$60)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('G5'!$J$61,'G5'!$L$61)</c:f>
              <c:numCache>
                <c:formatCode>0%</c:formatCode>
                <c:ptCount val="2"/>
                <c:pt idx="0">
                  <c:v>4.6090755103860209E-2</c:v>
                </c:pt>
                <c:pt idx="1">
                  <c:v>1.885246560047554E-2</c:v>
                </c:pt>
              </c:numCache>
            </c:numRef>
          </c:val>
        </c:ser>
        <c:ser>
          <c:idx val="1"/>
          <c:order val="1"/>
          <c:tx>
            <c:strRef>
              <c:f>'G5'!$H$62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('G5'!$I$60,'G5'!$K$60)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('G5'!$J$62,'G5'!$L$62)</c:f>
              <c:numCache>
                <c:formatCode>0%</c:formatCode>
                <c:ptCount val="2"/>
                <c:pt idx="0">
                  <c:v>4.4694065555258386E-2</c:v>
                </c:pt>
                <c:pt idx="1">
                  <c:v>2.778469472179159E-2</c:v>
                </c:pt>
              </c:numCache>
            </c:numRef>
          </c:val>
        </c:ser>
        <c:ser>
          <c:idx val="2"/>
          <c:order val="2"/>
          <c:tx>
            <c:strRef>
              <c:f>'G5'!$H$63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('G5'!$I$60,'G5'!$K$60)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('G5'!$J$63,'G5'!$L$63)</c:f>
              <c:numCache>
                <c:formatCode>0%</c:formatCode>
                <c:ptCount val="2"/>
                <c:pt idx="0">
                  <c:v>0.1304864639980981</c:v>
                </c:pt>
                <c:pt idx="1">
                  <c:v>8.5145349537725012E-2</c:v>
                </c:pt>
              </c:numCache>
            </c:numRef>
          </c:val>
        </c:ser>
        <c:ser>
          <c:idx val="3"/>
          <c:order val="3"/>
          <c:tx>
            <c:strRef>
              <c:f>'G5'!$H$64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('G5'!$I$60,'G5'!$K$60)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('G5'!$J$64,'G5'!$L$64)</c:f>
              <c:numCache>
                <c:formatCode>0%</c:formatCode>
                <c:ptCount val="2"/>
                <c:pt idx="0">
                  <c:v>0.32192208255326749</c:v>
                </c:pt>
                <c:pt idx="1">
                  <c:v>0.36067891367386112</c:v>
                </c:pt>
              </c:numCache>
            </c:numRef>
          </c:val>
        </c:ser>
        <c:ser>
          <c:idx val="4"/>
          <c:order val="4"/>
          <c:tx>
            <c:strRef>
              <c:f>'G5'!$H$65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('G5'!$I$60,'G5'!$K$60)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('G5'!$J$65,'G5'!$L$65)</c:f>
              <c:numCache>
                <c:formatCode>0%</c:formatCode>
                <c:ptCount val="2"/>
                <c:pt idx="0">
                  <c:v>0.45680663278951589</c:v>
                </c:pt>
                <c:pt idx="1">
                  <c:v>0.50753857646614675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3258496"/>
        <c:axId val="93260032"/>
        <c:axId val="0"/>
      </c:bar3DChart>
      <c:catAx>
        <c:axId val="93258496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crossAx val="93260032"/>
        <c:crosses val="autoZero"/>
        <c:auto val="1"/>
        <c:lblAlgn val="ctr"/>
        <c:lblOffset val="100"/>
        <c:noMultiLvlLbl val="0"/>
      </c:catAx>
      <c:valAx>
        <c:axId val="93260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3258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'G5'!$A$71</c:f>
              <c:strCache>
                <c:ptCount val="1"/>
                <c:pt idx="0">
                  <c:v>HASTA 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('G5'!$B$70,'G5'!$D$70)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('G5'!$C$71,'G5'!$E$71)</c:f>
              <c:numCache>
                <c:formatCode>0%</c:formatCode>
                <c:ptCount val="2"/>
                <c:pt idx="0">
                  <c:v>3.6652353457992469E-2</c:v>
                </c:pt>
                <c:pt idx="1">
                  <c:v>1.1535770900576788E-2</c:v>
                </c:pt>
              </c:numCache>
            </c:numRef>
          </c:val>
        </c:ser>
        <c:ser>
          <c:idx val="1"/>
          <c:order val="1"/>
          <c:tx>
            <c:strRef>
              <c:f>'G5'!$A$72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('G5'!$B$70,'G5'!$D$70)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('G5'!$C$72,'G5'!$E$72)</c:f>
              <c:numCache>
                <c:formatCode>0%</c:formatCode>
                <c:ptCount val="2"/>
                <c:pt idx="0">
                  <c:v>4.7228358524928432E-2</c:v>
                </c:pt>
                <c:pt idx="1">
                  <c:v>2.2850862710293782E-2</c:v>
                </c:pt>
              </c:numCache>
            </c:numRef>
          </c:val>
        </c:ser>
        <c:ser>
          <c:idx val="2"/>
          <c:order val="2"/>
          <c:tx>
            <c:strRef>
              <c:f>'G5'!$A$73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('G5'!$B$70,'G5'!$D$70)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('G5'!$C$73,'G5'!$E$73)</c:f>
              <c:numCache>
                <c:formatCode>0%</c:formatCode>
                <c:ptCount val="2"/>
                <c:pt idx="0">
                  <c:v>0.13802424597153454</c:v>
                </c:pt>
                <c:pt idx="1">
                  <c:v>6.5357962968770722E-2</c:v>
                </c:pt>
              </c:numCache>
            </c:numRef>
          </c:val>
        </c:ser>
        <c:ser>
          <c:idx val="3"/>
          <c:order val="3"/>
          <c:tx>
            <c:strRef>
              <c:f>'G5'!$A$74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('G5'!$B$70,'G5'!$D$70)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('G5'!$C$74,'G5'!$E$74)</c:f>
              <c:numCache>
                <c:formatCode>0%</c:formatCode>
                <c:ptCount val="2"/>
                <c:pt idx="0">
                  <c:v>0.3585977450806942</c:v>
                </c:pt>
                <c:pt idx="1">
                  <c:v>0.28662624502877682</c:v>
                </c:pt>
              </c:numCache>
            </c:numRef>
          </c:val>
        </c:ser>
        <c:ser>
          <c:idx val="4"/>
          <c:order val="4"/>
          <c:tx>
            <c:strRef>
              <c:f>'G5'!$A$75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('G5'!$B$70,'G5'!$D$70)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('G5'!$C$75,'G5'!$E$75)</c:f>
              <c:numCache>
                <c:formatCode>0%</c:formatCode>
                <c:ptCount val="2"/>
                <c:pt idx="0">
                  <c:v>0.41949729696485044</c:v>
                </c:pt>
                <c:pt idx="1">
                  <c:v>0.61362915839158183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3310976"/>
        <c:axId val="93312512"/>
        <c:axId val="0"/>
      </c:bar3DChart>
      <c:catAx>
        <c:axId val="93310976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crossAx val="93312512"/>
        <c:crosses val="autoZero"/>
        <c:auto val="1"/>
        <c:lblAlgn val="ctr"/>
        <c:lblOffset val="100"/>
        <c:noMultiLvlLbl val="0"/>
      </c:catAx>
      <c:valAx>
        <c:axId val="933125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33109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'G5'!$H$71</c:f>
              <c:strCache>
                <c:ptCount val="1"/>
                <c:pt idx="0">
                  <c:v>HASTA  799999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('G5'!$I$70,'G5'!$K$70)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('G5'!$J$71,'G5'!$L$71)</c:f>
              <c:numCache>
                <c:formatCode>#,#00%</c:formatCode>
                <c:ptCount val="2"/>
                <c:pt idx="0" formatCode="0%">
                  <c:v>3.1241831647850979E-2</c:v>
                </c:pt>
                <c:pt idx="1">
                  <c:v>6.4653442357468617E-3</c:v>
                </c:pt>
              </c:numCache>
            </c:numRef>
          </c:val>
        </c:ser>
        <c:ser>
          <c:idx val="1"/>
          <c:order val="1"/>
          <c:tx>
            <c:strRef>
              <c:f>'G5'!$H$72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('G5'!$I$70,'G5'!$K$70)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('G5'!$J$72,'G5'!$L$72)</c:f>
              <c:numCache>
                <c:formatCode>0%</c:formatCode>
                <c:ptCount val="2"/>
                <c:pt idx="0">
                  <c:v>4.7083322593032884E-2</c:v>
                </c:pt>
                <c:pt idx="1">
                  <c:v>1.2991136024113789E-2</c:v>
                </c:pt>
              </c:numCache>
            </c:numRef>
          </c:val>
        </c:ser>
        <c:ser>
          <c:idx val="2"/>
          <c:order val="2"/>
          <c:tx>
            <c:strRef>
              <c:f>'G5'!$H$73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('G5'!$I$70,'G5'!$K$70)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('G5'!$J$73,'G5'!$L$73)</c:f>
              <c:numCache>
                <c:formatCode>0%</c:formatCode>
                <c:ptCount val="2"/>
                <c:pt idx="0">
                  <c:v>0.11926191764474643</c:v>
                </c:pt>
                <c:pt idx="1">
                  <c:v>3.9566172497521701E-2</c:v>
                </c:pt>
              </c:numCache>
            </c:numRef>
          </c:val>
        </c:ser>
        <c:ser>
          <c:idx val="3"/>
          <c:order val="3"/>
          <c:tx>
            <c:strRef>
              <c:f>'G5'!$H$74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('G5'!$I$70,'G5'!$K$70)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('G5'!$J$74,'G5'!$L$74)</c:f>
              <c:numCache>
                <c:formatCode>0%</c:formatCode>
                <c:ptCount val="2"/>
                <c:pt idx="0">
                  <c:v>0.32569114796378523</c:v>
                </c:pt>
                <c:pt idx="1">
                  <c:v>0.18289721048909297</c:v>
                </c:pt>
              </c:numCache>
            </c:numRef>
          </c:val>
        </c:ser>
        <c:ser>
          <c:idx val="4"/>
          <c:order val="4"/>
          <c:tx>
            <c:strRef>
              <c:f>'G5'!$H$75</c:f>
              <c:strCache>
                <c:ptCount val="1"/>
                <c:pt idx="0">
                  <c:v>DE 20000000 Y MAS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('G5'!$I$70,'G5'!$K$70)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('G5'!$J$75,'G5'!$L$75)</c:f>
              <c:numCache>
                <c:formatCode>0%</c:formatCode>
                <c:ptCount val="2"/>
                <c:pt idx="0">
                  <c:v>0.47672178015058447</c:v>
                </c:pt>
                <c:pt idx="1">
                  <c:v>0.75808013675352459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3420544"/>
        <c:axId val="93459200"/>
        <c:axId val="0"/>
      </c:bar3DChart>
      <c:catAx>
        <c:axId val="93420544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crossAx val="93459200"/>
        <c:crosses val="autoZero"/>
        <c:auto val="1"/>
        <c:lblAlgn val="ctr"/>
        <c:lblOffset val="100"/>
        <c:noMultiLvlLbl val="0"/>
      </c:catAx>
      <c:valAx>
        <c:axId val="934592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34205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200"/>
              <a:t>0</a:t>
            </a:r>
          </a:p>
        </c:rich>
      </c:tx>
      <c:layout/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'G6'!$A$65</c:f>
              <c:strCache>
                <c:ptCount val="1"/>
                <c:pt idx="0">
                  <c:v>HASTA  799999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('G6'!$B$64,'G6'!$D$64)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('G6'!$C$65,'G6'!$E$65)</c:f>
              <c:numCache>
                <c:formatCode>0%</c:formatCode>
                <c:ptCount val="2"/>
                <c:pt idx="0">
                  <c:v>3.0300628229066921E-2</c:v>
                </c:pt>
                <c:pt idx="1">
                  <c:v>6.122318899579992E-3</c:v>
                </c:pt>
              </c:numCache>
            </c:numRef>
          </c:val>
        </c:ser>
        <c:ser>
          <c:idx val="1"/>
          <c:order val="1"/>
          <c:tx>
            <c:strRef>
              <c:f>'G6'!$A$66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('G6'!$B$64,'G6'!$D$64)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('G6'!$C$66,'G6'!$E$66)</c:f>
              <c:numCache>
                <c:formatCode>0%</c:formatCode>
                <c:ptCount val="2"/>
                <c:pt idx="0">
                  <c:v>4.8280659783544982E-2</c:v>
                </c:pt>
                <c:pt idx="1">
                  <c:v>1.1979876643365073E-2</c:v>
                </c:pt>
              </c:numCache>
            </c:numRef>
          </c:val>
        </c:ser>
        <c:ser>
          <c:idx val="2"/>
          <c:order val="2"/>
          <c:tx>
            <c:strRef>
              <c:f>'G6'!$A$67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('G6'!$B$64,'G6'!$D$64)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('G6'!$C$67,'G6'!$E$67)</c:f>
              <c:numCache>
                <c:formatCode>0%</c:formatCode>
                <c:ptCount val="2"/>
                <c:pt idx="0">
                  <c:v>0.1063291430236413</c:v>
                </c:pt>
                <c:pt idx="1">
                  <c:v>3.7174391723470944E-2</c:v>
                </c:pt>
              </c:numCache>
            </c:numRef>
          </c:val>
        </c:ser>
        <c:ser>
          <c:idx val="3"/>
          <c:order val="3"/>
          <c:tx>
            <c:strRef>
              <c:f>'G6'!$A$68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('G6'!$B$64,'G6'!$D$64)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('G6'!$C$68,'G6'!$E$68)</c:f>
              <c:numCache>
                <c:formatCode>0%</c:formatCode>
                <c:ptCount val="2"/>
                <c:pt idx="0">
                  <c:v>0.29385218309065642</c:v>
                </c:pt>
                <c:pt idx="1">
                  <c:v>0.17248546259440206</c:v>
                </c:pt>
              </c:numCache>
            </c:numRef>
          </c:val>
        </c:ser>
        <c:ser>
          <c:idx val="4"/>
          <c:order val="4"/>
          <c:tx>
            <c:strRef>
              <c:f>'G6'!$A$69</c:f>
              <c:strCache>
                <c:ptCount val="1"/>
                <c:pt idx="0">
                  <c:v>DE 20000000 Y MÁS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52,2%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77,3%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('G6'!$B$64,'G6'!$D$64)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('G6'!$C$69,'G6'!$E$69)</c:f>
              <c:numCache>
                <c:formatCode>0%</c:formatCode>
                <c:ptCount val="2"/>
                <c:pt idx="0">
                  <c:v>0.52123738587309032</c:v>
                </c:pt>
                <c:pt idx="1">
                  <c:v>0.77223795013918195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3535232"/>
        <c:axId val="93557504"/>
        <c:axId val="0"/>
      </c:bar3DChart>
      <c:catAx>
        <c:axId val="93535232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crossAx val="93557504"/>
        <c:crosses val="autoZero"/>
        <c:auto val="1"/>
        <c:lblAlgn val="ctr"/>
        <c:lblOffset val="100"/>
        <c:noMultiLvlLbl val="0"/>
      </c:catAx>
      <c:valAx>
        <c:axId val="935575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3535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8833023137241729"/>
          <c:w val="0.9985157292360255"/>
          <c:h val="9.073127483483629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200"/>
              <a:t>TOTAL PERSONAL OCUPADO </a:t>
            </a:r>
          </a:p>
          <a:p>
            <a:pPr>
              <a:defRPr/>
            </a:pPr>
            <a:r>
              <a:rPr lang="es-EC" sz="1200"/>
              <a:t> (158.144  trabajadores)</a:t>
            </a:r>
          </a:p>
        </c:rich>
      </c:tx>
      <c:layout/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'G6'!$A$75</c:f>
              <c:strCache>
                <c:ptCount val="1"/>
                <c:pt idx="0">
                  <c:v>HASTA  799999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('G6'!$B$74,'G6'!$D$74)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('G6'!$C$75,'G6'!$E$75)</c:f>
              <c:numCache>
                <c:formatCode>#,#00%</c:formatCode>
                <c:ptCount val="2"/>
                <c:pt idx="0">
                  <c:v>-1.3814538889612581E-2</c:v>
                </c:pt>
                <c:pt idx="1">
                  <c:v>4.5116454565028233E-3</c:v>
                </c:pt>
              </c:numCache>
            </c:numRef>
          </c:val>
        </c:ser>
        <c:ser>
          <c:idx val="1"/>
          <c:order val="1"/>
          <c:tx>
            <c:strRef>
              <c:f>'G6'!$A$76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('G6'!$B$74,'G6'!$D$74)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('G6'!$C$76,'G6'!$E$76)</c:f>
              <c:numCache>
                <c:formatCode>#,#00%</c:formatCode>
                <c:ptCount val="2"/>
                <c:pt idx="0">
                  <c:v>-1.5085694824590915E-2</c:v>
                </c:pt>
                <c:pt idx="1">
                  <c:v>1.1078905629132966E-2</c:v>
                </c:pt>
              </c:numCache>
            </c:numRef>
          </c:val>
        </c:ser>
        <c:ser>
          <c:idx val="2"/>
          <c:order val="2"/>
          <c:tx>
            <c:strRef>
              <c:f>'G6'!$A$77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('G6'!$B$74,'G6'!$D$74)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('G6'!$C$77,'G6'!$E$77)</c:f>
              <c:numCache>
                <c:formatCode>#,#00%</c:formatCode>
                <c:ptCount val="2"/>
                <c:pt idx="0">
                  <c:v>0.16532855196635265</c:v>
                </c:pt>
                <c:pt idx="1">
                  <c:v>1.9285755768700152E-3</c:v>
                </c:pt>
              </c:numCache>
            </c:numRef>
          </c:val>
        </c:ser>
        <c:ser>
          <c:idx val="3"/>
          <c:order val="3"/>
          <c:tx>
            <c:strRef>
              <c:f>'G6'!$A$78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('G6'!$B$74,'G6'!$D$74)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('G6'!$C$78,'G6'!$E$78)</c:f>
              <c:numCache>
                <c:formatCode>#,#00%</c:formatCode>
                <c:ptCount val="2"/>
                <c:pt idx="0">
                  <c:v>0.64186263542186683</c:v>
                </c:pt>
                <c:pt idx="1">
                  <c:v>4.6750726393134934E-2</c:v>
                </c:pt>
              </c:numCache>
            </c:numRef>
          </c:val>
        </c:ser>
        <c:ser>
          <c:idx val="4"/>
          <c:order val="4"/>
          <c:tx>
            <c:strRef>
              <c:f>'G6'!$A$79</c:f>
              <c:strCache>
                <c:ptCount val="1"/>
                <c:pt idx="0">
                  <c:v>DE 20000000 Y MÁS</c:v>
                </c:pt>
              </c:strCache>
            </c:strRef>
          </c:tx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93,5%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('G6'!$B$74,'G6'!$D$74)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('G6'!$C$79,'G6'!$E$79)</c:f>
              <c:numCache>
                <c:formatCode>#,#00%</c:formatCode>
                <c:ptCount val="2"/>
                <c:pt idx="0">
                  <c:v>0.22170904632598412</c:v>
                </c:pt>
                <c:pt idx="1">
                  <c:v>0.9357301469443593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169984"/>
        <c:axId val="100175872"/>
        <c:axId val="0"/>
      </c:bar3DChart>
      <c:catAx>
        <c:axId val="100169984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crossAx val="100175872"/>
        <c:crosses val="autoZero"/>
        <c:auto val="1"/>
        <c:lblAlgn val="ctr"/>
        <c:lblOffset val="100"/>
        <c:noMultiLvlLbl val="0"/>
      </c:catAx>
      <c:valAx>
        <c:axId val="100175872"/>
        <c:scaling>
          <c:orientation val="minMax"/>
        </c:scaling>
        <c:delete val="1"/>
        <c:axPos val="l"/>
        <c:numFmt formatCode="#,#00%" sourceLinked="1"/>
        <c:majorTickMark val="out"/>
        <c:minorTickMark val="none"/>
        <c:tickLblPos val="nextTo"/>
        <c:crossAx val="100169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8833023137241729"/>
          <c:w val="0.9985157292360255"/>
          <c:h val="9.073127483483629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200"/>
              <a:t>0</a:t>
            </a:r>
          </a:p>
        </c:rich>
      </c:tx>
      <c:layout/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'G6'!$G$65</c:f>
              <c:strCache>
                <c:ptCount val="1"/>
                <c:pt idx="0">
                  <c:v>HASTA  799999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('G6'!$H$64,'G6'!$J$64)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('G6'!$I$65,'G6'!$K$65)</c:f>
              <c:numCache>
                <c:formatCode>0%</c:formatCode>
                <c:ptCount val="2"/>
                <c:pt idx="0">
                  <c:v>3.2972625884179048E-2</c:v>
                </c:pt>
                <c:pt idx="1">
                  <c:v>6.9349326130011494E-3</c:v>
                </c:pt>
              </c:numCache>
            </c:numRef>
          </c:val>
        </c:ser>
        <c:ser>
          <c:idx val="1"/>
          <c:order val="1"/>
          <c:tx>
            <c:strRef>
              <c:f>'G6'!$G$66</c:f>
              <c:strCache>
                <c:ptCount val="1"/>
                <c:pt idx="0">
                  <c:v>DE 800000 A 1999999</c:v>
                </c:pt>
              </c:strCache>
            </c:strRef>
          </c:tx>
          <c:invertIfNegative val="0"/>
          <c:dLbls>
            <c:numFmt formatCode="0.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('G6'!$H$64,'G6'!$J$64)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('G6'!$I$66,'G6'!$K$66)</c:f>
              <c:numCache>
                <c:formatCode>0%</c:formatCode>
                <c:ptCount val="2"/>
                <c:pt idx="0">
                  <c:v>4.4881519808511641E-2</c:v>
                </c:pt>
                <c:pt idx="1">
                  <c:v>1.4375510883695437E-2</c:v>
                </c:pt>
              </c:numCache>
            </c:numRef>
          </c:val>
        </c:ser>
        <c:ser>
          <c:idx val="2"/>
          <c:order val="2"/>
          <c:tx>
            <c:strRef>
              <c:f>'G6'!$G$67</c:f>
              <c:strCache>
                <c:ptCount val="1"/>
                <c:pt idx="0">
                  <c:v>DE 2000000 Y 3999999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('G6'!$H$64,'G6'!$J$64)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('G6'!$I$67,'G6'!$K$67)</c:f>
              <c:numCache>
                <c:formatCode>0%</c:formatCode>
                <c:ptCount val="2"/>
                <c:pt idx="0">
                  <c:v>0.14304420670916257</c:v>
                </c:pt>
                <c:pt idx="1">
                  <c:v>4.2840427586038288E-2</c:v>
                </c:pt>
              </c:numCache>
            </c:numRef>
          </c:val>
        </c:ser>
        <c:ser>
          <c:idx val="3"/>
          <c:order val="3"/>
          <c:tx>
            <c:strRef>
              <c:f>'G6'!$G$68</c:f>
              <c:strCache>
                <c:ptCount val="1"/>
                <c:pt idx="0">
                  <c:v>DE 4000000 Y 19999999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('G6'!$H$64,'G6'!$J$64)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('G6'!$I$68,'G6'!$K$68)</c:f>
              <c:numCache>
                <c:formatCode>0%</c:formatCode>
                <c:ptCount val="2"/>
                <c:pt idx="0">
                  <c:v>0.38424033700546661</c:v>
                </c:pt>
                <c:pt idx="1">
                  <c:v>0.19715048942435545</c:v>
                </c:pt>
              </c:numCache>
            </c:numRef>
          </c:val>
        </c:ser>
        <c:ser>
          <c:idx val="4"/>
          <c:order val="4"/>
          <c:tx>
            <c:strRef>
              <c:f>'G6'!$G$69</c:f>
              <c:strCache>
                <c:ptCount val="1"/>
                <c:pt idx="0">
                  <c:v>DE 20000000 Y MÁS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('G6'!$H$64,'G6'!$J$64)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('G6'!$I$69,'G6'!$K$69)</c:f>
              <c:numCache>
                <c:formatCode>0%</c:formatCode>
                <c:ptCount val="2"/>
                <c:pt idx="0">
                  <c:v>0.39486131059268009</c:v>
                </c:pt>
                <c:pt idx="1">
                  <c:v>0.7386986394929097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9866496"/>
        <c:axId val="99868032"/>
        <c:axId val="0"/>
      </c:bar3DChart>
      <c:catAx>
        <c:axId val="99866496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crossAx val="99868032"/>
        <c:crosses val="autoZero"/>
        <c:auto val="1"/>
        <c:lblAlgn val="ctr"/>
        <c:lblOffset val="100"/>
        <c:noMultiLvlLbl val="0"/>
      </c:catAx>
      <c:valAx>
        <c:axId val="99868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9866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8833023137241729"/>
          <c:w val="0.9985157292360255"/>
          <c:h val="9.073127483483629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PERSONAL OCUPADO HOTELES, RESTAURANTES Y SERVICIOS 
TOTAL NACIONAL (158.144  Trabajadores)</a:t>
            </a:r>
          </a:p>
        </c:rich>
      </c:tx>
      <c:layout/>
      <c:overlay val="0"/>
    </c:title>
    <c:autoTitleDeleted val="0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728374914043232E-2"/>
          <c:y val="0.13183001926464616"/>
          <c:w val="0.95685367884157846"/>
          <c:h val="0.77100651124977704"/>
        </c:manualLayout>
      </c:layout>
      <c:pie3DChart>
        <c:varyColors val="1"/>
        <c:ser>
          <c:idx val="0"/>
          <c:order val="0"/>
          <c:tx>
            <c:strRef>
              <c:f>'G7'!$C$64:$D$64</c:f>
              <c:strCache>
                <c:ptCount val="1"/>
                <c:pt idx="0">
                  <c:v>MUJERES HOMBRES</c:v>
                </c:pt>
              </c:strCache>
            </c:strRef>
          </c:tx>
          <c:dPt>
            <c:idx val="1"/>
            <c:bubble3D val="0"/>
            <c:explosion val="6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('G7'!$C$64,'G7'!$D$64)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('G7'!$C$70,'G7'!$D$70)</c:f>
              <c:numCache>
                <c:formatCode>0%</c:formatCode>
                <c:ptCount val="2"/>
                <c:pt idx="0">
                  <c:v>0.37750470732331542</c:v>
                </c:pt>
                <c:pt idx="1">
                  <c:v>0.62250214800190118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36379553141305221"/>
          <c:y val="0.89391721907935973"/>
          <c:w val="0.22907115531651112"/>
          <c:h val="3.905233556783802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PERSONAL OCUPADO - HOTELES Y RESTAURANTES </a:t>
            </a:r>
          </a:p>
          <a:p>
            <a:pPr>
              <a:defRPr sz="1400"/>
            </a:pPr>
            <a:r>
              <a:rPr lang="en-US" sz="1400"/>
              <a:t> (33.651   Trabajadores)</a:t>
            </a:r>
          </a:p>
        </c:rich>
      </c:tx>
      <c:layout/>
      <c:overlay val="0"/>
    </c:title>
    <c:autoTitleDeleted val="0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728374914043232E-2"/>
          <c:y val="0.13183001926464616"/>
          <c:w val="0.95685367884157846"/>
          <c:h val="0.77100651124977704"/>
        </c:manualLayout>
      </c:layout>
      <c:pie3DChart>
        <c:varyColors val="1"/>
        <c:ser>
          <c:idx val="0"/>
          <c:order val="0"/>
          <c:tx>
            <c:strRef>
              <c:f>'G7'!$A$65:$A$66</c:f>
              <c:strCache>
                <c:ptCount val="1"/>
                <c:pt idx="0">
                  <c:v>HOTELES Y RESTAURANTES</c:v>
                </c:pt>
              </c:strCache>
            </c:strRef>
          </c:tx>
          <c:dPt>
            <c:idx val="1"/>
            <c:bubble3D val="0"/>
            <c:explosion val="5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('G7'!$C$64,'G7'!$D$64)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('G7'!$C$66,'G7'!$D$66)</c:f>
              <c:numCache>
                <c:formatCode>0%</c:formatCode>
                <c:ptCount val="2"/>
                <c:pt idx="0">
                  <c:v>0.36666666666666664</c:v>
                </c:pt>
                <c:pt idx="1">
                  <c:v>0.6333333333333333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4193504812714835"/>
          <c:y val="0.93114476789663081"/>
          <c:w val="0.22907115531651112"/>
          <c:h val="3.905233556783802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SERVICIOS
(124.493 Trabajadores)</a:t>
            </a:r>
          </a:p>
        </c:rich>
      </c:tx>
      <c:layout/>
      <c:overlay val="0"/>
    </c:title>
    <c:autoTitleDeleted val="0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'G7'!$A$67:$A$68</c:f>
              <c:strCache>
                <c:ptCount val="1"/>
                <c:pt idx="0">
                  <c:v>SERVICIOS</c:v>
                </c:pt>
              </c:strCache>
            </c:strRef>
          </c:tx>
          <c:dPt>
            <c:idx val="1"/>
            <c:bubble3D val="0"/>
            <c:explosion val="4"/>
          </c:dPt>
          <c:dLbls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('G7'!$C$64,'G7'!$D$64)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('G7'!$C$68,'G7'!$D$68)</c:f>
              <c:numCache>
                <c:formatCode>0%</c:formatCode>
                <c:ptCount val="2"/>
                <c:pt idx="0">
                  <c:v>0.38089323324512608</c:v>
                </c:pt>
                <c:pt idx="1">
                  <c:v>0.61910676675487386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REMUNERACIONES </a:t>
            </a:r>
          </a:p>
          <a:p>
            <a:pPr>
              <a:defRPr sz="1400"/>
            </a:pPr>
            <a:r>
              <a:rPr lang="en-US" sz="1400"/>
              <a:t> TOTAL NACIONAL (2.338.785.043)</a:t>
            </a:r>
          </a:p>
        </c:rich>
      </c:tx>
      <c:layout/>
      <c:overlay val="0"/>
    </c:title>
    <c:autoTitleDeleted val="0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728374914043232E-2"/>
          <c:y val="0.13183001926464616"/>
          <c:w val="0.95685367884157846"/>
          <c:h val="0.77100651124977704"/>
        </c:manualLayout>
      </c:layout>
      <c:pie3DChart>
        <c:varyColors val="1"/>
        <c:ser>
          <c:idx val="0"/>
          <c:order val="0"/>
          <c:tx>
            <c:strRef>
              <c:f>'G8'!$B$32</c:f>
              <c:strCache>
                <c:ptCount val="1"/>
                <c:pt idx="0">
                  <c:v>REMUNERACIONES</c:v>
                </c:pt>
              </c:strCache>
            </c:strRef>
          </c:tx>
          <c:dPt>
            <c:idx val="1"/>
            <c:bubble3D val="0"/>
            <c:explosion val="15"/>
          </c:dPt>
          <c:dLbls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'G8'!$A$33:$A$34</c:f>
              <c:strCache>
                <c:ptCount val="2"/>
                <c:pt idx="0">
                  <c:v>HOTELES Y RESTAURANTES</c:v>
                </c:pt>
                <c:pt idx="1">
                  <c:v>SERVICIOS</c:v>
                </c:pt>
              </c:strCache>
            </c:strRef>
          </c:cat>
          <c:val>
            <c:numRef>
              <c:f>'G8'!$C$33:$C$34</c:f>
              <c:numCache>
                <c:formatCode>0%</c:formatCode>
                <c:ptCount val="2"/>
                <c:pt idx="0">
                  <c:v>0.13521821979601226</c:v>
                </c:pt>
                <c:pt idx="1">
                  <c:v>0.86478178020398766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1862081926916058"/>
          <c:y val="0.93114476789663081"/>
          <c:w val="0.63611465892073826"/>
          <c:h val="3.905233556783802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16817081913678E-2"/>
          <c:y val="9.3166453336347502E-2"/>
          <c:w val="0.96916916868315828"/>
          <c:h val="0.69349489647127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'G9'!$B$39:$C$39</c:f>
              <c:strCache>
                <c:ptCount val="1"/>
                <c:pt idx="0">
                  <c:v>HOTELES Y RESTAURANTES</c:v>
                </c:pt>
              </c:strCache>
            </c:strRef>
          </c:tx>
          <c:invertIfNegative val="0"/>
          <c:dPt>
            <c:idx val="1"/>
            <c:invertIfNegative val="0"/>
            <c:bubble3D val="0"/>
          </c:dPt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'G9'!$A$40:$A$43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AMAZÓNICA</c:v>
                </c:pt>
                <c:pt idx="3">
                  <c:v>REGIÓN INSULAR</c:v>
                </c:pt>
              </c:strCache>
            </c:strRef>
          </c:cat>
          <c:val>
            <c:numRef>
              <c:f>'G9'!$C$40:$C$43</c:f>
              <c:numCache>
                <c:formatCode>#,#00%</c:formatCode>
                <c:ptCount val="4"/>
                <c:pt idx="0">
                  <c:v>0.69168006207818689</c:v>
                </c:pt>
                <c:pt idx="1">
                  <c:v>0.28299610414475923</c:v>
                </c:pt>
                <c:pt idx="2">
                  <c:v>1.3473132575285058E-2</c:v>
                </c:pt>
                <c:pt idx="3">
                  <c:v>1.1850701201768812E-2</c:v>
                </c:pt>
              </c:numCache>
            </c:numRef>
          </c:val>
        </c:ser>
        <c:ser>
          <c:idx val="1"/>
          <c:order val="1"/>
          <c:tx>
            <c:strRef>
              <c:f>'G9'!$D$39</c:f>
              <c:strCache>
                <c:ptCount val="1"/>
                <c:pt idx="0">
                  <c:v>SERVICIOS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'G9'!$A$40:$A$43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AMAZÓNICA</c:v>
                </c:pt>
                <c:pt idx="3">
                  <c:v>REGIÓN INSULAR</c:v>
                </c:pt>
              </c:strCache>
            </c:strRef>
          </c:cat>
          <c:val>
            <c:numRef>
              <c:f>'G9'!$E$40:$E$43</c:f>
              <c:numCache>
                <c:formatCode>#,#00%</c:formatCode>
                <c:ptCount val="4"/>
                <c:pt idx="0">
                  <c:v>0.69130161407497981</c:v>
                </c:pt>
                <c:pt idx="1">
                  <c:v>0.30497271974811113</c:v>
                </c:pt>
                <c:pt idx="2">
                  <c:v>2.9366572914311115E-3</c:v>
                </c:pt>
                <c:pt idx="3">
                  <c:v>7.8900888547797014E-4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2"/>
        <c:overlap val="-14"/>
        <c:axId val="90917120"/>
        <c:axId val="90923008"/>
      </c:barChart>
      <c:catAx>
        <c:axId val="90917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90923008"/>
        <c:crosses val="autoZero"/>
        <c:auto val="1"/>
        <c:lblAlgn val="ctr"/>
        <c:lblOffset val="100"/>
        <c:noMultiLvlLbl val="0"/>
      </c:catAx>
      <c:valAx>
        <c:axId val="90923008"/>
        <c:scaling>
          <c:orientation val="minMax"/>
        </c:scaling>
        <c:delete val="1"/>
        <c:axPos val="l"/>
        <c:numFmt formatCode="#,#00%" sourceLinked="1"/>
        <c:majorTickMark val="out"/>
        <c:minorTickMark val="none"/>
        <c:tickLblPos val="nextTo"/>
        <c:crossAx val="90917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26864037689093"/>
          <c:y val="0.93885367509098883"/>
          <c:w val="0.7054267449406374"/>
          <c:h val="4.591237278800316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5E-2"/>
          <c:y val="0.16677016622243002"/>
          <c:w val="0.89583333333333337"/>
          <c:h val="0.61657617345300697"/>
        </c:manualLayout>
      </c:layout>
      <c:pie3DChart>
        <c:varyColors val="1"/>
        <c:ser>
          <c:idx val="0"/>
          <c:order val="0"/>
          <c:tx>
            <c:strRef>
              <c:f>'G10'!$B$61</c:f>
              <c:strCache>
                <c:ptCount val="1"/>
                <c:pt idx="0">
                  <c:v>REMUNERACIONES</c:v>
                </c:pt>
              </c:strCache>
            </c:strRef>
          </c:tx>
          <c:explosion val="11"/>
          <c:dPt>
            <c:idx val="0"/>
            <c:bubble3D val="0"/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6,27%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2717663426913933E-4"/>
                  <c:y val="8.042191073347042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2723789307251999E-2"/>
                  <c:y val="-1.71093492710400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'G10'!$C$62:$J$62</c:f>
              <c:strCache>
                <c:ptCount val="8"/>
                <c:pt idx="0">
                  <c:v>SUELDOS Y SALARIOS BASICOS NOMINALES</c:v>
                </c:pt>
                <c:pt idx="1">
                  <c:v>OTRAS REMUNERACIONES</c:v>
                </c:pt>
                <c:pt idx="2">
                  <c:v>13 Y 14. Y OTROS SOBRESUELDOS</c:v>
                </c:pt>
                <c:pt idx="3">
                  <c:v>PARTICIPACION EN LAS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 DE RESERVA</c:v>
                </c:pt>
              </c:strCache>
            </c:strRef>
          </c:cat>
          <c:val>
            <c:numRef>
              <c:f>'G10'!$C$68:$J$68</c:f>
              <c:numCache>
                <c:formatCode>#,#00%</c:formatCode>
                <c:ptCount val="8"/>
                <c:pt idx="0">
                  <c:v>0.64898509999578446</c:v>
                </c:pt>
                <c:pt idx="1">
                  <c:v>6.2632454589372027E-2</c:v>
                </c:pt>
                <c:pt idx="2">
                  <c:v>0.10113587809531754</c:v>
                </c:pt>
                <c:pt idx="3">
                  <c:v>5.5989730390968641E-2</c:v>
                </c:pt>
                <c:pt idx="4">
                  <c:v>5.0874021259935006E-4</c:v>
                </c:pt>
                <c:pt idx="5">
                  <c:v>1.4421532282734031E-2</c:v>
                </c:pt>
                <c:pt idx="6">
                  <c:v>7.1141879625916518E-2</c:v>
                </c:pt>
                <c:pt idx="7">
                  <c:v>4.5184684807307453E-2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4.2939513305298452E-2"/>
          <c:y val="0.82851616293440622"/>
          <c:w val="0.90416144066868254"/>
          <c:h val="0.1538626539460200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246747807056297E-2"/>
          <c:y val="0.15162980714367225"/>
          <c:w val="0.92487020351852689"/>
          <c:h val="0.63557252082620108"/>
        </c:manualLayout>
      </c:layout>
      <c:pie3DChart>
        <c:varyColors val="1"/>
        <c:ser>
          <c:idx val="0"/>
          <c:order val="0"/>
          <c:tx>
            <c:strRef>
              <c:f>'G10'!$A$63:$A$64</c:f>
              <c:strCache>
                <c:ptCount val="1"/>
                <c:pt idx="0">
                  <c:v>HOTELES Y RESTAURANTES</c:v>
                </c:pt>
              </c:strCache>
            </c:strRef>
          </c:tx>
          <c:explosion val="7"/>
          <c:dLbls>
            <c:dLbl>
              <c:idx val="5"/>
              <c:layout>
                <c:manualLayout>
                  <c:x val="4.7818148918310752E-2"/>
                  <c:y val="-4.27670888964966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'G10'!$B$62:$J$62</c:f>
              <c:strCache>
                <c:ptCount val="9"/>
                <c:pt idx="0">
                  <c:v>TOTAL REMUNERACIONES</c:v>
                </c:pt>
                <c:pt idx="1">
                  <c:v>SUELDOS Y SALARIOS BASICOS NOMINALES</c:v>
                </c:pt>
                <c:pt idx="2">
                  <c:v>OTRAS REMUNERACIONES</c:v>
                </c:pt>
                <c:pt idx="3">
                  <c:v>13 Y 14. Y OTROS SOBRESUELDOS</c:v>
                </c:pt>
                <c:pt idx="4">
                  <c:v>PARTICIPACION EN LAS UTILIDADES</c:v>
                </c:pt>
                <c:pt idx="5">
                  <c:v>SUBSIDIO FAMILIAR</c:v>
                </c:pt>
                <c:pt idx="6">
                  <c:v>INDEMNIZACIONES</c:v>
                </c:pt>
                <c:pt idx="7">
                  <c:v>APORTE PATRONAL AL IESS</c:v>
                </c:pt>
                <c:pt idx="8">
                  <c:v>FONDO DE RESERVA</c:v>
                </c:pt>
              </c:strCache>
            </c:strRef>
          </c:cat>
          <c:val>
            <c:numRef>
              <c:f>'G10'!$C$64:$J$64</c:f>
              <c:numCache>
                <c:formatCode>#,#00%</c:formatCode>
                <c:ptCount val="8"/>
                <c:pt idx="0">
                  <c:v>0.6689915282816703</c:v>
                </c:pt>
                <c:pt idx="1">
                  <c:v>6.7096489809289492E-2</c:v>
                </c:pt>
                <c:pt idx="2">
                  <c:v>0.10308433283103505</c:v>
                </c:pt>
                <c:pt idx="3">
                  <c:v>2.8374417601973904E-2</c:v>
                </c:pt>
                <c:pt idx="4">
                  <c:v>9.3483766690113576E-4</c:v>
                </c:pt>
                <c:pt idx="5">
                  <c:v>1.2861716822976771E-2</c:v>
                </c:pt>
                <c:pt idx="6">
                  <c:v>7.5348673589434312E-2</c:v>
                </c:pt>
                <c:pt idx="7">
                  <c:v>4.3308003396719044E-2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2.9780797136810509E-2"/>
          <c:y val="0.81232242636337126"/>
          <c:w val="0.96289846194523576"/>
          <c:h val="0.1673997489444254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618838953500952E-2"/>
          <c:y val="0.19807241762446384"/>
          <c:w val="0.85243739096282389"/>
          <c:h val="0.64251665780012479"/>
        </c:manualLayout>
      </c:layout>
      <c:pie3DChart>
        <c:varyColors val="1"/>
        <c:ser>
          <c:idx val="0"/>
          <c:order val="0"/>
          <c:tx>
            <c:strRef>
              <c:f>'G10'!$A$65:$A$66</c:f>
              <c:strCache>
                <c:ptCount val="1"/>
                <c:pt idx="0">
                  <c:v>SERVICIOS</c:v>
                </c:pt>
              </c:strCache>
            </c:strRef>
          </c:tx>
          <c:explosion val="15"/>
          <c:dPt>
            <c:idx val="0"/>
            <c:bubble3D val="0"/>
          </c:dPt>
          <c:dLbls>
            <c:dLbl>
              <c:idx val="5"/>
              <c:layout>
                <c:manualLayout>
                  <c:x val="3.9092142699509259E-2"/>
                  <c:y val="-3.33955714783072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'G10'!$C$62:$J$62</c:f>
              <c:strCache>
                <c:ptCount val="8"/>
                <c:pt idx="0">
                  <c:v>SUELDOS Y SALARIOS BASICOS NOMINALES</c:v>
                </c:pt>
                <c:pt idx="1">
                  <c:v>OTRAS REMUNERACIONES</c:v>
                </c:pt>
                <c:pt idx="2">
                  <c:v>13 Y 14. Y OTROS SOBRESUELDOS</c:v>
                </c:pt>
                <c:pt idx="3">
                  <c:v>PARTICIPACION EN LAS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 DE RESERVA</c:v>
                </c:pt>
              </c:strCache>
            </c:strRef>
          </c:cat>
          <c:val>
            <c:numRef>
              <c:f>'G10'!$C$66:$J$66</c:f>
              <c:numCache>
                <c:formatCode>#,#00%</c:formatCode>
                <c:ptCount val="8"/>
                <c:pt idx="0">
                  <c:v>0.64585687310754458</c:v>
                </c:pt>
                <c:pt idx="1">
                  <c:v>6.1934453186750477E-2</c:v>
                </c:pt>
                <c:pt idx="2">
                  <c:v>0.10083121559346109</c:v>
                </c:pt>
                <c:pt idx="3">
                  <c:v>6.0307690736475815E-2</c:v>
                </c:pt>
                <c:pt idx="4">
                  <c:v>4.4211515116858137E-4</c:v>
                </c:pt>
                <c:pt idx="5">
                  <c:v>1.4665426724669341E-2</c:v>
                </c:pt>
                <c:pt idx="6">
                  <c:v>7.0484100745952946E-2</c:v>
                </c:pt>
                <c:pt idx="7">
                  <c:v>4.5478124753977202E-2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1.4807959278111986E-2"/>
          <c:y val="0.83146086522894636"/>
          <c:w val="0.98254822063691127"/>
          <c:h val="0.1597958435643268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33277136298459E-2"/>
          <c:y val="0.19317472485730153"/>
          <c:w val="0.98136436033212482"/>
          <c:h val="0.614892468786330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/>
          </c:dPt>
          <c:dPt>
            <c:idx val="3"/>
            <c:invertIfNegative val="0"/>
            <c:bubble3D val="0"/>
            <c:spPr/>
          </c:dPt>
          <c:dLbls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0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9715534335224007E-3"/>
                  <c:y val="-4.47653068658163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'G11'!$C$71:$H$71</c:f>
              <c:strCache>
                <c:ptCount val="6"/>
                <c:pt idx="0">
                  <c:v>
OTROS GASTOS DE OPERACION</c:v>
                </c:pt>
                <c:pt idx="1">
                  <c:v>
GASTOS DE OPERACION</c:v>
                </c:pt>
                <c:pt idx="2">
                  <c:v>
COMPRAS NETAS DE MATERIAS PRIMAS Y MATERIALES AUX.</c:v>
                </c:pt>
                <c:pt idx="3">
                  <c:v>
REPUESTOS Y ACCESORIOS</c:v>
                </c:pt>
                <c:pt idx="4">
                  <c:v>
ENVASES Y EMBALAJES</c:v>
                </c:pt>
                <c:pt idx="5">
                  <c:v>
VARIACIÓN DE EXISTENCIAS DE INSUMOS</c:v>
                </c:pt>
              </c:strCache>
            </c:strRef>
          </c:cat>
          <c:val>
            <c:numRef>
              <c:f>'G11'!$C$73:$H$73</c:f>
              <c:numCache>
                <c:formatCode>00,000%</c:formatCode>
                <c:ptCount val="6"/>
                <c:pt idx="0">
                  <c:v>0.3964569932274819</c:v>
                </c:pt>
                <c:pt idx="1">
                  <c:v>0.317302360697995</c:v>
                </c:pt>
                <c:pt idx="2">
                  <c:v>0.28772683178633102</c:v>
                </c:pt>
                <c:pt idx="3">
                  <c:v>1.6735519435709349E-4</c:v>
                </c:pt>
                <c:pt idx="4">
                  <c:v>1.378722306917457E-6</c:v>
                </c:pt>
                <c:pt idx="5">
                  <c:v>-1.6549196284719309E-3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-38"/>
        <c:axId val="97838592"/>
        <c:axId val="97840128"/>
      </c:barChart>
      <c:catAx>
        <c:axId val="9783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97840128"/>
        <c:crosses val="autoZero"/>
        <c:auto val="1"/>
        <c:lblAlgn val="ctr"/>
        <c:lblOffset val="100"/>
        <c:noMultiLvlLbl val="0"/>
      </c:catAx>
      <c:valAx>
        <c:axId val="9784012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97838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7643456330283228"/>
          <c:w val="1"/>
          <c:h val="0.6483201688585271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plosion val="5"/>
          </c:dPt>
          <c:dPt>
            <c:idx val="4"/>
            <c:invertIfNegative val="0"/>
            <c:bubble3D val="0"/>
            <c:explosion val="13"/>
          </c:dPt>
          <c:dLbls>
            <c:dLbl>
              <c:idx val="1"/>
              <c:layout>
                <c:manualLayout>
                  <c:x val="-4.8012801818576095E-3"/>
                  <c:y val="-1.32107755815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'G11'!$C$63:$H$63</c:f>
              <c:strCache>
                <c:ptCount val="6"/>
                <c:pt idx="0">
                  <c:v>COMPRAS NETAS DE MATERIAS PRIMAS Y MATERIALES AUX.</c:v>
                </c:pt>
                <c:pt idx="1">
                  <c:v>GASTOS DE OPERACION</c:v>
                </c:pt>
                <c:pt idx="2">
                  <c:v>OTROS GASTOS DE OPERACION</c:v>
                </c:pt>
                <c:pt idx="3">
                  <c:v>REPUESTOS Y ACCESORIOS</c:v>
                </c:pt>
                <c:pt idx="4">
                  <c:v>ENVASES Y EMBALAJES</c:v>
                </c:pt>
                <c:pt idx="5">
                  <c:v>VARIACIÓN DE EXISTENCIAS DE INSUMOS</c:v>
                </c:pt>
              </c:strCache>
            </c:strRef>
          </c:cat>
          <c:val>
            <c:numRef>
              <c:f>'G11'!$C$65:$H$65</c:f>
              <c:numCache>
                <c:formatCode>0,000%</c:formatCode>
                <c:ptCount val="6"/>
                <c:pt idx="0">
                  <c:v>0.57937114718399718</c:v>
                </c:pt>
                <c:pt idx="1">
                  <c:v>0.2590168956498618</c:v>
                </c:pt>
                <c:pt idx="2">
                  <c:v>0.15816263476777856</c:v>
                </c:pt>
                <c:pt idx="3">
                  <c:v>9.2052060514464139E-6</c:v>
                </c:pt>
                <c:pt idx="4">
                  <c:v>1.0986519327658854E-5</c:v>
                </c:pt>
                <c:pt idx="5">
                  <c:v>3.4291306729833525E-3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97882112"/>
        <c:axId val="97883648"/>
      </c:barChart>
      <c:catAx>
        <c:axId val="9788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97883648"/>
        <c:crosses val="autoZero"/>
        <c:auto val="1"/>
        <c:lblAlgn val="ctr"/>
        <c:lblOffset val="100"/>
        <c:noMultiLvlLbl val="0"/>
      </c:catAx>
      <c:valAx>
        <c:axId val="9788364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9788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933413886900501"/>
          <c:w val="1"/>
          <c:h val="0.5550701216893343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plosion val="7"/>
          </c:dPt>
          <c:dPt>
            <c:idx val="4"/>
            <c:invertIfNegative val="0"/>
            <c:bubble3D val="0"/>
            <c:explosion val="6"/>
          </c:dPt>
          <c:dLbls>
            <c:dLbl>
              <c:idx val="4"/>
              <c:layout>
                <c:manualLayout>
                  <c:x val="-4.4025161593142332E-3"/>
                  <c:y val="-2.73741962952782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4.6543463381245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'G11'!$C$67:$G$67</c:f>
              <c:strCache>
                <c:ptCount val="5"/>
                <c:pt idx="0">
                  <c:v>
OTROS GASTOS DE OPERACION</c:v>
                </c:pt>
                <c:pt idx="1">
                  <c:v>
GASTOS DE OPERACION</c:v>
                </c:pt>
                <c:pt idx="2">
                  <c:v>
COMPRAS NETAS DE MATERIAS PRIMAS Y MATERIALES AUX.</c:v>
                </c:pt>
                <c:pt idx="3">
                  <c:v>
REPUESTOS Y ACCESORIOS</c:v>
                </c:pt>
                <c:pt idx="4">
                  <c:v>
VARIACIÓN DE EXISTENCIAS DE INSUMOS</c:v>
                </c:pt>
              </c:strCache>
            </c:strRef>
          </c:cat>
          <c:val>
            <c:numRef>
              <c:f>'G11'!$C$69:$G$69</c:f>
              <c:numCache>
                <c:formatCode>0,000%</c:formatCode>
                <c:ptCount val="5"/>
                <c:pt idx="0">
                  <c:v>0.4306523188480918</c:v>
                </c:pt>
                <c:pt idx="1">
                  <c:v>0.32566634576735459</c:v>
                </c:pt>
                <c:pt idx="2">
                  <c:v>0.24587576827443716</c:v>
                </c:pt>
                <c:pt idx="3">
                  <c:v>1.9004977421187324E-4</c:v>
                </c:pt>
                <c:pt idx="4">
                  <c:v>-2.3844826640954629E-3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97920512"/>
        <c:axId val="97922048"/>
      </c:barChart>
      <c:catAx>
        <c:axId val="97920512"/>
        <c:scaling>
          <c:orientation val="minMax"/>
        </c:scaling>
        <c:delete val="0"/>
        <c:axPos val="b"/>
        <c:majorTickMark val="out"/>
        <c:minorTickMark val="none"/>
        <c:tickLblPos val="nextTo"/>
        <c:crossAx val="97922048"/>
        <c:crosses val="autoZero"/>
        <c:auto val="1"/>
        <c:lblAlgn val="ctr"/>
        <c:lblOffset val="100"/>
        <c:noMultiLvlLbl val="0"/>
      </c:catAx>
      <c:valAx>
        <c:axId val="9792204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97920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0879622090221941"/>
          <c:w val="0.99356624456756093"/>
          <c:h val="0.6555596075978497"/>
        </c:manualLayout>
      </c:layout>
      <c:pie3DChart>
        <c:varyColors val="1"/>
        <c:ser>
          <c:idx val="0"/>
          <c:order val="0"/>
          <c:tx>
            <c:strRef>
              <c:f>'G12'!$B$68</c:f>
              <c:strCache>
                <c:ptCount val="1"/>
                <c:pt idx="0">
                  <c:v>PRODUCCIÓN TOTAL</c:v>
                </c:pt>
              </c:strCache>
            </c:strRef>
          </c:tx>
          <c:explosion val="18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1"/>
              <c:layout>
                <c:manualLayout>
                  <c:x val="-8.2678588007476309E-2"/>
                  <c:y val="2.65123563068282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2063910292165468E-2"/>
                  <c:y val="-3.2382788055303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1352978093092254E-2"/>
                  <c:y val="-4.79527687487407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7209384623220933"/>
                  <c:y val="-6.419970512450121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0,01%</a:t>
                    </a:r>
                  </a:p>
                </c:rich>
              </c:tx>
              <c:numFmt formatCode="0.000%" sourceLinked="0"/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'G12'!$C$69:$H$69</c:f>
              <c:strCache>
                <c:ptCount val="6"/>
                <c:pt idx="0">
                  <c:v>INGRESO POR SERVICIOS VENDIDOS</c:v>
                </c:pt>
                <c:pt idx="1">
                  <c:v>INGRESO POR ARTÍCULOS PRODUCIDOS VENDIDOS</c:v>
                </c:pt>
                <c:pt idx="2">
                  <c:v>OTROS INGRESOS</c:v>
                </c:pt>
                <c:pt idx="3">
                  <c:v>MARGEN COMERCIAL</c:v>
                </c:pt>
                <c:pt idx="4">
                  <c:v>CONSTRUCCIÓN DE ACTIVOS FIJOS POR CUENTA PROPIA</c:v>
                </c:pt>
                <c:pt idx="5">
                  <c:v>VARIACIÓN DE EXISTENCIAS DE ARTÍCULOS PRODUCIDOS PARA LA VENTA</c:v>
                </c:pt>
              </c:strCache>
            </c:strRef>
          </c:cat>
          <c:val>
            <c:numRef>
              <c:f>'G12'!$C$75:$H$75</c:f>
              <c:numCache>
                <c:formatCode>0.00%</c:formatCode>
                <c:ptCount val="6"/>
                <c:pt idx="0">
                  <c:v>0.97297553536604375</c:v>
                </c:pt>
                <c:pt idx="1">
                  <c:v>1.4093435748126465E-3</c:v>
                </c:pt>
                <c:pt idx="2">
                  <c:v>2.0848329920202618E-2</c:v>
                </c:pt>
                <c:pt idx="3">
                  <c:v>4.3762222304958593E-3</c:v>
                </c:pt>
                <c:pt idx="4">
                  <c:v>2.6725137829008083E-4</c:v>
                </c:pt>
                <c:pt idx="5">
                  <c:v>1.2331753015499739E-4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3.75764786427236E-2"/>
          <c:y val="0.89167921359686864"/>
          <c:w val="0.90433245152103026"/>
          <c:h val="9.5944782780770635E-2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017098863553417E-2"/>
          <c:y val="0.19184451582496226"/>
          <c:w val="0.95781969668760758"/>
          <c:h val="0.7341117067155758"/>
        </c:manualLayout>
      </c:layout>
      <c:pie3DChart>
        <c:varyColors val="1"/>
        <c:ser>
          <c:idx val="0"/>
          <c:order val="0"/>
          <c:tx>
            <c:strRef>
              <c:f>'G12'!$A$70</c:f>
              <c:strCache>
                <c:ptCount val="1"/>
                <c:pt idx="0">
                  <c:v>HOTELES Y RESTAURANTES</c:v>
                </c:pt>
              </c:strCache>
            </c:strRef>
          </c:tx>
          <c:dPt>
            <c:idx val="1"/>
            <c:bubble3D val="0"/>
            <c:explosion val="20"/>
          </c:dPt>
          <c:dPt>
            <c:idx val="2"/>
            <c:bubble3D val="0"/>
            <c:explosion val="24"/>
          </c:dPt>
          <c:dPt>
            <c:idx val="3"/>
            <c:bubble3D val="0"/>
            <c:explosion val="13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1818217625611447"/>
                  <c:y val="3.7763089756179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4435867862941735E-2"/>
                  <c:y val="4.778859562983606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744473533216716"/>
                  <c:y val="-2.03619384463979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9606755435691943E-2"/>
                  <c:y val="-6.00814812745631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0,23%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5233251627699682"/>
                  <c:y val="-1.933751980136143E-2"/>
                </c:manualLayout>
              </c:layout>
              <c:numFmt formatCode="0.00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'G12'!$C$69:$H$69</c:f>
              <c:strCache>
                <c:ptCount val="6"/>
                <c:pt idx="0">
                  <c:v>INGRESO POR SERVICIOS VENDIDOS</c:v>
                </c:pt>
                <c:pt idx="1">
                  <c:v>INGRESO POR ARTÍCULOS PRODUCIDOS VENDIDOS</c:v>
                </c:pt>
                <c:pt idx="2">
                  <c:v>OTROS INGRESOS</c:v>
                </c:pt>
                <c:pt idx="3">
                  <c:v>MARGEN COMERCIAL</c:v>
                </c:pt>
                <c:pt idx="4">
                  <c:v>CONSTRUCCIÓN DE ACTIVOS FIJOS POR CUENTA PROPIA</c:v>
                </c:pt>
                <c:pt idx="5">
                  <c:v>VARIACIÓN DE EXISTENCIAS DE ARTÍCULOS PRODUCIDOS PARA LA VENTA</c:v>
                </c:pt>
              </c:strCache>
            </c:strRef>
          </c:cat>
          <c:val>
            <c:numRef>
              <c:f>'G12'!$C$71:$H$71</c:f>
              <c:numCache>
                <c:formatCode>0.00%</c:formatCode>
                <c:ptCount val="6"/>
                <c:pt idx="0">
                  <c:v>0.98687840137588922</c:v>
                </c:pt>
                <c:pt idx="1">
                  <c:v>9.752170086654437E-5</c:v>
                </c:pt>
                <c:pt idx="2">
                  <c:v>9.7845631282432368E-3</c:v>
                </c:pt>
                <c:pt idx="3">
                  <c:v>8.8468232631901329E-4</c:v>
                </c:pt>
                <c:pt idx="4">
                  <c:v>2.3548314686819621E-3</c:v>
                </c:pt>
              </c:numCache>
            </c:numRef>
          </c:val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ln>
          <a:noFill/>
        </a:ln>
      </c:spPr>
    </c:plotArea>
    <c:legend>
      <c:legendPos val="b"/>
      <c:layout>
        <c:manualLayout>
          <c:xMode val="edge"/>
          <c:yMode val="edge"/>
          <c:x val="5.5273550605018443E-2"/>
          <c:y val="0.88911670602492998"/>
          <c:w val="0.92577551775897526"/>
          <c:h val="0.10459076939203922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601636570077263E-2"/>
          <c:y val="0.22915924435906526"/>
          <c:w val="0.82926888750782168"/>
          <c:h val="0.62953432147308486"/>
        </c:manualLayout>
      </c:layout>
      <c:pie3DChart>
        <c:varyColors val="1"/>
        <c:ser>
          <c:idx val="0"/>
          <c:order val="0"/>
          <c:tx>
            <c:strRef>
              <c:f>'G12'!$A$72</c:f>
              <c:strCache>
                <c:ptCount val="1"/>
                <c:pt idx="0">
                  <c:v>SERVICIOS</c:v>
                </c:pt>
              </c:strCache>
            </c:strRef>
          </c:tx>
          <c:explosion val="10"/>
          <c:dLbls>
            <c:dLbl>
              <c:idx val="0"/>
              <c:layout>
                <c:manualLayout>
                  <c:x val="-4.3930040931813991E-2"/>
                  <c:y val="-0.100823591982905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8458306431979685E-2"/>
                  <c:y val="2.9766865139273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2113283529910321E-2"/>
                  <c:y val="-2.57732581311368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5551369649075586"/>
                  <c:y val="8.3119629732511524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0,01%</a:t>
                    </a:r>
                  </a:p>
                </c:rich>
              </c:tx>
              <c:numFmt formatCode="0.000%" sourceLinked="0"/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'G12'!$C$69:$H$69</c:f>
              <c:strCache>
                <c:ptCount val="6"/>
                <c:pt idx="0">
                  <c:v>INGRESO POR SERVICIOS VENDIDOS</c:v>
                </c:pt>
                <c:pt idx="1">
                  <c:v>INGRESO POR ARTÍCULOS PRODUCIDOS VENDIDOS</c:v>
                </c:pt>
                <c:pt idx="2">
                  <c:v>OTROS INGRESOS</c:v>
                </c:pt>
                <c:pt idx="3">
                  <c:v>MARGEN COMERCIAL</c:v>
                </c:pt>
                <c:pt idx="4">
                  <c:v>CONSTRUCCIÓN DE ACTIVOS FIJOS POR CUENTA PROPIA</c:v>
                </c:pt>
                <c:pt idx="5">
                  <c:v>VARIACIÓN DE EXISTENCIAS DE ARTÍCULOS PRODUCIDOS PARA LA VENTA</c:v>
                </c:pt>
              </c:strCache>
            </c:strRef>
          </c:cat>
          <c:val>
            <c:numRef>
              <c:f>('G12'!$C$73,'G12'!$D$73,'G12'!$E$73,'G12'!$F$73,'G12'!$H$73)</c:f>
              <c:numCache>
                <c:formatCode>0.00%</c:formatCode>
                <c:ptCount val="5"/>
                <c:pt idx="0">
                  <c:v>0.97119569462105182</c:v>
                </c:pt>
                <c:pt idx="1">
                  <c:v>1.5772826184434756E-3</c:v>
                </c:pt>
                <c:pt idx="2">
                  <c:v>2.2264710033157286E-2</c:v>
                </c:pt>
                <c:pt idx="3">
                  <c:v>4.8232081238950026E-3</c:v>
                </c:pt>
                <c:pt idx="4">
                  <c:v>1.3910460345241757E-4</c:v>
                </c:pt>
              </c:numCache>
            </c:numRef>
          </c:val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ln>
          <a:noFill/>
        </a:ln>
      </c:spPr>
    </c:plotArea>
    <c:legend>
      <c:legendPos val="b"/>
      <c:layout>
        <c:manualLayout>
          <c:xMode val="edge"/>
          <c:yMode val="edge"/>
          <c:x val="4.9999942713172874E-2"/>
          <c:y val="0.87210221889814421"/>
          <c:w val="0.88360249685454395"/>
          <c:h val="0.1278977811018557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663195684824853E-3"/>
          <c:y val="0.21152185324660508"/>
          <c:w val="0.99373368043151755"/>
          <c:h val="0.60321853246605039"/>
        </c:manualLayout>
      </c:layout>
      <c:pie3DChart>
        <c:varyColors val="1"/>
        <c:ser>
          <c:idx val="0"/>
          <c:order val="0"/>
          <c:tx>
            <c:strRef>
              <c:f>'G13'!$B$61</c:f>
              <c:strCache>
                <c:ptCount val="1"/>
                <c:pt idx="0">
                  <c:v>ADQUISICIONES</c:v>
                </c:pt>
              </c:strCache>
            </c:strRef>
          </c:tx>
          <c:explosion val="16"/>
          <c:dPt>
            <c:idx val="0"/>
            <c:bubble3D val="0"/>
            <c:explosion val="0"/>
          </c:dPt>
          <c:dPt>
            <c:idx val="1"/>
            <c:bubble3D val="0"/>
            <c:explosion val="7"/>
          </c:dPt>
          <c:dPt>
            <c:idx val="2"/>
            <c:bubble3D val="0"/>
            <c:explosion val="10"/>
          </c:dPt>
          <c:dPt>
            <c:idx val="3"/>
            <c:bubble3D val="0"/>
            <c:explosion val="5"/>
          </c:dPt>
          <c:dPt>
            <c:idx val="5"/>
            <c:bubble3D val="0"/>
          </c:dPt>
          <c:dLbls>
            <c:dLbl>
              <c:idx val="1"/>
              <c:layout>
                <c:manualLayout>
                  <c:x val="9.8474714103857375E-3"/>
                  <c:y val="-0.1266336395450568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765050876994799E-2"/>
                  <c:y val="2.875174978127734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872878528738913E-2"/>
                  <c:y val="1.713167104111985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1440232165306139E-2"/>
                  <c:y val="-3.54641294838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243036989619811E-2"/>
                  <c:y val="-1.4449256342957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9641149226192721E-2"/>
                  <c:y val="1.90516185476814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'G13'!$C$62:$J$62</c:f>
              <c:strCache>
                <c:ptCount val="8"/>
                <c:pt idx="0">
                  <c:v>MAQUINARIA Y EQUIPO</c:v>
                </c:pt>
                <c:pt idx="1">
                  <c:v>EDIFICIOS, INSTALACIONES Y OTRAS CONSTRUCCIONES</c:v>
                </c:pt>
                <c:pt idx="2">
                  <c:v>MUEBLES Y ENSERES</c:v>
                </c:pt>
                <c:pt idx="3">
                  <c:v>EQUIPO DE OFICINA</c:v>
                </c:pt>
                <c:pt idx="4">
                  <c:v>EQUIPOS DE COMPUTACIÓN</c:v>
                </c:pt>
                <c:pt idx="5">
                  <c:v>VEHÍCULOS</c:v>
                </c:pt>
                <c:pt idx="6">
                  <c:v>NAVES, AERONAVES, BARCAZAS Y SIMILARES</c:v>
                </c:pt>
                <c:pt idx="7">
                  <c:v>OTROS ACTIVOS FIJOS</c:v>
                </c:pt>
              </c:strCache>
            </c:strRef>
          </c:cat>
          <c:val>
            <c:numRef>
              <c:f>'G13'!$C$68:$J$68</c:f>
              <c:numCache>
                <c:formatCode>0.00%</c:formatCode>
                <c:ptCount val="8"/>
                <c:pt idx="0">
                  <c:v>0.25199510852268842</c:v>
                </c:pt>
                <c:pt idx="1">
                  <c:v>0.33423491062130845</c:v>
                </c:pt>
                <c:pt idx="2">
                  <c:v>9.4644676902415174E-3</c:v>
                </c:pt>
                <c:pt idx="3">
                  <c:v>4.4055770020836812E-3</c:v>
                </c:pt>
                <c:pt idx="4">
                  <c:v>8.3300361499549655E-2</c:v>
                </c:pt>
                <c:pt idx="5">
                  <c:v>4.0290567354815426E-2</c:v>
                </c:pt>
                <c:pt idx="6">
                  <c:v>3.3415010899256022E-4</c:v>
                </c:pt>
                <c:pt idx="7">
                  <c:v>0.27597485720032028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ln>
          <a:noFill/>
        </a:ln>
      </c:spPr>
    </c:plotArea>
    <c:legend>
      <c:legendPos val="b"/>
      <c:layout>
        <c:manualLayout>
          <c:xMode val="edge"/>
          <c:yMode val="edge"/>
          <c:x val="1.1805680278889048E-3"/>
          <c:y val="0.86473673399520712"/>
          <c:w val="0.94688947771394061"/>
          <c:h val="0.1294661645555175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2631578947368421E-2"/>
          <c:y val="0.21455364611915789"/>
          <c:w val="0.98736836360801439"/>
          <c:h val="0.59427091433479518"/>
        </c:manualLayout>
      </c:layout>
      <c:pie3DChart>
        <c:varyColors val="1"/>
        <c:ser>
          <c:idx val="0"/>
          <c:order val="0"/>
          <c:tx>
            <c:strRef>
              <c:f>'G13'!$A$63</c:f>
              <c:strCache>
                <c:ptCount val="1"/>
                <c:pt idx="0">
                  <c:v>HOTELES Y RESTAURANTES</c:v>
                </c:pt>
              </c:strCache>
            </c:strRef>
          </c:tx>
          <c:explosion val="8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s-EC"/>
                      <a:t>43,36%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0255527760522467E-2"/>
                  <c:y val="-5.11169894621308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9410875879321053E-2"/>
                  <c:y val="-9.326800918703593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5681051831843641E-2"/>
                  <c:y val="-6.376700713203037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1684918462171848E-3"/>
                  <c:y val="-3.8306856529919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3.5580451132276557E-2"/>
                  <c:y val="-3.76485014090240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511039359434457E-2"/>
                  <c:y val="-9.175993364212679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'G13'!$C$62:$J$62</c:f>
              <c:strCache>
                <c:ptCount val="8"/>
                <c:pt idx="0">
                  <c:v>MAQUINARIA Y EQUIPO</c:v>
                </c:pt>
                <c:pt idx="1">
                  <c:v>EDIFICIOS, INSTALACIONES Y OTRAS CONSTRUCCIONES</c:v>
                </c:pt>
                <c:pt idx="2">
                  <c:v>MUEBLES Y ENSERES</c:v>
                </c:pt>
                <c:pt idx="3">
                  <c:v>EQUIPO DE OFICINA</c:v>
                </c:pt>
                <c:pt idx="4">
                  <c:v>EQUIPOS DE COMPUTACIÓN</c:v>
                </c:pt>
                <c:pt idx="5">
                  <c:v>VEHÍCULOS</c:v>
                </c:pt>
                <c:pt idx="6">
                  <c:v>NAVES, AERONAVES, BARCAZAS Y SIMILARES</c:v>
                </c:pt>
                <c:pt idx="7">
                  <c:v>OTROS ACTIVOS FIJOS</c:v>
                </c:pt>
              </c:strCache>
            </c:strRef>
          </c:cat>
          <c:val>
            <c:numRef>
              <c:f>'G13'!$C$64:$J$64</c:f>
              <c:numCache>
                <c:formatCode>0.00%</c:formatCode>
                <c:ptCount val="8"/>
                <c:pt idx="0">
                  <c:v>0.21291648110157227</c:v>
                </c:pt>
                <c:pt idx="1">
                  <c:v>0.43350727567782638</c:v>
                </c:pt>
                <c:pt idx="2">
                  <c:v>5.9171368257455954E-2</c:v>
                </c:pt>
                <c:pt idx="3">
                  <c:v>3.5168549136972886E-3</c:v>
                </c:pt>
                <c:pt idx="4">
                  <c:v>7.3935677915590359E-2</c:v>
                </c:pt>
                <c:pt idx="5">
                  <c:v>4.2103434583946851E-2</c:v>
                </c:pt>
                <c:pt idx="6">
                  <c:v>2.2430099694932171E-4</c:v>
                </c:pt>
                <c:pt idx="7">
                  <c:v>0.17462460655296155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7.0591232566699844E-2"/>
          <c:y val="0.86796328347259766"/>
          <c:w val="0.92730472886077442"/>
          <c:h val="0.1320365791468352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6804359237703984"/>
          <c:w val="1"/>
          <c:h val="0.6293054889877896"/>
        </c:manualLayout>
      </c:layout>
      <c:pie3DChart>
        <c:varyColors val="1"/>
        <c:ser>
          <c:idx val="0"/>
          <c:order val="0"/>
          <c:tx>
            <c:strRef>
              <c:f>'G13'!$A$65</c:f>
              <c:strCache>
                <c:ptCount val="1"/>
                <c:pt idx="0">
                  <c:v>SERVICIOS</c:v>
                </c:pt>
              </c:strCache>
            </c:strRef>
          </c:tx>
          <c:explosion val="9"/>
          <c:dPt>
            <c:idx val="0"/>
            <c:bubble3D val="0"/>
            <c:explosion val="6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5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25,33%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4073158576696898E-2"/>
                  <c:y val="2.14609152116853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3574646442688378E-2"/>
                  <c:y val="-3.8411502909951715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298461742915047E-2"/>
                  <c:y val="-5.98473125641903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1534203794145986E-2"/>
                  <c:y val="-5.47376469245692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4467174477940527E-2"/>
                  <c:y val="-7.53623188405797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'G13'!$C$62:$J$62</c:f>
              <c:strCache>
                <c:ptCount val="8"/>
                <c:pt idx="0">
                  <c:v>MAQUINARIA Y EQUIPO</c:v>
                </c:pt>
                <c:pt idx="1">
                  <c:v>EDIFICIOS, INSTALACIONES Y OTRAS CONSTRUCCIONES</c:v>
                </c:pt>
                <c:pt idx="2">
                  <c:v>MUEBLES Y ENSERES</c:v>
                </c:pt>
                <c:pt idx="3">
                  <c:v>EQUIPO DE OFICINA</c:v>
                </c:pt>
                <c:pt idx="4">
                  <c:v>EQUIPOS DE COMPUTACIÓN</c:v>
                </c:pt>
                <c:pt idx="5">
                  <c:v>VEHÍCULOS</c:v>
                </c:pt>
                <c:pt idx="6">
                  <c:v>NAVES, AERONAVES, BARCAZAS Y SIMILARES</c:v>
                </c:pt>
                <c:pt idx="7">
                  <c:v>OTROS ACTIVOS FIJOS</c:v>
                </c:pt>
              </c:strCache>
            </c:strRef>
          </c:cat>
          <c:val>
            <c:numRef>
              <c:f>'G13'!$C$66:$J$66</c:f>
              <c:numCache>
                <c:formatCode>0.00%</c:formatCode>
                <c:ptCount val="8"/>
                <c:pt idx="0">
                  <c:v>0.25319178316741336</c:v>
                </c:pt>
                <c:pt idx="1">
                  <c:v>0.33119496960943912</c:v>
                </c:pt>
                <c:pt idx="2">
                  <c:v>7.9423316403835348E-3</c:v>
                </c:pt>
                <c:pt idx="3">
                  <c:v>4.432791652637256E-3</c:v>
                </c:pt>
                <c:pt idx="4">
                  <c:v>8.3587128976821398E-2</c:v>
                </c:pt>
                <c:pt idx="5">
                  <c:v>4.023505332091714E-2</c:v>
                </c:pt>
                <c:pt idx="6">
                  <c:v>3.3751393356375436E-4</c:v>
                </c:pt>
                <c:pt idx="7">
                  <c:v>0.27907842769882446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5847928791509753"/>
          <c:w val="0.99554992701630307"/>
          <c:h val="0.1240661873787515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1.png"/><Relationship Id="rId4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54429</xdr:colOff>
      <xdr:row>5</xdr:row>
      <xdr:rowOff>76200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2355286" cy="1001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134467</xdr:colOff>
      <xdr:row>5</xdr:row>
      <xdr:rowOff>112059</xdr:rowOff>
    </xdr:from>
    <xdr:to>
      <xdr:col>8</xdr:col>
      <xdr:colOff>504264</xdr:colOff>
      <xdr:row>26</xdr:row>
      <xdr:rowOff>179294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750795</xdr:colOff>
      <xdr:row>6</xdr:row>
      <xdr:rowOff>22412</xdr:rowOff>
    </xdr:from>
    <xdr:to>
      <xdr:col>17</xdr:col>
      <xdr:colOff>358592</xdr:colOff>
      <xdr:row>27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403411</xdr:colOff>
      <xdr:row>30</xdr:row>
      <xdr:rowOff>13607</xdr:rowOff>
    </xdr:from>
    <xdr:to>
      <xdr:col>9</xdr:col>
      <xdr:colOff>11208</xdr:colOff>
      <xdr:row>52</xdr:row>
      <xdr:rowOff>145676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58068</xdr:colOff>
      <xdr:row>30</xdr:row>
      <xdr:rowOff>5095</xdr:rowOff>
    </xdr:from>
    <xdr:to>
      <xdr:col>17</xdr:col>
      <xdr:colOff>427865</xdr:colOff>
      <xdr:row>52</xdr:row>
      <xdr:rowOff>145969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17</xdr:col>
      <xdr:colOff>27214</xdr:colOff>
      <xdr:row>4</xdr:row>
      <xdr:rowOff>136071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92715"/>
        <a:stretch/>
      </xdr:blipFill>
      <xdr:spPr>
        <a:xfrm>
          <a:off x="1" y="0"/>
          <a:ext cx="13457463" cy="898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121024</xdr:colOff>
      <xdr:row>6</xdr:row>
      <xdr:rowOff>156562</xdr:rowOff>
    </xdr:from>
    <xdr:to>
      <xdr:col>6</xdr:col>
      <xdr:colOff>653143</xdr:colOff>
      <xdr:row>29</xdr:row>
      <xdr:rowOff>75719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139594</xdr:colOff>
      <xdr:row>6</xdr:row>
      <xdr:rowOff>134151</xdr:rowOff>
    </xdr:from>
    <xdr:to>
      <xdr:col>15</xdr:col>
      <xdr:colOff>217715</xdr:colOff>
      <xdr:row>29</xdr:row>
      <xdr:rowOff>47865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191780</xdr:colOff>
      <xdr:row>32</xdr:row>
      <xdr:rowOff>56030</xdr:rowOff>
    </xdr:from>
    <xdr:to>
      <xdr:col>11</xdr:col>
      <xdr:colOff>617605</xdr:colOff>
      <xdr:row>54</xdr:row>
      <xdr:rowOff>165687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13606</xdr:colOff>
      <xdr:row>5</xdr:row>
      <xdr:rowOff>13607</xdr:rowOff>
    </xdr:to>
    <xdr:pic>
      <xdr:nvPicPr>
        <xdr:cNvPr id="10" name="Imagen 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92715"/>
        <a:stretch/>
      </xdr:blipFill>
      <xdr:spPr>
        <a:xfrm>
          <a:off x="0" y="0"/>
          <a:ext cx="15280820" cy="9661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122463</xdr:colOff>
      <xdr:row>7</xdr:row>
      <xdr:rowOff>118380</xdr:rowOff>
    </xdr:from>
    <xdr:to>
      <xdr:col>8</xdr:col>
      <xdr:colOff>272143</xdr:colOff>
      <xdr:row>31</xdr:row>
      <xdr:rowOff>108857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612322</xdr:colOff>
      <xdr:row>7</xdr:row>
      <xdr:rowOff>68036</xdr:rowOff>
    </xdr:from>
    <xdr:to>
      <xdr:col>16</xdr:col>
      <xdr:colOff>312965</xdr:colOff>
      <xdr:row>31</xdr:row>
      <xdr:rowOff>108856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149679</xdr:colOff>
      <xdr:row>33</xdr:row>
      <xdr:rowOff>13608</xdr:rowOff>
    </xdr:from>
    <xdr:to>
      <xdr:col>8</xdr:col>
      <xdr:colOff>149678</xdr:colOff>
      <xdr:row>56</xdr:row>
      <xdr:rowOff>108858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557892</xdr:colOff>
      <xdr:row>33</xdr:row>
      <xdr:rowOff>0</xdr:rowOff>
    </xdr:from>
    <xdr:to>
      <xdr:col>16</xdr:col>
      <xdr:colOff>272142</xdr:colOff>
      <xdr:row>56</xdr:row>
      <xdr:rowOff>108858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13606</xdr:colOff>
      <xdr:row>5</xdr:row>
      <xdr:rowOff>13607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92715"/>
        <a:stretch/>
      </xdr:blipFill>
      <xdr:spPr>
        <a:xfrm>
          <a:off x="0" y="0"/>
          <a:ext cx="16423820" cy="8980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100694</xdr:colOff>
      <xdr:row>6</xdr:row>
      <xdr:rowOff>168729</xdr:rowOff>
    </xdr:from>
    <xdr:to>
      <xdr:col>7</xdr:col>
      <xdr:colOff>1088573</xdr:colOff>
      <xdr:row>30</xdr:row>
      <xdr:rowOff>122465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391250</xdr:colOff>
      <xdr:row>6</xdr:row>
      <xdr:rowOff>111723</xdr:rowOff>
    </xdr:from>
    <xdr:to>
      <xdr:col>15</xdr:col>
      <xdr:colOff>257298</xdr:colOff>
      <xdr:row>30</xdr:row>
      <xdr:rowOff>64324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1183972</xdr:colOff>
      <xdr:row>31</xdr:row>
      <xdr:rowOff>158070</xdr:rowOff>
    </xdr:from>
    <xdr:to>
      <xdr:col>12</xdr:col>
      <xdr:colOff>799959</xdr:colOff>
      <xdr:row>54</xdr:row>
      <xdr:rowOff>71134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15</xdr:col>
      <xdr:colOff>40821</xdr:colOff>
      <xdr:row>4</xdr:row>
      <xdr:rowOff>163286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92715"/>
        <a:stretch/>
      </xdr:blipFill>
      <xdr:spPr>
        <a:xfrm>
          <a:off x="1" y="0"/>
          <a:ext cx="14804570" cy="925286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0.19977</cdr:x>
      <cdr:y>0.01106</cdr:y>
    </cdr:from>
    <cdr:to>
      <cdr:x>0.79907</cdr:x>
      <cdr:y>0.15649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06517" y="48312"/>
          <a:ext cx="3619491" cy="634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400" b="1">
              <a:latin typeface="+mn-lt"/>
              <a:cs typeface="Arial" panose="020B0604020202020204" pitchFamily="34" charset="0"/>
            </a:rPr>
            <a:t>CONSUMO INTERMEDIO TOTAL NACIONAL</a:t>
          </a:r>
          <a:r>
            <a:rPr lang="es-EC" sz="1400" b="1" baseline="0">
              <a:latin typeface="+mn-lt"/>
              <a:cs typeface="Arial" panose="020B0604020202020204" pitchFamily="34" charset="0"/>
            </a:rPr>
            <a:t>        </a:t>
          </a:r>
        </a:p>
        <a:p xmlns:a="http://schemas.openxmlformats.org/drawingml/2006/main">
          <a:pPr algn="ctr"/>
          <a:r>
            <a:rPr lang="es-EC" sz="1400" b="1" baseline="0">
              <a:latin typeface="+mn-lt"/>
              <a:cs typeface="Arial" panose="020B0604020202020204" pitchFamily="34" charset="0"/>
            </a:rPr>
            <a:t>   ($ 6.057.057.290)</a:t>
          </a:r>
          <a:endParaRPr lang="es-EC" sz="1400" b="1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6</xdr:row>
      <xdr:rowOff>131082</xdr:rowOff>
    </xdr:from>
    <xdr:to>
      <xdr:col>8</xdr:col>
      <xdr:colOff>1033237</xdr:colOff>
      <xdr:row>29</xdr:row>
      <xdr:rowOff>132898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272142</xdr:colOff>
      <xdr:row>6</xdr:row>
      <xdr:rowOff>119743</xdr:rowOff>
    </xdr:from>
    <xdr:to>
      <xdr:col>17</xdr:col>
      <xdr:colOff>430447</xdr:colOff>
      <xdr:row>29</xdr:row>
      <xdr:rowOff>117022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397329</xdr:colOff>
      <xdr:row>32</xdr:row>
      <xdr:rowOff>26309</xdr:rowOff>
    </xdr:from>
    <xdr:to>
      <xdr:col>8</xdr:col>
      <xdr:colOff>1020536</xdr:colOff>
      <xdr:row>54</xdr:row>
      <xdr:rowOff>26309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261755</xdr:colOff>
      <xdr:row>32</xdr:row>
      <xdr:rowOff>37441</xdr:rowOff>
    </xdr:from>
    <xdr:to>
      <xdr:col>17</xdr:col>
      <xdr:colOff>475013</xdr:colOff>
      <xdr:row>54</xdr:row>
      <xdr:rowOff>21566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18</xdr:col>
      <xdr:colOff>40821</xdr:colOff>
      <xdr:row>4</xdr:row>
      <xdr:rowOff>27215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92715"/>
        <a:stretch/>
      </xdr:blipFill>
      <xdr:spPr>
        <a:xfrm>
          <a:off x="0" y="1"/>
          <a:ext cx="16423821" cy="789214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0.10978</cdr:x>
      <cdr:y>0</cdr:y>
    </cdr:from>
    <cdr:to>
      <cdr:x>0.90031</cdr:x>
      <cdr:y>0.14888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30762" y="0"/>
          <a:ext cx="5982571" cy="623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400" b="1">
              <a:latin typeface="+mn-lt"/>
              <a:cs typeface="Arial" panose="020B0604020202020204" pitchFamily="34" charset="0"/>
            </a:rPr>
            <a:t>TOTAL REMUNERACIONES </a:t>
          </a:r>
        </a:p>
        <a:p xmlns:a="http://schemas.openxmlformats.org/drawingml/2006/main">
          <a:pPr algn="ctr"/>
          <a:r>
            <a:rPr lang="es-EC" sz="1400" b="1">
              <a:latin typeface="+mn-lt"/>
              <a:cs typeface="Arial" panose="020B0604020202020204" pitchFamily="34" charset="0"/>
            </a:rPr>
            <a:t>($ 2.338.785.043</a:t>
          </a:r>
          <a:r>
            <a:rPr lang="es-EC" sz="1400">
              <a:latin typeface="+mn-lt"/>
            </a:rPr>
            <a:t>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0.18644</cdr:x>
      <cdr:y>0</cdr:y>
    </cdr:from>
    <cdr:to>
      <cdr:x>0.95117</cdr:x>
      <cdr:y>0.16427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12026" y="0"/>
          <a:ext cx="5791671" cy="685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400" b="1">
              <a:latin typeface="+mn-lt"/>
              <a:cs typeface="Arial" panose="020B0604020202020204" pitchFamily="34" charset="0"/>
            </a:rPr>
            <a:t>PRODUCCIÓN</a:t>
          </a:r>
          <a:r>
            <a:rPr lang="es-EC" sz="1400" b="1" baseline="0">
              <a:latin typeface="+mn-lt"/>
              <a:cs typeface="Arial" panose="020B0604020202020204" pitchFamily="34" charset="0"/>
            </a:rPr>
            <a:t> NACIONAL </a:t>
          </a:r>
        </a:p>
        <a:p xmlns:a="http://schemas.openxmlformats.org/drawingml/2006/main">
          <a:pPr algn="ctr"/>
          <a:r>
            <a:rPr lang="es-EC" sz="1400" b="1" baseline="0">
              <a:latin typeface="+mn-lt"/>
              <a:cs typeface="Arial" panose="020B0604020202020204" pitchFamily="34" charset="0"/>
            </a:rPr>
            <a:t>($ 10.339.722.166)</a:t>
          </a:r>
          <a:endParaRPr lang="es-EC" sz="1400" b="1"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0.16145</cdr:x>
      <cdr:y>0.04614</cdr:y>
    </cdr:from>
    <cdr:to>
      <cdr:x>0.95198</cdr:x>
      <cdr:y>0.17035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205722" y="193373"/>
          <a:ext cx="5903715" cy="52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es-EC" sz="1400">
            <a:latin typeface="+mn-lt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353786</xdr:colOff>
      <xdr:row>6</xdr:row>
      <xdr:rowOff>141514</xdr:rowOff>
    </xdr:from>
    <xdr:to>
      <xdr:col>8</xdr:col>
      <xdr:colOff>517071</xdr:colOff>
      <xdr:row>31</xdr:row>
      <xdr:rowOff>122464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263524</xdr:colOff>
      <xdr:row>34</xdr:row>
      <xdr:rowOff>85045</xdr:rowOff>
    </xdr:from>
    <xdr:to>
      <xdr:col>13</xdr:col>
      <xdr:colOff>612322</xdr:colOff>
      <xdr:row>57</xdr:row>
      <xdr:rowOff>131311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340178</xdr:colOff>
      <xdr:row>7</xdr:row>
      <xdr:rowOff>54428</xdr:rowOff>
    </xdr:from>
    <xdr:to>
      <xdr:col>18</xdr:col>
      <xdr:colOff>693965</xdr:colOff>
      <xdr:row>31</xdr:row>
      <xdr:rowOff>85270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81643</xdr:colOff>
      <xdr:row>6</xdr:row>
      <xdr:rowOff>92529</xdr:rowOff>
    </xdr:from>
    <xdr:to>
      <xdr:col>6</xdr:col>
      <xdr:colOff>691243</xdr:colOff>
      <xdr:row>10</xdr:row>
      <xdr:rowOff>40821</xdr:rowOff>
    </xdr:to>
    <xdr:sp macro="" textlink="">
      <xdr:nvSpPr>
        <xdr:cNvPr id="2" name="1 CuadroTexto"/>
        <xdr:cNvSpPr txBox="1"/>
      </xdr:nvSpPr>
      <xdr:spPr>
        <a:xfrm>
          <a:off x="1809750" y="1235529"/>
          <a:ext cx="4038600" cy="7102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4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CONSUMO INTERMEDIO</a:t>
          </a:r>
        </a:p>
        <a:p>
          <a:pPr algn="ctr"/>
          <a:r>
            <a:rPr lang="es-EC" sz="14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TOTAL NACIONAL</a:t>
          </a:r>
          <a:r>
            <a:rPr lang="es-EC" sz="14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($ 6.057.057.290)</a:t>
          </a:r>
          <a:endParaRPr lang="es-EC" sz="1400"/>
        </a:p>
      </xdr:txBody>
    </xdr:sp>
    <xdr:clientData/>
  </xdr:twoCellAnchor>
  <xdr:twoCellAnchor>
    <xdr:from>
      <xdr:col>7</xdr:col>
      <xdr:colOff>190501</xdr:colOff>
      <xdr:row>34</xdr:row>
      <xdr:rowOff>176895</xdr:rowOff>
    </xdr:from>
    <xdr:to>
      <xdr:col>11</xdr:col>
      <xdr:colOff>517072</xdr:colOff>
      <xdr:row>38</xdr:row>
      <xdr:rowOff>54431</xdr:rowOff>
    </xdr:to>
    <xdr:sp macro="" textlink="">
      <xdr:nvSpPr>
        <xdr:cNvPr id="3" name="2 CuadroTexto"/>
        <xdr:cNvSpPr txBox="1"/>
      </xdr:nvSpPr>
      <xdr:spPr>
        <a:xfrm>
          <a:off x="6109608" y="6653895"/>
          <a:ext cx="4068535" cy="639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FORMACIÓN DE CAPITAL FIJO                                                   </a:t>
          </a:r>
          <a:endParaRPr lang="es-EC" sz="1400">
            <a:effectLst/>
            <a:latin typeface="+mn-lt"/>
            <a:cs typeface="Arial" panose="020B0604020202020204" pitchFamily="34" charset="0"/>
          </a:endParaRPr>
        </a:p>
        <a:p>
          <a:pPr algn="ctr"/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(</a:t>
          </a:r>
          <a:r>
            <a:rPr lang="es-EC" sz="140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$  824.485.322</a:t>
          </a:r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)</a:t>
          </a:r>
          <a:endParaRPr lang="es-EC" sz="1400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761999</xdr:colOff>
      <xdr:row>4</xdr:row>
      <xdr:rowOff>95250</xdr:rowOff>
    </xdr:to>
    <xdr:pic>
      <xdr:nvPicPr>
        <xdr:cNvPr id="8" name="Imagen 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92715"/>
        <a:stretch/>
      </xdr:blipFill>
      <xdr:spPr>
        <a:xfrm>
          <a:off x="0" y="0"/>
          <a:ext cx="15757070" cy="857250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0.17693</cdr:x>
      <cdr:y>0.00296</cdr:y>
    </cdr:from>
    <cdr:to>
      <cdr:x>0.81496</cdr:x>
      <cdr:y>0.14781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87990" y="13608"/>
          <a:ext cx="4644744" cy="6667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VALOR AGREGADO TOTAL NACIONAL     </a:t>
          </a:r>
          <a:endParaRPr lang="es-EC" sz="1400">
            <a:effectLst/>
            <a:latin typeface="+mn-lt"/>
            <a:cs typeface="Arial" panose="020B0604020202020204" pitchFamily="34" charset="0"/>
          </a:endParaRPr>
        </a:p>
        <a:p xmlns:a="http://schemas.openxmlformats.org/drawingml/2006/main">
          <a:pPr algn="ctr" rtl="0"/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(</a:t>
          </a:r>
          <a:r>
            <a:rPr lang="es-EC" sz="140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$ 4.282.664.876</a:t>
          </a:r>
          <a:r>
            <a:rPr lang="en-US" sz="140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)</a:t>
          </a:r>
          <a:endParaRPr lang="es-EC" sz="1400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336168</xdr:colOff>
      <xdr:row>8</xdr:row>
      <xdr:rowOff>73355</xdr:rowOff>
    </xdr:from>
    <xdr:to>
      <xdr:col>9</xdr:col>
      <xdr:colOff>205857</xdr:colOff>
      <xdr:row>31</xdr:row>
      <xdr:rowOff>143388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212480</xdr:colOff>
      <xdr:row>8</xdr:row>
      <xdr:rowOff>56033</xdr:rowOff>
    </xdr:from>
    <xdr:to>
      <xdr:col>18</xdr:col>
      <xdr:colOff>34544</xdr:colOff>
      <xdr:row>32</xdr:row>
      <xdr:rowOff>8579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37344</xdr:colOff>
      <xdr:row>33</xdr:row>
      <xdr:rowOff>168177</xdr:rowOff>
    </xdr:from>
    <xdr:to>
      <xdr:col>13</xdr:col>
      <xdr:colOff>796627</xdr:colOff>
      <xdr:row>58</xdr:row>
      <xdr:rowOff>157650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18</xdr:col>
      <xdr:colOff>664027</xdr:colOff>
      <xdr:row>4</xdr:row>
      <xdr:rowOff>1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92715"/>
        <a:stretch/>
      </xdr:blipFill>
      <xdr:spPr>
        <a:xfrm>
          <a:off x="0" y="1"/>
          <a:ext cx="14380027" cy="762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680357</xdr:colOff>
      <xdr:row>4</xdr:row>
      <xdr:rowOff>81642</xdr:rowOff>
    </xdr:from>
    <xdr:to>
      <xdr:col>7</xdr:col>
      <xdr:colOff>653142</xdr:colOff>
      <xdr:row>25</xdr:row>
      <xdr:rowOff>54429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478972</xdr:colOff>
      <xdr:row>3</xdr:row>
      <xdr:rowOff>87086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8741229" cy="6422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353786</xdr:colOff>
      <xdr:row>7</xdr:row>
      <xdr:rowOff>108856</xdr:rowOff>
    </xdr:from>
    <xdr:to>
      <xdr:col>10</xdr:col>
      <xdr:colOff>312964</xdr:colOff>
      <xdr:row>32</xdr:row>
      <xdr:rowOff>176893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27214</xdr:colOff>
      <xdr:row>3</xdr:row>
      <xdr:rowOff>176893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1" y="0"/>
          <a:ext cx="9892392" cy="74839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8</xdr:row>
      <xdr:rowOff>0</xdr:rowOff>
    </xdr:from>
    <xdr:to>
      <xdr:col>8</xdr:col>
      <xdr:colOff>302079</xdr:colOff>
      <xdr:row>30</xdr:row>
      <xdr:rowOff>163286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54427</xdr:colOff>
      <xdr:row>8</xdr:row>
      <xdr:rowOff>2268</xdr:rowOff>
    </xdr:from>
    <xdr:to>
      <xdr:col>17</xdr:col>
      <xdr:colOff>48531</xdr:colOff>
      <xdr:row>31</xdr:row>
      <xdr:rowOff>95250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372835</xdr:colOff>
      <xdr:row>32</xdr:row>
      <xdr:rowOff>154214</xdr:rowOff>
    </xdr:from>
    <xdr:to>
      <xdr:col>12</xdr:col>
      <xdr:colOff>335188</xdr:colOff>
      <xdr:row>55</xdr:row>
      <xdr:rowOff>124279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27213</xdr:colOff>
      <xdr:row>4</xdr:row>
      <xdr:rowOff>0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92715"/>
        <a:stretch/>
      </xdr:blipFill>
      <xdr:spPr>
        <a:xfrm>
          <a:off x="0" y="0"/>
          <a:ext cx="14586856" cy="76200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0.13469</cdr:x>
      <cdr:y>0</cdr:y>
    </cdr:from>
    <cdr:to>
      <cdr:x>0.8951</cdr:x>
      <cdr:y>0.13844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995914" y="0"/>
          <a:ext cx="5622565" cy="576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400" b="1">
              <a:latin typeface="+mn-lt"/>
              <a:cs typeface="Arial" panose="020B0604020202020204" pitchFamily="34" charset="0"/>
            </a:rPr>
            <a:t>REMUNERACIONES  </a:t>
          </a:r>
          <a:r>
            <a:rPr lang="es-EC" sz="1400" b="1">
              <a:effectLst/>
              <a:latin typeface="+mn-lt"/>
              <a:ea typeface="+mn-ea"/>
              <a:cs typeface="Arial" panose="020B0604020202020204" pitchFamily="34" charset="0"/>
            </a:rPr>
            <a:t>TOTAL NACIONAL</a:t>
          </a:r>
          <a:r>
            <a:rPr lang="es-EC" sz="1400" b="1">
              <a:latin typeface="+mn-lt"/>
              <a:cs typeface="Arial" panose="020B0604020202020204" pitchFamily="34" charset="0"/>
            </a:rPr>
            <a:t> </a:t>
          </a:r>
        </a:p>
        <a:p xmlns:a="http://schemas.openxmlformats.org/drawingml/2006/main">
          <a:pPr algn="ctr"/>
          <a:r>
            <a:rPr lang="es-EC" sz="1400" b="1">
              <a:latin typeface="+mn-lt"/>
              <a:cs typeface="Arial" panose="020B0604020202020204" pitchFamily="34" charset="0"/>
            </a:rPr>
            <a:t> ($  2.338.785.043)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0.10586</cdr:x>
      <cdr:y>0</cdr:y>
    </cdr:from>
    <cdr:to>
      <cdr:x>0.96508</cdr:x>
      <cdr:y>0.10818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56222" y="0"/>
          <a:ext cx="5326271" cy="463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400" b="1">
              <a:latin typeface="+mn-lt"/>
              <a:cs typeface="Arial" panose="020B0604020202020204" pitchFamily="34" charset="0"/>
            </a:rPr>
            <a:t>REMUNERACIONES - </a:t>
          </a:r>
          <a:r>
            <a:rPr lang="es-EC" sz="1400" b="1">
              <a:effectLst/>
              <a:latin typeface="+mn-lt"/>
              <a:ea typeface="+mn-ea"/>
              <a:cs typeface="Arial" panose="020B0604020202020204" pitchFamily="34" charset="0"/>
            </a:rPr>
            <a:t>HOTELES</a:t>
          </a:r>
          <a:r>
            <a:rPr lang="es-EC" sz="1400" b="1" baseline="0">
              <a:effectLst/>
              <a:latin typeface="+mn-lt"/>
              <a:ea typeface="+mn-ea"/>
              <a:cs typeface="Arial" panose="020B0604020202020204" pitchFamily="34" charset="0"/>
            </a:rPr>
            <a:t> Y RESTAURANTES </a:t>
          </a:r>
        </a:p>
        <a:p xmlns:a="http://schemas.openxmlformats.org/drawingml/2006/main">
          <a:pPr algn="ctr"/>
          <a:r>
            <a:rPr lang="es-EC" sz="1400" b="1" baseline="0">
              <a:effectLst/>
              <a:latin typeface="+mn-lt"/>
              <a:ea typeface="+mn-ea"/>
              <a:cs typeface="Arial" panose="020B0604020202020204" pitchFamily="34" charset="0"/>
            </a:rPr>
            <a:t>( $ 316.246.350)</a:t>
          </a:r>
          <a:endParaRPr lang="es-EC" sz="1400" b="1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0.16501</cdr:x>
      <cdr:y>0.02991</cdr:y>
    </cdr:from>
    <cdr:to>
      <cdr:x>0.81201</cdr:x>
      <cdr:y>0.12654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75131" y="130154"/>
          <a:ext cx="4215563" cy="420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400" b="1">
              <a:latin typeface="+mn-lt"/>
              <a:cs typeface="Arial" panose="020B0604020202020204" pitchFamily="34" charset="0"/>
            </a:rPr>
            <a:t>REMUNERACIONES</a:t>
          </a:r>
          <a:r>
            <a:rPr lang="es-EC" sz="1400" b="1" baseline="0">
              <a:latin typeface="+mn-lt"/>
              <a:cs typeface="Arial" panose="020B0604020202020204" pitchFamily="34" charset="0"/>
            </a:rPr>
            <a:t> -</a:t>
          </a:r>
          <a:r>
            <a:rPr lang="es-EC" sz="1400" b="1">
              <a:latin typeface="+mn-lt"/>
              <a:cs typeface="Arial" panose="020B0604020202020204" pitchFamily="34" charset="0"/>
            </a:rPr>
            <a:t> </a:t>
          </a:r>
          <a:r>
            <a:rPr lang="es-EC" sz="1400" b="1">
              <a:effectLst/>
              <a:latin typeface="+mn-lt"/>
              <a:ea typeface="+mn-ea"/>
              <a:cs typeface="Arial" panose="020B0604020202020204" pitchFamily="34" charset="0"/>
            </a:rPr>
            <a:t>SERVICIOS</a:t>
          </a:r>
          <a:r>
            <a:rPr lang="es-EC" sz="1400" b="1" baseline="0"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</a:p>
        <a:p xmlns:a="http://schemas.openxmlformats.org/drawingml/2006/main">
          <a:pPr algn="ctr"/>
          <a:r>
            <a:rPr lang="es-EC" sz="1400" b="1" baseline="0">
              <a:effectLst/>
              <a:latin typeface="+mn-lt"/>
              <a:ea typeface="+mn-ea"/>
              <a:cs typeface="Arial" panose="020B0604020202020204" pitchFamily="34" charset="0"/>
            </a:rPr>
            <a:t>( $ 2.022.538.693</a:t>
          </a:r>
          <a:r>
            <a:rPr lang="es-EC" sz="1400" b="1">
              <a:latin typeface="+mn-lt"/>
              <a:cs typeface="Arial" panose="020B0604020202020204" pitchFamily="34" charset="0"/>
            </a:rPr>
            <a:t> 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334737</xdr:colOff>
      <xdr:row>5</xdr:row>
      <xdr:rowOff>68037</xdr:rowOff>
    </xdr:from>
    <xdr:to>
      <xdr:col>6</xdr:col>
      <xdr:colOff>898072</xdr:colOff>
      <xdr:row>30</xdr:row>
      <xdr:rowOff>176893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544285</xdr:colOff>
      <xdr:row>5</xdr:row>
      <xdr:rowOff>136072</xdr:rowOff>
    </xdr:from>
    <xdr:to>
      <xdr:col>16</xdr:col>
      <xdr:colOff>381000</xdr:colOff>
      <xdr:row>29</xdr:row>
      <xdr:rowOff>51706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680358</xdr:colOff>
      <xdr:row>31</xdr:row>
      <xdr:rowOff>129268</xdr:rowOff>
    </xdr:from>
    <xdr:to>
      <xdr:col>10</xdr:col>
      <xdr:colOff>721179</xdr:colOff>
      <xdr:row>56</xdr:row>
      <xdr:rowOff>5443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16</xdr:col>
      <xdr:colOff>326570</xdr:colOff>
      <xdr:row>3</xdr:row>
      <xdr:rowOff>163287</xdr:rowOff>
    </xdr:to>
    <xdr:pic>
      <xdr:nvPicPr>
        <xdr:cNvPr id="10" name="Imagen 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92715"/>
        <a:stretch/>
      </xdr:blipFill>
      <xdr:spPr>
        <a:xfrm>
          <a:off x="0" y="1"/>
          <a:ext cx="14777356" cy="734786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0.04301</cdr:x>
      <cdr:y>0.03636</cdr:y>
    </cdr:from>
    <cdr:to>
      <cdr:x>0.8968</cdr:x>
      <cdr:y>0.17963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8202" y="158742"/>
          <a:ext cx="5126090" cy="625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C" sz="1400" b="1">
              <a:latin typeface="+mn-lt"/>
              <a:cs typeface="Arial" panose="020B0604020202020204" pitchFamily="34" charset="0"/>
            </a:rPr>
            <a:t>CONSUMO INTERMEDIO TOTAL NACIONAL</a:t>
          </a:r>
        </a:p>
        <a:p xmlns:a="http://schemas.openxmlformats.org/drawingml/2006/main">
          <a:pPr algn="ctr"/>
          <a:r>
            <a:rPr lang="es-EC" sz="1400" b="1">
              <a:latin typeface="+mn-lt"/>
              <a:cs typeface="Arial" panose="020B0604020202020204" pitchFamily="34" charset="0"/>
            </a:rPr>
            <a:t> (</a:t>
          </a:r>
          <a:r>
            <a:rPr lang="es-EC" sz="1400" b="1" baseline="0">
              <a:latin typeface="+mn-lt"/>
              <a:cs typeface="Arial" panose="020B0604020202020204" pitchFamily="34" charset="0"/>
            </a:rPr>
            <a:t> $ 6.057.057.290</a:t>
          </a:r>
          <a:r>
            <a:rPr lang="es-EC" sz="1400" b="1">
              <a:latin typeface="+mn-lt"/>
              <a:cs typeface="Arial" panose="020B0604020202020204" pitchFamily="34" charset="0"/>
            </a:rPr>
            <a:t>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0.00842</cdr:x>
      <cdr:y>0.02319</cdr:y>
    </cdr:from>
    <cdr:to>
      <cdr:x>0.98947</cdr:x>
      <cdr:y>0.13913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4460" y="101592"/>
          <a:ext cx="6345361" cy="508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400" b="1">
              <a:latin typeface="+mn-lt"/>
              <a:cs typeface="Arial" panose="020B0604020202020204" pitchFamily="34" charset="0"/>
            </a:rPr>
            <a:t>CONSUMO INTERMEDIO</a:t>
          </a:r>
          <a:r>
            <a:rPr lang="es-EC" sz="1400" b="1" baseline="0">
              <a:latin typeface="+mn-lt"/>
              <a:cs typeface="Arial" panose="020B0604020202020204" pitchFamily="34" charset="0"/>
            </a:rPr>
            <a:t> - HOTELES Y RESTAURANTES                   </a:t>
          </a:r>
        </a:p>
        <a:p xmlns:a="http://schemas.openxmlformats.org/drawingml/2006/main">
          <a:pPr algn="ctr"/>
          <a:r>
            <a:rPr lang="es-EC" sz="1400" b="1" baseline="0">
              <a:latin typeface="+mn-lt"/>
              <a:cs typeface="Arial" panose="020B0604020202020204" pitchFamily="34" charset="0"/>
            </a:rPr>
            <a:t>($ 760.113.349</a:t>
          </a:r>
          <a:r>
            <a:rPr lang="es-EC" sz="1400" b="1">
              <a:latin typeface="+mn-lt"/>
              <a:cs typeface="Arial" panose="020B0604020202020204" pitchFamily="34" charset="0"/>
            </a:rPr>
            <a:t>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0.02656</cdr:x>
      <cdr:y>0.0222</cdr:y>
    </cdr:from>
    <cdr:to>
      <cdr:x>0.99992</cdr:x>
      <cdr:y>0.12329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3258" y="102965"/>
          <a:ext cx="5615731" cy="468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400" b="1">
              <a:latin typeface="+mn-lt"/>
              <a:cs typeface="Arial" panose="020B0604020202020204" pitchFamily="34" charset="0"/>
            </a:rPr>
            <a:t>CONSUMO INTERMEDIO </a:t>
          </a:r>
          <a:r>
            <a:rPr lang="es-EC" sz="1400" b="1" baseline="0">
              <a:latin typeface="+mn-lt"/>
              <a:cs typeface="Arial" panose="020B0604020202020204" pitchFamily="34" charset="0"/>
            </a:rPr>
            <a:t> SERVICIOS                    </a:t>
          </a:r>
        </a:p>
        <a:p xmlns:a="http://schemas.openxmlformats.org/drawingml/2006/main">
          <a:pPr algn="ctr"/>
          <a:r>
            <a:rPr lang="es-EC" sz="1400" b="1">
              <a:latin typeface="+mn-lt"/>
              <a:cs typeface="Arial" panose="020B0604020202020204" pitchFamily="34" charset="0"/>
            </a:rPr>
            <a:t>($ 5.296.943.941)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159574</xdr:colOff>
      <xdr:row>4</xdr:row>
      <xdr:rowOff>178873</xdr:rowOff>
    </xdr:from>
    <xdr:to>
      <xdr:col>8</xdr:col>
      <xdr:colOff>227611</xdr:colOff>
      <xdr:row>31</xdr:row>
      <xdr:rowOff>89066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363682</xdr:colOff>
      <xdr:row>5</xdr:row>
      <xdr:rowOff>102673</xdr:rowOff>
    </xdr:from>
    <xdr:to>
      <xdr:col>19</xdr:col>
      <xdr:colOff>23503</xdr:colOff>
      <xdr:row>31</xdr:row>
      <xdr:rowOff>21217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620872</xdr:colOff>
      <xdr:row>36</xdr:row>
      <xdr:rowOff>773</xdr:rowOff>
    </xdr:from>
    <xdr:to>
      <xdr:col>15</xdr:col>
      <xdr:colOff>415638</xdr:colOff>
      <xdr:row>62</xdr:row>
      <xdr:rowOff>17317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13607</xdr:colOff>
      <xdr:row>4</xdr:row>
      <xdr:rowOff>81643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92715"/>
        <a:stretch/>
      </xdr:blipFill>
      <xdr:spPr>
        <a:xfrm>
          <a:off x="0" y="0"/>
          <a:ext cx="16219714" cy="84364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0.04568</cdr:x>
      <cdr:y>0.004</cdr:y>
    </cdr:from>
    <cdr:to>
      <cdr:x>0.94272</cdr:x>
      <cdr:y>0.13172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507" y="18760"/>
          <a:ext cx="7256177" cy="599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4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PRODUCCIÓN</a:t>
          </a:r>
          <a:r>
            <a:rPr lang="es-EC" sz="1400" b="1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TOTAL  NACIONAL </a:t>
          </a:r>
        </a:p>
        <a:p xmlns:a="http://schemas.openxmlformats.org/drawingml/2006/main">
          <a:pPr algn="ctr"/>
          <a:r>
            <a:rPr lang="es-EC" sz="1400" b="1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($ 10.339.722.166)</a:t>
          </a:r>
          <a:endParaRPr lang="es-EC" sz="1400" b="1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0.0084</cdr:x>
      <cdr:y>0</cdr:y>
    </cdr:from>
    <cdr:to>
      <cdr:x>0.98447</cdr:x>
      <cdr:y>0.1206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7551" y="0"/>
          <a:ext cx="7849381" cy="587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4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PRODUCCIÓN</a:t>
          </a:r>
          <a:r>
            <a:rPr lang="es-EC" sz="1400" b="1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HOTELES Y RESTAURANTES  </a:t>
          </a:r>
        </a:p>
        <a:p xmlns:a="http://schemas.openxmlformats.org/drawingml/2006/main">
          <a:pPr algn="ctr"/>
          <a:r>
            <a:rPr lang="es-EC" sz="1400" b="1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($ 1.173.461.896)</a:t>
          </a:r>
          <a:endParaRPr lang="es-EC" sz="1400" b="1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0.01707</cdr:x>
      <cdr:y>0.02437</cdr:y>
    </cdr:from>
    <cdr:to>
      <cdr:x>0.98315</cdr:x>
      <cdr:y>0.14622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1365" y="108971"/>
          <a:ext cx="6302821" cy="544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4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PRODUCCIÓN</a:t>
          </a:r>
          <a:r>
            <a:rPr lang="es-EC" sz="1400" b="1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SERVICIOS  </a:t>
          </a:r>
        </a:p>
        <a:p xmlns:a="http://schemas.openxmlformats.org/drawingml/2006/main">
          <a:pPr algn="ctr"/>
          <a:r>
            <a:rPr lang="es-EC" sz="1400" b="1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($ 9.166.260.270)</a:t>
          </a:r>
          <a:endParaRPr lang="es-EC" sz="1400" b="1">
            <a:solidFill>
              <a:schemeClr val="tx1"/>
            </a:solidFill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8</xdr:col>
      <xdr:colOff>384174</xdr:colOff>
      <xdr:row>32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1</xdr:rowOff>
    </xdr:from>
    <xdr:to>
      <xdr:col>16</xdr:col>
      <xdr:colOff>673553</xdr:colOff>
      <xdr:row>32</xdr:row>
      <xdr:rowOff>1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40823</xdr:colOff>
      <xdr:row>34</xdr:row>
      <xdr:rowOff>31750</xdr:rowOff>
    </xdr:from>
    <xdr:to>
      <xdr:col>12</xdr:col>
      <xdr:colOff>707573</xdr:colOff>
      <xdr:row>57</xdr:row>
      <xdr:rowOff>31750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13606</xdr:colOff>
      <xdr:row>5</xdr:row>
      <xdr:rowOff>76200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92715"/>
        <a:stretch/>
      </xdr:blipFill>
      <xdr:spPr>
        <a:xfrm>
          <a:off x="0" y="0"/>
          <a:ext cx="14328320" cy="1028700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0.02654</cdr:x>
      <cdr:y>0.02609</cdr:y>
    </cdr:from>
    <cdr:to>
      <cdr:x>0.98215</cdr:x>
      <cdr:y>0.15653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1450" y="114300"/>
          <a:ext cx="6174315" cy="571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ADQUISICIONES  DE ACTIVOS FIJOS NUEVOS TOTAL</a:t>
          </a:r>
          <a:r>
            <a:rPr lang="es-EC" sz="1200" b="1" baseline="0">
              <a:latin typeface="+mn-lt"/>
              <a:cs typeface="Arial" panose="020B0604020202020204" pitchFamily="34" charset="0"/>
            </a:rPr>
            <a:t> NACIONAL                </a:t>
          </a:r>
        </a:p>
        <a:p xmlns:a="http://schemas.openxmlformats.org/drawingml/2006/main">
          <a:pPr algn="ctr"/>
          <a:r>
            <a:rPr lang="es-EC" sz="1200" b="1" baseline="0">
              <a:latin typeface="+mn-lt"/>
              <a:cs typeface="Arial" panose="020B0604020202020204" pitchFamily="34" charset="0"/>
            </a:rPr>
            <a:t>    ($ 1.275.411.824)</a:t>
          </a:r>
          <a:endParaRPr lang="es-EC" sz="1100" b="1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0.01436</cdr:x>
      <cdr:y>0.01595</cdr:y>
    </cdr:from>
    <cdr:to>
      <cdr:x>0.97752</cdr:x>
      <cdr:y>0.14647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2102" y="69844"/>
          <a:ext cx="6177226" cy="571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ADQUISICIONES  DE ACTIVOS FIJOS NUEVOS HOTELES</a:t>
          </a:r>
          <a:r>
            <a:rPr lang="es-EC" sz="1200" b="1" baseline="0">
              <a:latin typeface="+mn-lt"/>
              <a:cs typeface="Arial" panose="020B0604020202020204" pitchFamily="34" charset="0"/>
            </a:rPr>
            <a:t> Y RESTAURANTES</a:t>
          </a:r>
        </a:p>
        <a:p xmlns:a="http://schemas.openxmlformats.org/drawingml/2006/main">
          <a:pPr algn="ctr"/>
          <a:r>
            <a:rPr lang="es-EC" sz="1200" b="1" baseline="0">
              <a:latin typeface="+mn-lt"/>
              <a:cs typeface="Arial" panose="020B0604020202020204" pitchFamily="34" charset="0"/>
            </a:rPr>
            <a:t> ($ 37.895.507)</a:t>
          </a:r>
          <a:endParaRPr lang="es-EC" sz="1100" b="1">
            <a:latin typeface="+mn-lt"/>
            <a:cs typeface="Arial" panose="020B0604020202020204" pitchFamily="34" charset="0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0.01462</cdr:x>
      <cdr:y>0.02029</cdr:y>
    </cdr:from>
    <cdr:to>
      <cdr:x>0.98798</cdr:x>
      <cdr:y>0.15073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5250" y="88882"/>
          <a:ext cx="6341979" cy="571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C" sz="1200" b="1">
              <a:latin typeface="+mn-lt"/>
              <a:cs typeface="Arial" panose="020B0604020202020204" pitchFamily="34" charset="0"/>
            </a:rPr>
            <a:t>ADQUISICIONES  DE ACTIVOS FIJOS NUEVOS SERVICIOS </a:t>
          </a:r>
        </a:p>
        <a:p xmlns:a="http://schemas.openxmlformats.org/drawingml/2006/main">
          <a:pPr algn="ctr"/>
          <a:r>
            <a:rPr lang="es-EC" sz="1200" b="1" baseline="0">
              <a:latin typeface="+mn-lt"/>
              <a:cs typeface="Arial" panose="020B0604020202020204" pitchFamily="34" charset="0"/>
            </a:rPr>
            <a:t>( $ 1.237.516.317)</a:t>
          </a:r>
          <a:endParaRPr lang="es-EC" sz="1100" b="1">
            <a:latin typeface="+mn-lt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21"/>
  <sheetViews>
    <sheetView showGridLines="0" tabSelected="1" zoomScale="70" zoomScaleNormal="70" zoomScaleSheetLayoutView="100" workbookViewId="0">
      <selection activeCell="A9" sqref="A9"/>
    </sheetView>
  </sheetViews>
  <sheetFormatPr baseColWidth="10" defaultColWidth="11.5703125" defaultRowHeight="15" x14ac:dyDescent="0.25"/>
  <cols>
    <col min="1" max="1" width="5.28515625" style="5" customWidth="1"/>
    <col min="2" max="2" width="174.140625" style="6" customWidth="1"/>
    <col min="3" max="16384" width="11.5703125" style="5"/>
  </cols>
  <sheetData>
    <row r="4" spans="1:22" ht="14.45" x14ac:dyDescent="0.3">
      <c r="B4" s="6" t="s">
        <v>0</v>
      </c>
    </row>
    <row r="6" spans="1:22" ht="9" customHeight="1" x14ac:dyDescent="0.3"/>
    <row r="7" spans="1:22" ht="21.6" customHeight="1" x14ac:dyDescent="0.25">
      <c r="A7" s="74" t="s">
        <v>87</v>
      </c>
      <c r="B7" s="74"/>
    </row>
    <row r="8" spans="1:22" ht="27" customHeight="1" x14ac:dyDescent="0.25">
      <c r="A8" s="75" t="s">
        <v>14</v>
      </c>
      <c r="B8" s="76"/>
    </row>
    <row r="9" spans="1:22" s="14" customFormat="1" ht="28.9" customHeight="1" x14ac:dyDescent="0.25">
      <c r="A9" s="13" t="s">
        <v>1</v>
      </c>
      <c r="B9" s="73" t="s">
        <v>15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</row>
    <row r="10" spans="1:22" s="14" customFormat="1" ht="28.9" customHeight="1" x14ac:dyDescent="0.25">
      <c r="A10" s="13" t="s">
        <v>2</v>
      </c>
      <c r="B10" s="73" t="s">
        <v>16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</row>
    <row r="11" spans="1:22" s="14" customFormat="1" ht="28.9" customHeight="1" x14ac:dyDescent="0.25">
      <c r="A11" s="13" t="s">
        <v>3</v>
      </c>
      <c r="B11" s="73" t="s">
        <v>15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</row>
    <row r="12" spans="1:22" s="14" customFormat="1" ht="28.9" customHeight="1" x14ac:dyDescent="0.25">
      <c r="A12" s="13" t="s">
        <v>4</v>
      </c>
      <c r="B12" s="73" t="s">
        <v>17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22" s="14" customFormat="1" ht="28.9" customHeight="1" x14ac:dyDescent="0.25">
      <c r="A13" s="13" t="s">
        <v>5</v>
      </c>
      <c r="B13" s="73" t="s">
        <v>18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</row>
    <row r="14" spans="1:22" s="14" customFormat="1" ht="28.9" customHeight="1" x14ac:dyDescent="0.25">
      <c r="A14" s="13" t="s">
        <v>6</v>
      </c>
      <c r="B14" s="73" t="s">
        <v>16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</row>
    <row r="15" spans="1:22" s="14" customFormat="1" ht="28.9" customHeight="1" x14ac:dyDescent="0.25">
      <c r="A15" s="13" t="s">
        <v>7</v>
      </c>
      <c r="B15" s="73" t="s">
        <v>19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</row>
    <row r="16" spans="1:22" s="14" customFormat="1" ht="28.9" customHeight="1" x14ac:dyDescent="0.25">
      <c r="A16" s="13" t="s">
        <v>8</v>
      </c>
      <c r="B16" s="73" t="s">
        <v>20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</row>
    <row r="17" spans="1:22" s="14" customFormat="1" ht="28.9" customHeight="1" x14ac:dyDescent="0.25">
      <c r="A17" s="13" t="s">
        <v>9</v>
      </c>
      <c r="B17" s="73" t="s">
        <v>21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</row>
    <row r="18" spans="1:22" s="14" customFormat="1" ht="28.9" customHeight="1" x14ac:dyDescent="0.25">
      <c r="A18" s="13" t="s">
        <v>10</v>
      </c>
      <c r="B18" s="73" t="s">
        <v>22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</row>
    <row r="19" spans="1:22" s="14" customFormat="1" ht="28.9" customHeight="1" x14ac:dyDescent="0.25">
      <c r="A19" s="13" t="s">
        <v>11</v>
      </c>
      <c r="B19" s="73" t="s">
        <v>23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</row>
    <row r="20" spans="1:22" s="14" customFormat="1" ht="28.9" customHeight="1" x14ac:dyDescent="0.25">
      <c r="A20" s="13" t="s">
        <v>12</v>
      </c>
      <c r="B20" s="73" t="s">
        <v>24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</row>
    <row r="21" spans="1:22" s="14" customFormat="1" ht="42.6" customHeight="1" x14ac:dyDescent="0.25">
      <c r="A21" s="13" t="s">
        <v>13</v>
      </c>
      <c r="B21" s="70" t="s">
        <v>25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</row>
  </sheetData>
  <mergeCells count="14">
    <mergeCell ref="A7:B7"/>
    <mergeCell ref="A8:B8"/>
    <mergeCell ref="B9:V9"/>
    <mergeCell ref="B10:V10"/>
    <mergeCell ref="B11:V11"/>
    <mergeCell ref="B17:V17"/>
    <mergeCell ref="B18:V18"/>
    <mergeCell ref="B19:V19"/>
    <mergeCell ref="B20:V20"/>
    <mergeCell ref="B12:V12"/>
    <mergeCell ref="B13:V13"/>
    <mergeCell ref="B14:V14"/>
    <mergeCell ref="B15:V15"/>
    <mergeCell ref="B16:V16"/>
  </mergeCells>
  <hyperlinks>
    <hyperlink ref="A9" location="'G1'!A1" display="G1"/>
    <hyperlink ref="A10" location="'G2'!A1" display="G2"/>
    <hyperlink ref="A11" location="'G3'!A1" display="G3"/>
    <hyperlink ref="A12" location="'G4'!A1" display="G4"/>
    <hyperlink ref="A13" location="'G5'!A1" display="G5"/>
    <hyperlink ref="A14" location="'G6'!A1" display="G6"/>
    <hyperlink ref="A15" location="'G7'!A1" display="G7"/>
    <hyperlink ref="A16" location="'G8'!A1" display="G8"/>
    <hyperlink ref="A17" location="'G9'!A1" display="G9"/>
    <hyperlink ref="A18" location="'G10'!A1" display="G10"/>
    <hyperlink ref="A19" location="'G11'!A1" display="G11"/>
    <hyperlink ref="A20" location="'G12'!A1" display="G12"/>
    <hyperlink ref="A21" location="'G13'!A1" display="G13"/>
  </hyperlinks>
  <pageMargins left="0.7" right="0.7" top="0.75" bottom="0.75" header="0.3" footer="0.3"/>
  <pageSetup paperSize="9" scale="70" orientation="landscape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121"/>
  <sheetViews>
    <sheetView showGridLines="0" zoomScale="70" zoomScaleNormal="70" zoomScaleSheetLayoutView="50" zoomScalePageLayoutView="50" workbookViewId="0">
      <selection activeCell="J6" sqref="J6"/>
    </sheetView>
  </sheetViews>
  <sheetFormatPr baseColWidth="10" defaultRowHeight="15" x14ac:dyDescent="0.25"/>
  <cols>
    <col min="7" max="7" width="12" bestFit="1" customWidth="1"/>
    <col min="8" max="8" width="17.85546875" bestFit="1" customWidth="1"/>
  </cols>
  <sheetData>
    <row r="7" spans="19:20" x14ac:dyDescent="0.25">
      <c r="S7" s="15" t="s">
        <v>86</v>
      </c>
    </row>
    <row r="8" spans="19:20" x14ac:dyDescent="0.25">
      <c r="T8" s="15"/>
    </row>
    <row r="50" spans="1:13" x14ac:dyDescent="0.25">
      <c r="A50" s="3"/>
    </row>
    <row r="51" spans="1:13" x14ac:dyDescent="0.25">
      <c r="A51" s="4"/>
    </row>
    <row r="54" spans="1:13" x14ac:dyDescent="0.2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1:13" x14ac:dyDescent="0.25">
      <c r="A55" s="8" t="s">
        <v>103</v>
      </c>
    </row>
    <row r="56" spans="1:13" s="19" customFormat="1" x14ac:dyDescent="0.25"/>
    <row r="57" spans="1:13" s="17" customFormat="1" x14ac:dyDescent="0.25"/>
    <row r="58" spans="1:13" s="17" customFormat="1" x14ac:dyDescent="0.25"/>
    <row r="59" spans="1:13" s="17" customFormat="1" x14ac:dyDescent="0.25"/>
    <row r="60" spans="1:13" s="17" customFormat="1" x14ac:dyDescent="0.25"/>
    <row r="61" spans="1:13" s="17" customFormat="1" x14ac:dyDescent="0.25"/>
    <row r="62" spans="1:13" s="17" customFormat="1" x14ac:dyDescent="0.25">
      <c r="C62" s="20"/>
      <c r="D62" s="20"/>
    </row>
    <row r="63" spans="1:13" s="17" customFormat="1" ht="36.75" x14ac:dyDescent="0.25">
      <c r="B63" s="11"/>
      <c r="C63" s="24"/>
      <c r="D63" s="25" t="s">
        <v>92</v>
      </c>
      <c r="E63" s="11"/>
      <c r="F63" s="11"/>
      <c r="G63" s="26" t="s">
        <v>27</v>
      </c>
      <c r="H63" s="25" t="s">
        <v>93</v>
      </c>
      <c r="I63" s="27"/>
      <c r="J63" s="11"/>
    </row>
    <row r="64" spans="1:13" s="17" customFormat="1" ht="36" x14ac:dyDescent="0.25">
      <c r="B64" s="11"/>
      <c r="C64" s="28" t="s">
        <v>29</v>
      </c>
      <c r="D64" s="29">
        <v>278</v>
      </c>
      <c r="E64" s="30">
        <f>D64/$D$66</f>
        <v>0.29018789144050106</v>
      </c>
      <c r="F64" s="11"/>
      <c r="G64" s="31" t="s">
        <v>29</v>
      </c>
      <c r="H64" s="32">
        <v>316246350.00000012</v>
      </c>
      <c r="I64" s="33">
        <f>H64/$H$66</f>
        <v>0.13521821979601226</v>
      </c>
      <c r="J64" s="11"/>
    </row>
    <row r="65" spans="2:10" s="17" customFormat="1" x14ac:dyDescent="0.25">
      <c r="B65" s="11"/>
      <c r="C65" s="28" t="s">
        <v>30</v>
      </c>
      <c r="D65" s="29">
        <v>680</v>
      </c>
      <c r="E65" s="30">
        <f>D65/$D$66</f>
        <v>0.70981210855949894</v>
      </c>
      <c r="F65" s="11"/>
      <c r="G65" s="31" t="s">
        <v>30</v>
      </c>
      <c r="H65" s="32">
        <v>2022538693.0000007</v>
      </c>
      <c r="I65" s="33">
        <f>H65/$H$66</f>
        <v>0.86478178020398766</v>
      </c>
      <c r="J65" s="11"/>
    </row>
    <row r="66" spans="2:10" s="17" customFormat="1" x14ac:dyDescent="0.25">
      <c r="B66" s="11"/>
      <c r="C66" s="31" t="s">
        <v>28</v>
      </c>
      <c r="D66" s="29">
        <f>D64+D65</f>
        <v>958</v>
      </c>
      <c r="E66" s="11"/>
      <c r="F66" s="11"/>
      <c r="G66" s="11"/>
      <c r="H66" s="34">
        <f>H64+H65</f>
        <v>2338785043.000001</v>
      </c>
      <c r="I66" s="27"/>
      <c r="J66" s="11"/>
    </row>
    <row r="67" spans="2:10" s="17" customFormat="1" x14ac:dyDescent="0.25">
      <c r="B67" s="11"/>
      <c r="C67" s="11"/>
      <c r="D67" s="11"/>
      <c r="E67" s="11"/>
      <c r="F67" s="11"/>
      <c r="G67" s="11"/>
      <c r="H67" s="11"/>
      <c r="I67" s="11"/>
      <c r="J67" s="11"/>
    </row>
    <row r="68" spans="2:10" s="17" customFormat="1" x14ac:dyDescent="0.25">
      <c r="B68" s="11"/>
      <c r="C68" s="11"/>
      <c r="D68" s="11"/>
      <c r="E68" s="11"/>
      <c r="F68" s="11"/>
      <c r="G68" s="11"/>
      <c r="H68" s="11"/>
      <c r="I68" s="11"/>
      <c r="J68" s="11"/>
    </row>
    <row r="69" spans="2:10" s="17" customFormat="1" ht="48.75" x14ac:dyDescent="0.25">
      <c r="B69" s="11"/>
      <c r="C69" s="35" t="s">
        <v>27</v>
      </c>
      <c r="D69" s="25" t="s">
        <v>94</v>
      </c>
      <c r="E69" s="27"/>
      <c r="F69" s="11"/>
      <c r="G69" s="26" t="s">
        <v>27</v>
      </c>
      <c r="H69" s="25" t="s">
        <v>95</v>
      </c>
      <c r="I69" s="27"/>
      <c r="J69" s="11"/>
    </row>
    <row r="70" spans="2:10" s="17" customFormat="1" ht="36" x14ac:dyDescent="0.25">
      <c r="B70" s="11"/>
      <c r="C70" s="31" t="s">
        <v>29</v>
      </c>
      <c r="D70" s="32">
        <v>33651.000000000022</v>
      </c>
      <c r="E70" s="33">
        <f>D70/$D$72</f>
        <v>0.2127870801295024</v>
      </c>
      <c r="F70" s="11"/>
      <c r="G70" s="31" t="s">
        <v>29</v>
      </c>
      <c r="H70" s="32">
        <v>1173461896.0000007</v>
      </c>
      <c r="I70" s="33">
        <f>H70/$H$72</f>
        <v>0.11349066030600735</v>
      </c>
      <c r="J70" s="11"/>
    </row>
    <row r="71" spans="2:10" s="17" customFormat="1" x14ac:dyDescent="0.25">
      <c r="B71" s="11"/>
      <c r="C71" s="31" t="s">
        <v>30</v>
      </c>
      <c r="D71" s="32">
        <v>124492.99999999996</v>
      </c>
      <c r="E71" s="33">
        <f>D71/$D$72</f>
        <v>0.78721291987049768</v>
      </c>
      <c r="F71" s="11"/>
      <c r="G71" s="31" t="s">
        <v>30</v>
      </c>
      <c r="H71" s="32">
        <v>9166260270.0000019</v>
      </c>
      <c r="I71" s="33">
        <f>H71/$H$72</f>
        <v>0.8865093396939927</v>
      </c>
      <c r="J71" s="11"/>
    </row>
    <row r="72" spans="2:10" s="17" customFormat="1" x14ac:dyDescent="0.25">
      <c r="B72" s="11"/>
      <c r="C72" s="11" t="s">
        <v>28</v>
      </c>
      <c r="D72" s="34">
        <f>D70+D71</f>
        <v>158143.99999999997</v>
      </c>
      <c r="E72" s="11"/>
      <c r="F72" s="11"/>
      <c r="G72" s="11"/>
      <c r="H72" s="34">
        <f>H70+H71</f>
        <v>10339722166.000002</v>
      </c>
      <c r="I72" s="27"/>
      <c r="J72" s="11"/>
    </row>
    <row r="73" spans="2:10" s="17" customFormat="1" x14ac:dyDescent="0.25">
      <c r="B73" s="11"/>
      <c r="C73" s="11"/>
      <c r="D73" s="11"/>
      <c r="E73" s="11"/>
      <c r="F73" s="11"/>
      <c r="G73" s="11"/>
      <c r="H73" s="11"/>
      <c r="I73" s="11"/>
      <c r="J73" s="11"/>
    </row>
    <row r="74" spans="2:10" s="17" customFormat="1" x14ac:dyDescent="0.25"/>
    <row r="75" spans="2:10" s="17" customFormat="1" x14ac:dyDescent="0.25"/>
    <row r="76" spans="2:10" s="17" customFormat="1" x14ac:dyDescent="0.25"/>
    <row r="77" spans="2:10" s="17" customFormat="1" ht="37.5" customHeight="1" x14ac:dyDescent="0.25">
      <c r="I77" s="21"/>
    </row>
    <row r="78" spans="2:10" s="17" customFormat="1" x14ac:dyDescent="0.25">
      <c r="I78" s="21"/>
    </row>
    <row r="79" spans="2:10" s="17" customFormat="1" x14ac:dyDescent="0.25">
      <c r="I79" s="21"/>
    </row>
    <row r="80" spans="2:10" s="17" customFormat="1" x14ac:dyDescent="0.25">
      <c r="I80" s="21"/>
    </row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1" customFormat="1" x14ac:dyDescent="0.25"/>
    <row r="120" s="11" customFormat="1" x14ac:dyDescent="0.25"/>
    <row r="121" s="11" customFormat="1" x14ac:dyDescent="0.25"/>
  </sheetData>
  <mergeCells count="1">
    <mergeCell ref="A54:M54"/>
  </mergeCells>
  <hyperlinks>
    <hyperlink ref="S7" location="ÍNDICE!A1" display="INDICE&gt;&gt;"/>
  </hyperlinks>
  <printOptions horizontalCentered="1"/>
  <pageMargins left="0.39370078740157483" right="0.39370078740157483" top="0.39370078740157483" bottom="0" header="0" footer="0"/>
  <pageSetup paperSize="9" scale="60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83"/>
  <sheetViews>
    <sheetView showGridLines="0" zoomScale="70" zoomScaleNormal="70" zoomScalePageLayoutView="50" workbookViewId="0">
      <selection activeCell="H7" sqref="H7"/>
    </sheetView>
  </sheetViews>
  <sheetFormatPr baseColWidth="10" defaultRowHeight="15" x14ac:dyDescent="0.25"/>
  <cols>
    <col min="3" max="3" width="20" bestFit="1" customWidth="1"/>
    <col min="4" max="5" width="21.140625" bestFit="1" customWidth="1"/>
    <col min="6" max="6" width="20.7109375" bestFit="1" customWidth="1"/>
    <col min="8" max="8" width="20" bestFit="1" customWidth="1"/>
  </cols>
  <sheetData>
    <row r="7" spans="18:18" x14ac:dyDescent="0.25">
      <c r="R7" s="15" t="s">
        <v>86</v>
      </c>
    </row>
    <row r="58" spans="1:9" x14ac:dyDescent="0.25">
      <c r="A58" s="8" t="s">
        <v>103</v>
      </c>
    </row>
    <row r="59" spans="1:9" s="12" customFormat="1" x14ac:dyDescent="0.25"/>
    <row r="60" spans="1:9" s="18" customFormat="1" x14ac:dyDescent="0.25"/>
    <row r="61" spans="1:9" s="11" customFormat="1" x14ac:dyDescent="0.25"/>
    <row r="62" spans="1:9" s="11" customFormat="1" ht="36.75" x14ac:dyDescent="0.25">
      <c r="B62" s="36" t="s">
        <v>27</v>
      </c>
      <c r="C62" s="37" t="s">
        <v>96</v>
      </c>
      <c r="D62" s="38"/>
      <c r="G62" s="39" t="s">
        <v>27</v>
      </c>
      <c r="H62" s="37" t="s">
        <v>97</v>
      </c>
      <c r="I62" s="38"/>
    </row>
    <row r="63" spans="1:9" s="11" customFormat="1" ht="36" x14ac:dyDescent="0.25">
      <c r="B63" s="40" t="s">
        <v>29</v>
      </c>
      <c r="C63" s="32">
        <v>760113348.99999988</v>
      </c>
      <c r="D63" s="33">
        <f>C63/$C$65</f>
        <v>0.12549218417579144</v>
      </c>
      <c r="G63" s="40" t="s">
        <v>29</v>
      </c>
      <c r="H63" s="11">
        <v>413348547</v>
      </c>
      <c r="I63" s="33">
        <f>H63/$H$65</f>
        <v>9.6516668702330666E-2</v>
      </c>
    </row>
    <row r="64" spans="1:9" s="11" customFormat="1" x14ac:dyDescent="0.25">
      <c r="B64" s="40" t="s">
        <v>30</v>
      </c>
      <c r="C64" s="32">
        <v>5296943940.9999971</v>
      </c>
      <c r="D64" s="33">
        <f>C64/$C$65</f>
        <v>0.87450781582420856</v>
      </c>
      <c r="G64" s="40" t="s">
        <v>30</v>
      </c>
      <c r="H64" s="11">
        <v>3869316328.9999995</v>
      </c>
      <c r="I64" s="33">
        <f>H64/$H$65</f>
        <v>0.90348333129766933</v>
      </c>
    </row>
    <row r="65" spans="2:9" s="11" customFormat="1" x14ac:dyDescent="0.25">
      <c r="B65" s="11" t="s">
        <v>28</v>
      </c>
      <c r="C65" s="34">
        <f>SUM(C63:C64)</f>
        <v>6057057289.9999971</v>
      </c>
      <c r="G65" s="11" t="s">
        <v>28</v>
      </c>
      <c r="H65" s="34">
        <f>H63+H64</f>
        <v>4282664875.9999995</v>
      </c>
      <c r="I65" s="38"/>
    </row>
    <row r="66" spans="2:9" s="11" customFormat="1" x14ac:dyDescent="0.25"/>
    <row r="67" spans="2:9" s="11" customFormat="1" x14ac:dyDescent="0.25"/>
    <row r="68" spans="2:9" s="11" customFormat="1" x14ac:dyDescent="0.25"/>
    <row r="69" spans="2:9" s="11" customFormat="1" ht="36.75" x14ac:dyDescent="0.25">
      <c r="B69" s="39" t="s">
        <v>27</v>
      </c>
      <c r="C69" s="37" t="s">
        <v>104</v>
      </c>
      <c r="D69" s="38"/>
    </row>
    <row r="70" spans="2:9" s="11" customFormat="1" ht="36" x14ac:dyDescent="0.25">
      <c r="B70" s="40" t="s">
        <v>29</v>
      </c>
      <c r="C70" s="32">
        <v>26085706</v>
      </c>
      <c r="D70" s="33">
        <f>C70/$C$72</f>
        <v>3.1638775492961416E-2</v>
      </c>
    </row>
    <row r="71" spans="2:9" s="11" customFormat="1" x14ac:dyDescent="0.25">
      <c r="B71" s="40" t="s">
        <v>30</v>
      </c>
      <c r="C71" s="32">
        <v>798399616</v>
      </c>
      <c r="D71" s="33">
        <f>C71/$C$72</f>
        <v>0.96836122450703854</v>
      </c>
    </row>
    <row r="72" spans="2:9" s="11" customFormat="1" x14ac:dyDescent="0.25">
      <c r="B72" s="11" t="s">
        <v>28</v>
      </c>
      <c r="C72" s="41">
        <f>C70+C71</f>
        <v>824485322</v>
      </c>
      <c r="D72" s="38"/>
    </row>
    <row r="73" spans="2:9" s="42" customFormat="1" x14ac:dyDescent="0.25"/>
    <row r="74" spans="2:9" s="42" customFormat="1" x14ac:dyDescent="0.25"/>
    <row r="75" spans="2:9" s="42" customFormat="1" x14ac:dyDescent="0.25"/>
    <row r="76" spans="2:9" s="42" customFormat="1" x14ac:dyDescent="0.25"/>
    <row r="77" spans="2:9" s="12" customFormat="1" x14ac:dyDescent="0.25"/>
    <row r="78" spans="2:9" s="12" customFormat="1" x14ac:dyDescent="0.25"/>
    <row r="79" spans="2:9" s="42" customFormat="1" x14ac:dyDescent="0.25"/>
    <row r="80" spans="2:9" s="19" customFormat="1" x14ac:dyDescent="0.25"/>
    <row r="81" spans="2:7" s="19" customFormat="1" x14ac:dyDescent="0.25"/>
    <row r="82" spans="2:7" s="19" customFormat="1" x14ac:dyDescent="0.25"/>
    <row r="83" spans="2:7" x14ac:dyDescent="0.25">
      <c r="B83" s="19"/>
      <c r="C83" s="19"/>
      <c r="D83" s="19"/>
      <c r="E83" s="19"/>
      <c r="F83" s="19"/>
      <c r="G83" s="19"/>
    </row>
  </sheetData>
  <hyperlinks>
    <hyperlink ref="R7" location="ÍNDICE!A1" display="INDICE&gt;&gt;"/>
  </hyperlinks>
  <printOptions horizontalCentered="1"/>
  <pageMargins left="0.39370078740157483" right="0.39370078740157483" top="0.39370078740157483" bottom="0.78740157480314965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showGridLines="0" zoomScale="70" zoomScaleNormal="70" zoomScalePageLayoutView="50" workbookViewId="0">
      <selection activeCell="D8" sqref="D8"/>
    </sheetView>
  </sheetViews>
  <sheetFormatPr baseColWidth="10" defaultColWidth="11.5703125" defaultRowHeight="15" x14ac:dyDescent="0.25"/>
  <cols>
    <col min="1" max="2" width="11.5703125" style="11"/>
    <col min="3" max="3" width="17.42578125" style="11" bestFit="1" customWidth="1"/>
    <col min="4" max="4" width="11.5703125" style="11"/>
    <col min="5" max="5" width="19.85546875" style="11" bestFit="1" customWidth="1"/>
    <col min="6" max="6" width="13.5703125" style="11" bestFit="1" customWidth="1"/>
    <col min="7" max="8" width="19" style="11" bestFit="1" customWidth="1"/>
    <col min="9" max="9" width="19.140625" style="11" bestFit="1" customWidth="1"/>
    <col min="10" max="10" width="19.85546875" style="11" bestFit="1" customWidth="1"/>
    <col min="11" max="11" width="17.5703125" style="11" bestFit="1" customWidth="1"/>
    <col min="12" max="12" width="19.28515625" style="11" bestFit="1" customWidth="1"/>
    <col min="13" max="17" width="11.5703125" style="11"/>
    <col min="18" max="19" width="0" style="11" hidden="1" customWidth="1"/>
    <col min="20" max="16384" width="11.5703125" style="11"/>
  </cols>
  <sheetData>
    <row r="1" spans="20:20" customFormat="1" ht="14.45" x14ac:dyDescent="0.3"/>
    <row r="2" spans="20:20" customFormat="1" ht="14.45" x14ac:dyDescent="0.3"/>
    <row r="3" spans="20:20" customFormat="1" ht="14.45" x14ac:dyDescent="0.3"/>
    <row r="4" spans="20:20" customFormat="1" ht="14.45" x14ac:dyDescent="0.3"/>
    <row r="5" spans="20:20" customFormat="1" ht="14.45" x14ac:dyDescent="0.3"/>
    <row r="6" spans="20:20" customFormat="1" ht="14.45" x14ac:dyDescent="0.3"/>
    <row r="7" spans="20:20" customFormat="1" x14ac:dyDescent="0.25">
      <c r="T7" s="15" t="s">
        <v>86</v>
      </c>
    </row>
    <row r="8" spans="20:20" customFormat="1" ht="14.45" x14ac:dyDescent="0.3"/>
    <row r="9" spans="20:20" customFormat="1" ht="14.45" x14ac:dyDescent="0.3"/>
    <row r="10" spans="20:20" customFormat="1" ht="14.45" x14ac:dyDescent="0.3"/>
    <row r="11" spans="20:20" customFormat="1" ht="14.45" x14ac:dyDescent="0.3"/>
    <row r="12" spans="20:20" customFormat="1" ht="14.45" x14ac:dyDescent="0.3"/>
    <row r="13" spans="20:20" customFormat="1" ht="14.45" x14ac:dyDescent="0.3"/>
    <row r="14" spans="20:20" customFormat="1" ht="14.45" x14ac:dyDescent="0.3"/>
    <row r="15" spans="20:20" customFormat="1" ht="14.45" x14ac:dyDescent="0.3"/>
    <row r="16" spans="20:20" customFormat="1" ht="14.45" x14ac:dyDescent="0.3"/>
    <row r="17" customFormat="1" ht="14.45" x14ac:dyDescent="0.3"/>
    <row r="18" customFormat="1" ht="14.45" x14ac:dyDescent="0.3"/>
    <row r="19" customFormat="1" ht="14.45" x14ac:dyDescent="0.3"/>
    <row r="20" customFormat="1" ht="14.45" x14ac:dyDescent="0.3"/>
    <row r="21" customFormat="1" ht="14.45" x14ac:dyDescent="0.3"/>
    <row r="22" customFormat="1" ht="14.45" x14ac:dyDescent="0.3"/>
    <row r="23" customFormat="1" ht="14.45" x14ac:dyDescent="0.3"/>
    <row r="24" customFormat="1" ht="14.45" x14ac:dyDescent="0.3"/>
    <row r="25" customFormat="1" ht="14.45" x14ac:dyDescent="0.3"/>
    <row r="26" customFormat="1" ht="14.45" x14ac:dyDescent="0.3"/>
    <row r="27" customFormat="1" ht="14.45" x14ac:dyDescent="0.3"/>
    <row r="28" customFormat="1" ht="14.45" x14ac:dyDescent="0.3"/>
    <row r="29" customFormat="1" ht="14.45" x14ac:dyDescent="0.3"/>
    <row r="30" customFormat="1" ht="14.45" x14ac:dyDescent="0.3"/>
    <row r="31" customFormat="1" ht="14.45" x14ac:dyDescent="0.3"/>
    <row r="32" customFormat="1" ht="14.45" x14ac:dyDescent="0.3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spans="1:12" customFormat="1" x14ac:dyDescent="0.25"/>
    <row r="50" spans="1:12" customFormat="1" x14ac:dyDescent="0.25"/>
    <row r="51" spans="1:12" customFormat="1" x14ac:dyDescent="0.25"/>
    <row r="52" spans="1:12" customFormat="1" x14ac:dyDescent="0.25"/>
    <row r="53" spans="1:12" customFormat="1" x14ac:dyDescent="0.25"/>
    <row r="54" spans="1:12" customFormat="1" x14ac:dyDescent="0.25"/>
    <row r="55" spans="1:12" customFormat="1" x14ac:dyDescent="0.25"/>
    <row r="56" spans="1:12" customFormat="1" x14ac:dyDescent="0.25"/>
    <row r="57" spans="1:12" customFormat="1" x14ac:dyDescent="0.25"/>
    <row r="58" spans="1:12" customFormat="1" x14ac:dyDescent="0.25"/>
    <row r="59" spans="1:12" customFormat="1" x14ac:dyDescent="0.25">
      <c r="A59" s="8" t="s">
        <v>103</v>
      </c>
    </row>
    <row r="60" spans="1:12" s="12" customFormat="1" x14ac:dyDescent="0.25"/>
    <row r="61" spans="1:12" s="18" customFormat="1" x14ac:dyDescent="0.25"/>
    <row r="62" spans="1:12" s="18" customFormat="1" x14ac:dyDescent="0.25"/>
    <row r="63" spans="1:12" ht="24.75" customHeight="1" x14ac:dyDescent="0.25">
      <c r="C63" s="11" t="s">
        <v>37</v>
      </c>
      <c r="J63" s="11" t="s">
        <v>31</v>
      </c>
    </row>
    <row r="64" spans="1:12" ht="34.5" customHeight="1" x14ac:dyDescent="0.25">
      <c r="C64" s="11" t="s">
        <v>29</v>
      </c>
      <c r="E64" s="11" t="s">
        <v>30</v>
      </c>
      <c r="J64" s="11" t="s">
        <v>29</v>
      </c>
      <c r="L64" s="11" t="s">
        <v>30</v>
      </c>
    </row>
    <row r="65" spans="2:13" x14ac:dyDescent="0.25">
      <c r="B65" s="11" t="s">
        <v>121</v>
      </c>
      <c r="C65" s="43">
        <f t="shared" ref="C65:C69" si="0">+D65/$D$70</f>
        <v>0.59712230215827333</v>
      </c>
      <c r="D65" s="11">
        <v>166</v>
      </c>
      <c r="E65" s="43">
        <f t="shared" ref="E65:E69" si="1">+F65/$F$70</f>
        <v>0.51764705882352946</v>
      </c>
      <c r="F65" s="11">
        <v>352</v>
      </c>
      <c r="I65" s="11" t="s">
        <v>121</v>
      </c>
      <c r="J65" s="11">
        <v>2662</v>
      </c>
      <c r="K65" s="43">
        <f t="shared" ref="K65:K69" si="2">+J65/$J$70</f>
        <v>7.9106118688894833E-2</v>
      </c>
      <c r="L65" s="11">
        <v>6264.0000000000064</v>
      </c>
      <c r="M65" s="43">
        <f t="shared" ref="M65:M69" si="3">+L65/$L$70</f>
        <v>5.0316082028708478E-2</v>
      </c>
    </row>
    <row r="66" spans="2:13" x14ac:dyDescent="0.25">
      <c r="B66" s="11" t="s">
        <v>32</v>
      </c>
      <c r="C66" s="43">
        <f t="shared" si="0"/>
        <v>0.16187050359712229</v>
      </c>
      <c r="D66" s="11">
        <v>45</v>
      </c>
      <c r="E66" s="43">
        <f t="shared" si="1"/>
        <v>0.16470588235294117</v>
      </c>
      <c r="F66" s="11">
        <v>112</v>
      </c>
      <c r="I66" s="11" t="s">
        <v>32</v>
      </c>
      <c r="J66" s="11">
        <v>3313.0000000000005</v>
      </c>
      <c r="K66" s="43">
        <f t="shared" si="2"/>
        <v>9.8451754776975431E-2</v>
      </c>
      <c r="L66" s="11">
        <v>8465.0000000000036</v>
      </c>
      <c r="M66" s="43">
        <f t="shared" si="3"/>
        <v>6.7995790928003993E-2</v>
      </c>
    </row>
    <row r="67" spans="2:13" x14ac:dyDescent="0.25">
      <c r="B67" s="11" t="s">
        <v>33</v>
      </c>
      <c r="C67" s="43">
        <f t="shared" si="0"/>
        <v>0.11151079136690648</v>
      </c>
      <c r="D67" s="11">
        <v>31</v>
      </c>
      <c r="E67" s="43">
        <f t="shared" si="1"/>
        <v>9.8529411764705879E-2</v>
      </c>
      <c r="F67" s="11">
        <v>67</v>
      </c>
      <c r="I67" s="11" t="s">
        <v>33</v>
      </c>
      <c r="J67" s="11">
        <v>4283.0000000000009</v>
      </c>
      <c r="K67" s="43">
        <f t="shared" si="2"/>
        <v>0.1272770497162046</v>
      </c>
      <c r="L67" s="11">
        <v>9490.9999999999982</v>
      </c>
      <c r="M67" s="43">
        <f t="shared" si="3"/>
        <v>7.623721815684413E-2</v>
      </c>
    </row>
    <row r="68" spans="2:13" x14ac:dyDescent="0.25">
      <c r="B68" s="11" t="s">
        <v>34</v>
      </c>
      <c r="C68" s="43">
        <f t="shared" si="0"/>
        <v>7.9136690647482008E-2</v>
      </c>
      <c r="D68" s="11">
        <v>22</v>
      </c>
      <c r="E68" s="43">
        <f t="shared" si="1"/>
        <v>0.13970588235294118</v>
      </c>
      <c r="F68" s="11">
        <v>95</v>
      </c>
      <c r="I68" s="11" t="s">
        <v>34</v>
      </c>
      <c r="J68" s="11">
        <v>6452.9999999999973</v>
      </c>
      <c r="K68" s="43">
        <f t="shared" si="2"/>
        <v>0.1917625033431398</v>
      </c>
      <c r="L68" s="11">
        <v>29843.000000000011</v>
      </c>
      <c r="M68" s="43">
        <f t="shared" si="3"/>
        <v>0.23971628926927621</v>
      </c>
    </row>
    <row r="69" spans="2:13" x14ac:dyDescent="0.25">
      <c r="B69" s="11" t="s">
        <v>35</v>
      </c>
      <c r="C69" s="43">
        <f t="shared" si="0"/>
        <v>5.0359712230215826E-2</v>
      </c>
      <c r="D69" s="11">
        <v>14</v>
      </c>
      <c r="E69" s="43">
        <f t="shared" si="1"/>
        <v>7.9411764705882348E-2</v>
      </c>
      <c r="F69" s="11">
        <v>54</v>
      </c>
      <c r="I69" s="11" t="s">
        <v>35</v>
      </c>
      <c r="J69" s="11">
        <v>16940</v>
      </c>
      <c r="K69" s="43">
        <f t="shared" si="2"/>
        <v>0.50340257347478534</v>
      </c>
      <c r="L69" s="11">
        <v>70430.000000000015</v>
      </c>
      <c r="M69" s="43">
        <f t="shared" si="3"/>
        <v>0.5657346196171672</v>
      </c>
    </row>
    <row r="70" spans="2:13" x14ac:dyDescent="0.25">
      <c r="B70" s="11" t="s">
        <v>28</v>
      </c>
      <c r="C70" s="11">
        <f>SUM(C65:C69)</f>
        <v>0.99999999999999989</v>
      </c>
      <c r="D70" s="11">
        <f>SUM(D65:D69)</f>
        <v>278</v>
      </c>
      <c r="E70" s="11">
        <f>SUM(E65:E69)</f>
        <v>1</v>
      </c>
      <c r="F70" s="11">
        <f>SUM(F65:F69)</f>
        <v>680</v>
      </c>
      <c r="I70" s="11" t="s">
        <v>28</v>
      </c>
      <c r="J70" s="11">
        <f>SUM(J65:J69)</f>
        <v>33651</v>
      </c>
      <c r="K70" s="72">
        <f>SUM(K65:K69)</f>
        <v>1</v>
      </c>
      <c r="L70" s="11">
        <f>SUM(L65:L69)</f>
        <v>124493.00000000003</v>
      </c>
      <c r="M70" s="11">
        <f>SUM(M65:M69)</f>
        <v>1</v>
      </c>
    </row>
    <row r="74" spans="2:13" x14ac:dyDescent="0.25">
      <c r="C74" s="11" t="s">
        <v>38</v>
      </c>
      <c r="J74" s="11" t="s">
        <v>40</v>
      </c>
    </row>
    <row r="75" spans="2:13" x14ac:dyDescent="0.25">
      <c r="C75" s="11" t="s">
        <v>29</v>
      </c>
      <c r="E75" s="11" t="s">
        <v>30</v>
      </c>
      <c r="J75" s="11" t="s">
        <v>29</v>
      </c>
      <c r="L75" s="11" t="s">
        <v>30</v>
      </c>
    </row>
    <row r="76" spans="2:13" x14ac:dyDescent="0.25">
      <c r="B76" s="11" t="s">
        <v>121</v>
      </c>
      <c r="C76" s="11">
        <v>24246708.999999996</v>
      </c>
      <c r="D76" s="43">
        <f t="shared" ref="D76:D81" si="4">+C76/$C$81</f>
        <v>7.6670320463777669E-2</v>
      </c>
      <c r="E76" s="11">
        <v>148319383.00000003</v>
      </c>
      <c r="F76" s="43">
        <f t="shared" ref="F76:F81" si="5">+E76/$E$81</f>
        <v>7.3333273431718721E-2</v>
      </c>
      <c r="I76" s="11" t="s">
        <v>121</v>
      </c>
      <c r="J76" s="11">
        <v>89422947.000000015</v>
      </c>
      <c r="K76" s="43">
        <f t="shared" ref="K76:K81" si="6">+J76/$J$81</f>
        <v>7.620438917089474E-2</v>
      </c>
      <c r="L76" s="11">
        <v>946931166</v>
      </c>
      <c r="M76" s="43">
        <f t="shared" ref="M76:M81" si="7">+L76/$L$81</f>
        <v>0.10330616173961205</v>
      </c>
    </row>
    <row r="77" spans="2:13" x14ac:dyDescent="0.25">
      <c r="B77" s="11" t="s">
        <v>32</v>
      </c>
      <c r="C77" s="11">
        <v>34404363.000000007</v>
      </c>
      <c r="D77" s="43">
        <f t="shared" si="4"/>
        <v>0.10878975520191776</v>
      </c>
      <c r="E77" s="11">
        <v>198287757</v>
      </c>
      <c r="F77" s="43">
        <f t="shared" si="5"/>
        <v>9.8039042558875772E-2</v>
      </c>
      <c r="I77" s="11" t="s">
        <v>32</v>
      </c>
      <c r="J77" s="11">
        <v>120551543.99999997</v>
      </c>
      <c r="K77" s="43">
        <f t="shared" si="6"/>
        <v>0.10273153684063037</v>
      </c>
      <c r="L77" s="11">
        <v>835635776.00000012</v>
      </c>
      <c r="M77" s="43">
        <f t="shared" si="7"/>
        <v>9.1164308167740918E-2</v>
      </c>
    </row>
    <row r="78" spans="2:13" x14ac:dyDescent="0.25">
      <c r="B78" s="11" t="s">
        <v>33</v>
      </c>
      <c r="C78" s="11">
        <v>45457973.000000007</v>
      </c>
      <c r="D78" s="43">
        <f t="shared" si="4"/>
        <v>0.14374228508882397</v>
      </c>
      <c r="E78" s="11">
        <v>177966391.99999997</v>
      </c>
      <c r="F78" s="43">
        <f t="shared" si="5"/>
        <v>8.799158830233561E-2</v>
      </c>
      <c r="I78" s="11" t="s">
        <v>33</v>
      </c>
      <c r="J78" s="11">
        <v>152013390.00000003</v>
      </c>
      <c r="K78" s="43">
        <f t="shared" si="6"/>
        <v>0.12954267242777182</v>
      </c>
      <c r="L78" s="11">
        <v>661337452</v>
      </c>
      <c r="M78" s="43">
        <f t="shared" si="7"/>
        <v>7.2149102525974854E-2</v>
      </c>
    </row>
    <row r="79" spans="2:13" x14ac:dyDescent="0.25">
      <c r="B79" s="11" t="s">
        <v>34</v>
      </c>
      <c r="C79" s="11">
        <v>65549852.000000007</v>
      </c>
      <c r="D79" s="43">
        <f t="shared" si="4"/>
        <v>0.20727465154933805</v>
      </c>
      <c r="E79" s="11">
        <v>468444660.00000006</v>
      </c>
      <c r="F79" s="43">
        <f t="shared" si="5"/>
        <v>0.23161221173235672</v>
      </c>
      <c r="I79" s="11" t="s">
        <v>34</v>
      </c>
      <c r="J79" s="11">
        <v>215887553.00000003</v>
      </c>
      <c r="K79" s="43">
        <f t="shared" si="6"/>
        <v>0.18397491536444405</v>
      </c>
      <c r="L79" s="11">
        <v>1716650198</v>
      </c>
      <c r="M79" s="43">
        <f t="shared" si="7"/>
        <v>0.18727923356250062</v>
      </c>
    </row>
    <row r="80" spans="2:13" x14ac:dyDescent="0.25">
      <c r="B80" s="11" t="s">
        <v>35</v>
      </c>
      <c r="C80" s="11">
        <v>146587453</v>
      </c>
      <c r="D80" s="43">
        <f t="shared" si="4"/>
        <v>0.46352298769614259</v>
      </c>
      <c r="E80" s="11">
        <v>1029520501.0000002</v>
      </c>
      <c r="F80" s="43">
        <f t="shared" si="5"/>
        <v>0.50902388397471321</v>
      </c>
      <c r="I80" s="11" t="s">
        <v>35</v>
      </c>
      <c r="J80" s="11">
        <v>595586462</v>
      </c>
      <c r="K80" s="43">
        <f t="shared" si="6"/>
        <v>0.50754648619625908</v>
      </c>
      <c r="L80" s="11">
        <v>5005705678.000001</v>
      </c>
      <c r="M80" s="43">
        <f t="shared" si="7"/>
        <v>0.54610119400417168</v>
      </c>
    </row>
    <row r="81" spans="1:13" x14ac:dyDescent="0.25">
      <c r="B81" s="11" t="s">
        <v>28</v>
      </c>
      <c r="C81" s="11">
        <f>SUM(C76:C80)</f>
        <v>316246350</v>
      </c>
      <c r="D81" s="43">
        <f t="shared" si="4"/>
        <v>1</v>
      </c>
      <c r="E81" s="11">
        <f>SUM(E76:E80)</f>
        <v>2022538693.0000002</v>
      </c>
      <c r="F81" s="43">
        <f t="shared" si="5"/>
        <v>1</v>
      </c>
      <c r="I81" s="11" t="s">
        <v>39</v>
      </c>
      <c r="J81" s="11">
        <f>SUM(J76:J80)</f>
        <v>1173461896</v>
      </c>
      <c r="K81" s="43">
        <f t="shared" si="6"/>
        <v>1</v>
      </c>
      <c r="L81" s="11">
        <f>SUM(L76:L80)</f>
        <v>9166260270</v>
      </c>
      <c r="M81" s="43">
        <f t="shared" si="7"/>
        <v>1</v>
      </c>
    </row>
    <row r="82" spans="1:13" x14ac:dyDescent="0.25">
      <c r="D82" s="43"/>
      <c r="F82" s="43"/>
    </row>
    <row r="87" spans="1:13" x14ac:dyDescent="0.25">
      <c r="A87" s="11" t="s">
        <v>27</v>
      </c>
      <c r="E87" s="11" t="s">
        <v>106</v>
      </c>
      <c r="G87" s="11" t="s">
        <v>88</v>
      </c>
      <c r="H87" s="11" t="s">
        <v>107</v>
      </c>
      <c r="I87" s="11" t="s">
        <v>108</v>
      </c>
      <c r="J87" s="11" t="s">
        <v>109</v>
      </c>
      <c r="K87" s="11" t="s">
        <v>110</v>
      </c>
    </row>
    <row r="88" spans="1:13" x14ac:dyDescent="0.25">
      <c r="E88" s="11" t="s">
        <v>111</v>
      </c>
      <c r="F88" s="11" t="s">
        <v>89</v>
      </c>
      <c r="G88" s="11" t="s">
        <v>89</v>
      </c>
      <c r="H88" s="11" t="s">
        <v>89</v>
      </c>
      <c r="I88" s="11" t="s">
        <v>89</v>
      </c>
      <c r="J88" s="11" t="s">
        <v>89</v>
      </c>
      <c r="K88" s="11" t="s">
        <v>89</v>
      </c>
    </row>
    <row r="89" spans="1:13" x14ac:dyDescent="0.25">
      <c r="A89" s="11" t="s">
        <v>112</v>
      </c>
      <c r="B89" s="11" t="s">
        <v>113</v>
      </c>
      <c r="C89" s="11" t="s">
        <v>114</v>
      </c>
      <c r="D89" s="11" t="s">
        <v>115</v>
      </c>
      <c r="E89" s="11">
        <v>166</v>
      </c>
      <c r="F89" s="11">
        <v>2662</v>
      </c>
      <c r="G89" s="11">
        <v>24246708.999999996</v>
      </c>
      <c r="H89" s="11">
        <v>89422947.000000015</v>
      </c>
      <c r="I89" s="11">
        <v>57563335.000000007</v>
      </c>
      <c r="J89" s="11">
        <v>31859612.000000004</v>
      </c>
      <c r="K89" s="11">
        <v>1151053.9999999995</v>
      </c>
    </row>
    <row r="90" spans="1:13" x14ac:dyDescent="0.25">
      <c r="D90" s="11" t="s">
        <v>116</v>
      </c>
      <c r="E90" s="11">
        <v>45</v>
      </c>
      <c r="F90" s="11">
        <v>3313.0000000000005</v>
      </c>
      <c r="G90" s="11">
        <v>34404363.000000007</v>
      </c>
      <c r="H90" s="11">
        <v>120551543.99999997</v>
      </c>
      <c r="I90" s="11">
        <v>71910043</v>
      </c>
      <c r="J90" s="11">
        <v>48641500.999999993</v>
      </c>
      <c r="K90" s="11">
        <v>4795177.9999999991</v>
      </c>
    </row>
    <row r="91" spans="1:13" x14ac:dyDescent="0.25">
      <c r="D91" s="11" t="s">
        <v>117</v>
      </c>
      <c r="E91" s="11">
        <v>31</v>
      </c>
      <c r="F91" s="11">
        <v>4283.0000000000009</v>
      </c>
      <c r="G91" s="11">
        <v>45457973.000000007</v>
      </c>
      <c r="H91" s="11">
        <v>152013390.00000003</v>
      </c>
      <c r="I91" s="11">
        <v>88013671</v>
      </c>
      <c r="J91" s="11">
        <v>63999719.000000022</v>
      </c>
      <c r="K91" s="11">
        <v>5590344.9999999991</v>
      </c>
    </row>
    <row r="92" spans="1:13" x14ac:dyDescent="0.25">
      <c r="D92" s="11" t="s">
        <v>118</v>
      </c>
      <c r="E92" s="11">
        <v>22</v>
      </c>
      <c r="F92" s="11">
        <v>6452.9999999999973</v>
      </c>
      <c r="G92" s="11">
        <v>65549852.000000007</v>
      </c>
      <c r="H92" s="11">
        <v>215887553.00000003</v>
      </c>
      <c r="I92" s="11">
        <v>124041889.00000001</v>
      </c>
      <c r="J92" s="11">
        <v>91845664</v>
      </c>
      <c r="K92" s="11">
        <v>8651993</v>
      </c>
    </row>
    <row r="93" spans="1:13" x14ac:dyDescent="0.25">
      <c r="D93" s="11" t="s">
        <v>119</v>
      </c>
      <c r="E93" s="11">
        <v>14</v>
      </c>
      <c r="F93" s="11">
        <v>16940</v>
      </c>
      <c r="G93" s="11">
        <v>146587453</v>
      </c>
      <c r="H93" s="11">
        <v>595586462</v>
      </c>
      <c r="I93" s="11">
        <v>418584411</v>
      </c>
      <c r="J93" s="11">
        <v>177002051</v>
      </c>
      <c r="K93" s="11">
        <v>5897136</v>
      </c>
    </row>
    <row r="94" spans="1:13" x14ac:dyDescent="0.25">
      <c r="B94" s="11" t="s">
        <v>120</v>
      </c>
      <c r="C94" s="11" t="s">
        <v>114</v>
      </c>
      <c r="D94" s="11" t="s">
        <v>115</v>
      </c>
      <c r="E94" s="11">
        <v>352</v>
      </c>
      <c r="F94" s="11">
        <v>6264.0000000000064</v>
      </c>
      <c r="G94" s="11">
        <v>148319383.00000003</v>
      </c>
      <c r="H94" s="11">
        <v>946931166</v>
      </c>
      <c r="I94" s="11">
        <v>680626091.00000024</v>
      </c>
      <c r="J94" s="11">
        <v>266305074.99999997</v>
      </c>
      <c r="K94" s="11">
        <v>59054388.999999985</v>
      </c>
    </row>
    <row r="95" spans="1:13" x14ac:dyDescent="0.25">
      <c r="D95" s="11" t="s">
        <v>116</v>
      </c>
      <c r="E95" s="11">
        <v>112</v>
      </c>
      <c r="F95" s="11">
        <v>8465.0000000000036</v>
      </c>
      <c r="G95" s="11">
        <v>198287757</v>
      </c>
      <c r="H95" s="11">
        <v>835635776.00000012</v>
      </c>
      <c r="I95" s="11">
        <v>584582807</v>
      </c>
      <c r="J95" s="11">
        <v>251052969</v>
      </c>
      <c r="K95" s="11">
        <v>8985984.0000000056</v>
      </c>
    </row>
    <row r="96" spans="1:13" x14ac:dyDescent="0.25">
      <c r="D96" s="11" t="s">
        <v>117</v>
      </c>
      <c r="E96" s="11">
        <v>67</v>
      </c>
      <c r="F96" s="11">
        <v>9490.9999999999982</v>
      </c>
      <c r="G96" s="11">
        <v>177966391.99999997</v>
      </c>
      <c r="H96" s="11">
        <v>661337452</v>
      </c>
      <c r="I96" s="11">
        <v>385631934.00000006</v>
      </c>
      <c r="J96" s="11">
        <v>275705518.00000006</v>
      </c>
      <c r="K96" s="11">
        <v>24542851</v>
      </c>
    </row>
    <row r="97" spans="4:15" x14ac:dyDescent="0.25">
      <c r="D97" s="11" t="s">
        <v>118</v>
      </c>
      <c r="E97" s="11">
        <v>95</v>
      </c>
      <c r="F97" s="11">
        <v>29843.000000000011</v>
      </c>
      <c r="G97" s="11">
        <v>468444660.00000006</v>
      </c>
      <c r="H97" s="11">
        <v>1716650198</v>
      </c>
      <c r="I97" s="11">
        <v>1083136605.9999998</v>
      </c>
      <c r="J97" s="11">
        <v>633513592</v>
      </c>
      <c r="K97" s="11">
        <v>64283546.999999985</v>
      </c>
    </row>
    <row r="98" spans="4:15" x14ac:dyDescent="0.25">
      <c r="D98" s="11" t="s">
        <v>119</v>
      </c>
      <c r="E98" s="11">
        <v>54</v>
      </c>
      <c r="F98" s="11">
        <v>70430.000000000015</v>
      </c>
      <c r="G98" s="11">
        <v>1029520501.0000002</v>
      </c>
      <c r="H98" s="11">
        <v>5005705678.000001</v>
      </c>
      <c r="I98" s="11">
        <v>2562966503</v>
      </c>
      <c r="J98" s="11">
        <v>2442739174.9999995</v>
      </c>
      <c r="K98" s="11">
        <v>641532845.00000012</v>
      </c>
    </row>
    <row r="103" spans="4:15" x14ac:dyDescent="0.25"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</row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</sheetData>
  <hyperlinks>
    <hyperlink ref="T7" location="ÍNDICE!A1" display="INDICE&gt;&gt;"/>
  </hyperlinks>
  <printOptions horizontalCentered="1"/>
  <pageMargins left="0.39370078740157483" right="0.39370078740157483" top="0.39370078740157483" bottom="0.78740157480314965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ignoredErrors>
    <ignoredError sqref="D81:K8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92"/>
  <sheetViews>
    <sheetView showGridLines="0" zoomScale="70" zoomScaleNormal="70" zoomScalePageLayoutView="50" workbookViewId="0">
      <selection activeCell="O38" sqref="O38"/>
    </sheetView>
  </sheetViews>
  <sheetFormatPr baseColWidth="10" defaultRowHeight="15" x14ac:dyDescent="0.25"/>
  <cols>
    <col min="2" max="2" width="17.85546875" bestFit="1" customWidth="1"/>
    <col min="4" max="4" width="19.28515625" bestFit="1" customWidth="1"/>
    <col min="5" max="7" width="11.5703125" bestFit="1" customWidth="1"/>
    <col min="8" max="8" width="18" bestFit="1" customWidth="1"/>
    <col min="9" max="9" width="11.5703125" bestFit="1" customWidth="1"/>
    <col min="10" max="10" width="20.140625" bestFit="1" customWidth="1"/>
    <col min="11" max="11" width="11.5703125" bestFit="1" customWidth="1"/>
    <col min="12" max="12" width="12.42578125" bestFit="1" customWidth="1"/>
    <col min="13" max="13" width="19.42578125" bestFit="1" customWidth="1"/>
    <col min="14" max="14" width="19.28515625" bestFit="1" customWidth="1"/>
    <col min="15" max="15" width="13.7109375" bestFit="1" customWidth="1"/>
    <col min="18" max="19" width="0" hidden="1" customWidth="1"/>
  </cols>
  <sheetData>
    <row r="7" spans="20:20" x14ac:dyDescent="0.25">
      <c r="T7" s="15" t="s">
        <v>86</v>
      </c>
    </row>
    <row r="56" spans="1:16" x14ac:dyDescent="0.25">
      <c r="A56" s="8" t="s">
        <v>103</v>
      </c>
    </row>
    <row r="57" spans="1:16" s="42" customFormat="1" x14ac:dyDescent="0.25"/>
    <row r="58" spans="1:16" s="11" customFormat="1" x14ac:dyDescent="0.25">
      <c r="B58" s="11" t="s">
        <v>42</v>
      </c>
      <c r="H58" s="11" t="s">
        <v>41</v>
      </c>
    </row>
    <row r="59" spans="1:16" s="11" customFormat="1" x14ac:dyDescent="0.25">
      <c r="B59" s="11" t="s">
        <v>29</v>
      </c>
      <c r="D59" s="11" t="s">
        <v>30</v>
      </c>
      <c r="H59" s="11" t="s">
        <v>29</v>
      </c>
      <c r="J59" s="11" t="s">
        <v>30</v>
      </c>
    </row>
    <row r="60" spans="1:16" s="11" customFormat="1" x14ac:dyDescent="0.25">
      <c r="A60" s="11" t="s">
        <v>121</v>
      </c>
      <c r="B60" s="34">
        <v>57563335.000000007</v>
      </c>
      <c r="C60" s="43">
        <f>+B60/$B$65</f>
        <v>7.5729935641480242E-2</v>
      </c>
      <c r="D60" s="34">
        <v>680626091.00000024</v>
      </c>
      <c r="E60" s="72">
        <f>+D60/$D$65</f>
        <v>0.1284941087882282</v>
      </c>
      <c r="G60" s="11" t="s">
        <v>121</v>
      </c>
      <c r="H60" s="34">
        <v>31859612.000000004</v>
      </c>
      <c r="I60" s="43">
        <f>+H60/$H$65</f>
        <v>7.7076869463387765E-2</v>
      </c>
      <c r="J60" s="34">
        <v>266305074.99999997</v>
      </c>
      <c r="K60" s="72">
        <f>+J60/$J$65</f>
        <v>6.8824839417775091E-2</v>
      </c>
      <c r="M60" s="34"/>
      <c r="O60" s="41"/>
      <c r="P60" s="43"/>
    </row>
    <row r="61" spans="1:16" s="11" customFormat="1" x14ac:dyDescent="0.25">
      <c r="A61" s="11" t="s">
        <v>32</v>
      </c>
      <c r="B61" s="34">
        <v>71910043</v>
      </c>
      <c r="C61" s="43">
        <f t="shared" ref="C61:C65" si="0">+B61/$B$65</f>
        <v>9.4604368012487047E-2</v>
      </c>
      <c r="D61" s="34">
        <v>584582807</v>
      </c>
      <c r="E61" s="72">
        <f t="shared" ref="E61:E65" si="1">+D61/$D$65</f>
        <v>0.11036227936549348</v>
      </c>
      <c r="G61" s="11" t="s">
        <v>32</v>
      </c>
      <c r="H61" s="34">
        <v>48641500.999999993</v>
      </c>
      <c r="I61" s="43">
        <f t="shared" ref="I61:I65" si="2">+H61/$H$65</f>
        <v>0.11767671944907064</v>
      </c>
      <c r="J61" s="34">
        <v>251052969</v>
      </c>
      <c r="K61" s="72">
        <f t="shared" ref="K61:K65" si="3">+J61/$J$65</f>
        <v>6.4883030399554606E-2</v>
      </c>
      <c r="M61" s="34"/>
      <c r="O61" s="41"/>
      <c r="P61" s="43"/>
    </row>
    <row r="62" spans="1:16" s="11" customFormat="1" x14ac:dyDescent="0.25">
      <c r="A62" s="11" t="s">
        <v>33</v>
      </c>
      <c r="B62" s="34">
        <v>88013671</v>
      </c>
      <c r="C62" s="43">
        <f t="shared" si="0"/>
        <v>0.11579019249667197</v>
      </c>
      <c r="D62" s="34">
        <v>385631934.00000006</v>
      </c>
      <c r="E62" s="72">
        <f t="shared" si="1"/>
        <v>7.2802721398481957E-2</v>
      </c>
      <c r="G62" s="11" t="s">
        <v>33</v>
      </c>
      <c r="H62" s="34">
        <v>63999719.000000022</v>
      </c>
      <c r="I62" s="43">
        <f t="shared" si="2"/>
        <v>0.15483233088515011</v>
      </c>
      <c r="J62" s="34">
        <v>275705518.00000006</v>
      </c>
      <c r="K62" s="72">
        <f t="shared" si="3"/>
        <v>7.1254323647209891E-2</v>
      </c>
      <c r="M62" s="34"/>
      <c r="O62" s="41"/>
      <c r="P62" s="43"/>
    </row>
    <row r="63" spans="1:16" s="11" customFormat="1" x14ac:dyDescent="0.25">
      <c r="A63" s="11" t="s">
        <v>34</v>
      </c>
      <c r="B63" s="34">
        <v>124041889.00000001</v>
      </c>
      <c r="C63" s="43">
        <f t="shared" si="0"/>
        <v>0.16318867332508855</v>
      </c>
      <c r="D63" s="34">
        <v>1083136605.9999998</v>
      </c>
      <c r="E63" s="72">
        <f t="shared" si="1"/>
        <v>0.2044833054803892</v>
      </c>
      <c r="G63" s="11" t="s">
        <v>34</v>
      </c>
      <c r="H63" s="34">
        <v>91845664</v>
      </c>
      <c r="I63" s="43">
        <f t="shared" si="2"/>
        <v>0.22219907307427889</v>
      </c>
      <c r="J63" s="34">
        <v>633513592</v>
      </c>
      <c r="K63" s="72">
        <f t="shared" si="3"/>
        <v>0.16372752655343834</v>
      </c>
      <c r="M63" s="34"/>
      <c r="O63" s="41"/>
      <c r="P63" s="43"/>
    </row>
    <row r="64" spans="1:16" s="11" customFormat="1" x14ac:dyDescent="0.25">
      <c r="A64" s="11" t="s">
        <v>35</v>
      </c>
      <c r="B64" s="34">
        <v>418584411</v>
      </c>
      <c r="C64" s="43">
        <f t="shared" si="0"/>
        <v>0.55068683052427225</v>
      </c>
      <c r="D64" s="34">
        <v>2562966503</v>
      </c>
      <c r="E64" s="72">
        <f t="shared" si="1"/>
        <v>0.48385758496740716</v>
      </c>
      <c r="G64" s="11" t="s">
        <v>35</v>
      </c>
      <c r="H64" s="34">
        <v>177002051</v>
      </c>
      <c r="I64" s="43">
        <f t="shared" si="2"/>
        <v>0.42821500712811261</v>
      </c>
      <c r="J64" s="34">
        <v>2442739174.9999995</v>
      </c>
      <c r="K64" s="72">
        <f t="shared" si="3"/>
        <v>0.63131027998202205</v>
      </c>
      <c r="M64" s="34"/>
      <c r="O64" s="41"/>
      <c r="P64" s="43"/>
    </row>
    <row r="65" spans="1:17" s="11" customFormat="1" x14ac:dyDescent="0.25">
      <c r="A65" s="11" t="s">
        <v>28</v>
      </c>
      <c r="B65" s="34">
        <f>SUM(B60:B64)</f>
        <v>760113349</v>
      </c>
      <c r="C65" s="43">
        <f t="shared" si="0"/>
        <v>1</v>
      </c>
      <c r="D65" s="34">
        <f>SUM(D60:D64)</f>
        <v>5296943941</v>
      </c>
      <c r="E65" s="43">
        <f t="shared" si="1"/>
        <v>1</v>
      </c>
      <c r="G65" s="11" t="s">
        <v>28</v>
      </c>
      <c r="H65" s="34">
        <f>SUM(H60:H64)</f>
        <v>413348547</v>
      </c>
      <c r="I65" s="43">
        <f t="shared" si="2"/>
        <v>1</v>
      </c>
      <c r="J65" s="34">
        <f>SUM(J60:J64)</f>
        <v>3869316328.9999995</v>
      </c>
      <c r="K65" s="43">
        <f t="shared" si="3"/>
        <v>1</v>
      </c>
      <c r="M65" s="34"/>
      <c r="O65" s="41"/>
      <c r="P65" s="43"/>
    </row>
    <row r="66" spans="1:17" s="11" customFormat="1" x14ac:dyDescent="0.25"/>
    <row r="67" spans="1:17" s="11" customFormat="1" x14ac:dyDescent="0.25">
      <c r="B67" s="11" t="s">
        <v>48</v>
      </c>
    </row>
    <row r="68" spans="1:17" s="11" customFormat="1" x14ac:dyDescent="0.25">
      <c r="B68" s="11" t="s">
        <v>29</v>
      </c>
      <c r="D68" s="11" t="s">
        <v>30</v>
      </c>
    </row>
    <row r="69" spans="1:17" s="11" customFormat="1" x14ac:dyDescent="0.25">
      <c r="A69" s="11" t="s">
        <v>121</v>
      </c>
      <c r="B69" s="34">
        <v>1151053.9999999995</v>
      </c>
      <c r="C69" s="43">
        <f>+B69/$B$74</f>
        <v>4.4125851912921191E-2</v>
      </c>
      <c r="D69" s="34">
        <v>59054388.999999985</v>
      </c>
      <c r="E69" s="43">
        <f>+D69/$D$74</f>
        <v>7.3965953660979689E-2</v>
      </c>
    </row>
    <row r="70" spans="1:17" s="11" customFormat="1" x14ac:dyDescent="0.25">
      <c r="A70" s="11" t="s">
        <v>32</v>
      </c>
      <c r="B70" s="34">
        <v>4795177.9999999991</v>
      </c>
      <c r="C70" s="43">
        <f t="shared" ref="C70:C74" si="4">+B70/$B$74</f>
        <v>0.18382396857497357</v>
      </c>
      <c r="D70" s="34">
        <v>8985984.0000000056</v>
      </c>
      <c r="E70" s="43">
        <f t="shared" ref="E70:E74" si="5">+D70/$D$74</f>
        <v>1.1254995393184163E-2</v>
      </c>
    </row>
    <row r="71" spans="1:17" s="11" customFormat="1" x14ac:dyDescent="0.25">
      <c r="A71" s="11" t="s">
        <v>33</v>
      </c>
      <c r="B71" s="34">
        <v>5590344.9999999991</v>
      </c>
      <c r="C71" s="43">
        <f t="shared" si="4"/>
        <v>0.21430683148847879</v>
      </c>
      <c r="D71" s="34">
        <v>24542851</v>
      </c>
      <c r="E71" s="43">
        <f t="shared" si="5"/>
        <v>3.0740058622473081E-2</v>
      </c>
    </row>
    <row r="72" spans="1:17" s="11" customFormat="1" x14ac:dyDescent="0.25">
      <c r="A72" s="11" t="s">
        <v>34</v>
      </c>
      <c r="B72" s="34">
        <v>8651993</v>
      </c>
      <c r="C72" s="43">
        <f t="shared" si="4"/>
        <v>0.33167563109083575</v>
      </c>
      <c r="D72" s="34">
        <v>64283546.999999985</v>
      </c>
      <c r="E72" s="43">
        <f t="shared" si="5"/>
        <v>8.0515503404250108E-2</v>
      </c>
    </row>
    <row r="73" spans="1:17" s="11" customFormat="1" x14ac:dyDescent="0.25">
      <c r="A73" s="11" t="s">
        <v>35</v>
      </c>
      <c r="B73" s="34">
        <v>5897136</v>
      </c>
      <c r="C73" s="43">
        <f t="shared" si="4"/>
        <v>0.22606771693279074</v>
      </c>
      <c r="D73" s="34">
        <v>641532845.00000012</v>
      </c>
      <c r="E73" s="43">
        <f t="shared" si="5"/>
        <v>0.80352348891911296</v>
      </c>
    </row>
    <row r="74" spans="1:17" s="11" customFormat="1" x14ac:dyDescent="0.25">
      <c r="A74" s="11" t="s">
        <v>28</v>
      </c>
      <c r="B74" s="34">
        <f>SUM(B69:B73)</f>
        <v>26085705.999999996</v>
      </c>
      <c r="C74" s="43">
        <f t="shared" si="4"/>
        <v>1</v>
      </c>
      <c r="D74" s="34">
        <f>SUM(D69:D73)</f>
        <v>798399616.00000012</v>
      </c>
      <c r="E74" s="43">
        <f t="shared" si="5"/>
        <v>1</v>
      </c>
      <c r="Q74" s="18"/>
    </row>
    <row r="75" spans="1:17" s="42" customFormat="1" x14ac:dyDescent="0.25">
      <c r="Q75" s="12"/>
    </row>
    <row r="76" spans="1:17" s="12" customFormat="1" x14ac:dyDescent="0.25"/>
    <row r="77" spans="1:17" s="18" customFormat="1" x14ac:dyDescent="0.25">
      <c r="A77" s="11" t="s">
        <v>27</v>
      </c>
      <c r="B77" s="11"/>
      <c r="C77" s="11"/>
      <c r="D77" s="11"/>
      <c r="E77" s="11" t="s">
        <v>106</v>
      </c>
      <c r="F77" s="11"/>
      <c r="G77" s="11" t="s">
        <v>88</v>
      </c>
      <c r="H77" s="11" t="s">
        <v>107</v>
      </c>
      <c r="I77" s="11" t="s">
        <v>108</v>
      </c>
      <c r="J77" s="11" t="s">
        <v>109</v>
      </c>
      <c r="K77" s="11" t="s">
        <v>110</v>
      </c>
      <c r="L77" s="11"/>
      <c r="M77" s="11"/>
    </row>
    <row r="78" spans="1:17" s="18" customFormat="1" x14ac:dyDescent="0.25">
      <c r="A78" s="11"/>
      <c r="B78" s="11"/>
      <c r="C78" s="11"/>
      <c r="D78" s="11"/>
      <c r="E78" s="11" t="s">
        <v>111</v>
      </c>
      <c r="F78" s="11" t="s">
        <v>89</v>
      </c>
      <c r="G78" s="11" t="s">
        <v>89</v>
      </c>
      <c r="H78" s="11" t="s">
        <v>89</v>
      </c>
      <c r="I78" s="11" t="s">
        <v>89</v>
      </c>
      <c r="J78" s="11" t="s">
        <v>89</v>
      </c>
      <c r="K78" s="11" t="s">
        <v>89</v>
      </c>
      <c r="L78" s="11"/>
      <c r="M78" s="11"/>
    </row>
    <row r="79" spans="1:17" s="18" customFormat="1" x14ac:dyDescent="0.25">
      <c r="A79" s="11" t="s">
        <v>112</v>
      </c>
      <c r="B79" s="11" t="s">
        <v>113</v>
      </c>
      <c r="C79" s="11" t="s">
        <v>114</v>
      </c>
      <c r="D79" s="11" t="s">
        <v>115</v>
      </c>
      <c r="E79" s="11">
        <v>166</v>
      </c>
      <c r="F79" s="11">
        <v>2662</v>
      </c>
      <c r="G79" s="11">
        <v>24246708.999999996</v>
      </c>
      <c r="H79" s="11">
        <v>89422947.000000015</v>
      </c>
      <c r="I79" s="11">
        <v>57563335.000000007</v>
      </c>
      <c r="J79" s="11">
        <v>31859612.000000004</v>
      </c>
      <c r="K79" s="11">
        <v>1151053.9999999995</v>
      </c>
      <c r="L79" s="11"/>
      <c r="M79" s="11"/>
    </row>
    <row r="80" spans="1:17" s="18" customFormat="1" x14ac:dyDescent="0.25">
      <c r="A80" s="11"/>
      <c r="B80" s="11"/>
      <c r="C80" s="11"/>
      <c r="D80" s="11" t="s">
        <v>116</v>
      </c>
      <c r="E80" s="11">
        <v>45</v>
      </c>
      <c r="F80" s="11">
        <v>3313.0000000000005</v>
      </c>
      <c r="G80" s="11">
        <v>34404363.000000007</v>
      </c>
      <c r="H80" s="11">
        <v>120551543.99999997</v>
      </c>
      <c r="I80" s="11">
        <v>71910043</v>
      </c>
      <c r="J80" s="11">
        <v>48641500.999999993</v>
      </c>
      <c r="K80" s="11">
        <v>4795177.9999999991</v>
      </c>
      <c r="L80" s="11"/>
      <c r="M80" s="11"/>
    </row>
    <row r="81" spans="1:15" s="18" customFormat="1" x14ac:dyDescent="0.25">
      <c r="A81" s="11"/>
      <c r="B81" s="11"/>
      <c r="C81" s="11"/>
      <c r="D81" s="11" t="s">
        <v>117</v>
      </c>
      <c r="E81" s="11">
        <v>31</v>
      </c>
      <c r="F81" s="11">
        <v>4283.0000000000009</v>
      </c>
      <c r="G81" s="11">
        <v>45457973.000000007</v>
      </c>
      <c r="H81" s="11">
        <v>152013390.00000003</v>
      </c>
      <c r="I81" s="11">
        <v>88013671</v>
      </c>
      <c r="J81" s="11">
        <v>63999719.000000022</v>
      </c>
      <c r="K81" s="11">
        <v>5590344.9999999991</v>
      </c>
      <c r="L81" s="11"/>
      <c r="M81" s="11"/>
    </row>
    <row r="82" spans="1:15" s="18" customFormat="1" x14ac:dyDescent="0.25">
      <c r="A82" s="11"/>
      <c r="B82" s="11"/>
      <c r="C82" s="11"/>
      <c r="D82" s="11" t="s">
        <v>118</v>
      </c>
      <c r="E82" s="11">
        <v>22</v>
      </c>
      <c r="F82" s="11">
        <v>6452.9999999999973</v>
      </c>
      <c r="G82" s="11">
        <v>65549852.000000007</v>
      </c>
      <c r="H82" s="11">
        <v>215887553.00000003</v>
      </c>
      <c r="I82" s="11">
        <v>124041889.00000001</v>
      </c>
      <c r="J82" s="11">
        <v>91845664</v>
      </c>
      <c r="K82" s="11">
        <v>8651993</v>
      </c>
      <c r="L82" s="11"/>
      <c r="M82" s="11"/>
    </row>
    <row r="83" spans="1:15" s="11" customFormat="1" x14ac:dyDescent="0.25">
      <c r="D83" s="11" t="s">
        <v>119</v>
      </c>
      <c r="E83" s="11">
        <v>14</v>
      </c>
      <c r="F83" s="11">
        <v>16940</v>
      </c>
      <c r="G83" s="11">
        <v>146587453</v>
      </c>
      <c r="H83" s="11">
        <v>595586462</v>
      </c>
      <c r="I83" s="11">
        <v>418584411</v>
      </c>
      <c r="J83" s="11">
        <v>177002051</v>
      </c>
      <c r="K83" s="11">
        <v>5897136</v>
      </c>
    </row>
    <row r="84" spans="1:15" s="11" customFormat="1" x14ac:dyDescent="0.25">
      <c r="B84" s="11" t="s">
        <v>120</v>
      </c>
      <c r="C84" s="11" t="s">
        <v>114</v>
      </c>
      <c r="D84" s="11" t="s">
        <v>115</v>
      </c>
      <c r="E84" s="11">
        <v>352</v>
      </c>
      <c r="F84" s="11">
        <v>6264.0000000000064</v>
      </c>
      <c r="G84" s="11">
        <v>148319383.00000003</v>
      </c>
      <c r="H84" s="11">
        <v>946931166</v>
      </c>
      <c r="I84" s="11">
        <v>680626091.00000024</v>
      </c>
      <c r="J84" s="11">
        <v>266305074.99999997</v>
      </c>
      <c r="K84" s="11">
        <v>59054388.999999985</v>
      </c>
    </row>
    <row r="85" spans="1:15" s="11" customFormat="1" x14ac:dyDescent="0.25">
      <c r="D85" s="11" t="s">
        <v>116</v>
      </c>
      <c r="E85" s="11">
        <v>112</v>
      </c>
      <c r="F85" s="11">
        <v>8465.0000000000036</v>
      </c>
      <c r="G85" s="11">
        <v>198287757</v>
      </c>
      <c r="H85" s="11">
        <v>835635776.00000012</v>
      </c>
      <c r="I85" s="11">
        <v>584582807</v>
      </c>
      <c r="J85" s="11">
        <v>251052969</v>
      </c>
      <c r="K85" s="11">
        <v>8985984.0000000056</v>
      </c>
    </row>
    <row r="86" spans="1:15" s="11" customFormat="1" x14ac:dyDescent="0.25">
      <c r="D86" s="11" t="s">
        <v>117</v>
      </c>
      <c r="E86" s="11">
        <v>67</v>
      </c>
      <c r="F86" s="11">
        <v>9490.9999999999982</v>
      </c>
      <c r="G86" s="11">
        <v>177966391.99999997</v>
      </c>
      <c r="H86" s="11">
        <v>661337452</v>
      </c>
      <c r="I86" s="11">
        <v>385631934.00000006</v>
      </c>
      <c r="J86" s="11">
        <v>275705518.00000006</v>
      </c>
      <c r="K86" s="11">
        <v>24542851</v>
      </c>
    </row>
    <row r="87" spans="1:15" s="11" customFormat="1" x14ac:dyDescent="0.25">
      <c r="D87" s="11" t="s">
        <v>118</v>
      </c>
      <c r="E87" s="11">
        <v>95</v>
      </c>
      <c r="F87" s="11">
        <v>29843.000000000011</v>
      </c>
      <c r="G87" s="11">
        <v>468444660.00000006</v>
      </c>
      <c r="H87" s="11">
        <v>1716650198</v>
      </c>
      <c r="I87" s="11">
        <v>1083136605.9999998</v>
      </c>
      <c r="J87" s="11">
        <v>633513592</v>
      </c>
      <c r="K87" s="11">
        <v>64283546.999999985</v>
      </c>
    </row>
    <row r="88" spans="1:15" s="11" customFormat="1" x14ac:dyDescent="0.25">
      <c r="D88" s="11" t="s">
        <v>119</v>
      </c>
      <c r="E88" s="11">
        <v>54</v>
      </c>
      <c r="F88" s="11">
        <v>70430.000000000015</v>
      </c>
      <c r="G88" s="11">
        <v>1029520501.0000002</v>
      </c>
      <c r="H88" s="11">
        <v>5005705678.000001</v>
      </c>
      <c r="I88" s="11">
        <v>2562966503</v>
      </c>
      <c r="J88" s="11">
        <v>2442739174.9999995</v>
      </c>
      <c r="K88" s="11">
        <v>641532845.00000012</v>
      </c>
    </row>
    <row r="89" spans="1:15" s="17" customForma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s="17" customForma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s="19" customFormat="1" x14ac:dyDescent="0.25"/>
    <row r="92" spans="1:15" s="19" customFormat="1" x14ac:dyDescent="0.25"/>
  </sheetData>
  <hyperlinks>
    <hyperlink ref="T7" location="ÍNDICE!A1" display="INDICE&gt;&gt;"/>
  </hyperlinks>
  <printOptions horizontalCentered="1"/>
  <pageMargins left="0.39370078740157483" right="0.39370078740157483" top="0.39370078740157483" bottom="0.39370078740157483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ignoredErrors>
    <ignoredError sqref="I65 C65 C7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97"/>
  <sheetViews>
    <sheetView showGridLines="0" topLeftCell="A4" zoomScale="70" zoomScaleNormal="70" zoomScalePageLayoutView="50" workbookViewId="0">
      <selection activeCell="S32" sqref="S32"/>
    </sheetView>
  </sheetViews>
  <sheetFormatPr baseColWidth="10" defaultRowHeight="15" x14ac:dyDescent="0.25"/>
  <cols>
    <col min="2" max="2" width="13.7109375" bestFit="1" customWidth="1"/>
    <col min="3" max="3" width="11.7109375" bestFit="1" customWidth="1"/>
    <col min="4" max="4" width="15.42578125" bestFit="1" customWidth="1"/>
    <col min="5" max="5" width="11.7109375" bestFit="1" customWidth="1"/>
    <col min="6" max="7" width="11.5703125" bestFit="1" customWidth="1"/>
    <col min="8" max="8" width="16.85546875" bestFit="1" customWidth="1"/>
    <col min="9" max="9" width="19.5703125" bestFit="1" customWidth="1"/>
    <col min="10" max="10" width="16.85546875" bestFit="1" customWidth="1"/>
    <col min="11" max="11" width="19.5703125" bestFit="1" customWidth="1"/>
    <col min="12" max="12" width="16.85546875" bestFit="1" customWidth="1"/>
  </cols>
  <sheetData>
    <row r="7" spans="20:20" x14ac:dyDescent="0.25">
      <c r="T7" s="15" t="s">
        <v>86</v>
      </c>
    </row>
    <row r="57" spans="1:12" x14ac:dyDescent="0.25">
      <c r="A57" s="8" t="s">
        <v>103</v>
      </c>
    </row>
    <row r="58" spans="1:12" s="12" customFormat="1" x14ac:dyDescent="0.25"/>
    <row r="59" spans="1:12" s="11" customFormat="1" ht="24.75" x14ac:dyDescent="0.25">
      <c r="B59" s="11" t="s">
        <v>37</v>
      </c>
      <c r="I59" s="45" t="s">
        <v>36</v>
      </c>
      <c r="J59" s="45"/>
    </row>
    <row r="60" spans="1:12" s="11" customFormat="1" ht="24.75" x14ac:dyDescent="0.25">
      <c r="B60" s="11" t="s">
        <v>29</v>
      </c>
      <c r="D60" s="11" t="s">
        <v>30</v>
      </c>
      <c r="H60" s="46"/>
      <c r="I60" s="45" t="s">
        <v>29</v>
      </c>
      <c r="J60" s="45"/>
      <c r="K60" s="45" t="s">
        <v>30</v>
      </c>
      <c r="L60" s="47"/>
    </row>
    <row r="61" spans="1:12" s="11" customFormat="1" x14ac:dyDescent="0.25">
      <c r="A61" s="11" t="s">
        <v>128</v>
      </c>
      <c r="B61" s="11">
        <v>128</v>
      </c>
      <c r="C61" s="43">
        <f>+B61/$B$66</f>
        <v>0.46043165467625902</v>
      </c>
      <c r="D61" s="11">
        <v>187</v>
      </c>
      <c r="E61" s="43">
        <f>+D61/$D$66</f>
        <v>0.27500000000000002</v>
      </c>
      <c r="H61" s="11" t="s">
        <v>128</v>
      </c>
      <c r="I61" s="11">
        <v>1551</v>
      </c>
      <c r="J61" s="43">
        <f>+I61/$I$66</f>
        <v>4.6090755103860209E-2</v>
      </c>
      <c r="K61" s="11">
        <v>2347.0000000000009</v>
      </c>
      <c r="L61" s="43">
        <f>+K61/$K$66</f>
        <v>1.885246560047554E-2</v>
      </c>
    </row>
    <row r="62" spans="1:12" s="11" customFormat="1" x14ac:dyDescent="0.25">
      <c r="A62" s="11" t="s">
        <v>43</v>
      </c>
      <c r="B62" s="11">
        <v>43</v>
      </c>
      <c r="C62" s="43">
        <f>+B62/$B$66</f>
        <v>0.15467625899280577</v>
      </c>
      <c r="D62" s="11">
        <v>86</v>
      </c>
      <c r="E62" s="43">
        <f>+D62/$D$66</f>
        <v>0.12647058823529411</v>
      </c>
      <c r="H62" s="11" t="s">
        <v>43</v>
      </c>
      <c r="I62" s="11">
        <v>1504</v>
      </c>
      <c r="J62" s="43">
        <f>+I62/$I$66</f>
        <v>4.4694065555258386E-2</v>
      </c>
      <c r="K62" s="11">
        <v>3459</v>
      </c>
      <c r="L62" s="43">
        <f>+K62/$K$66</f>
        <v>2.778469472179159E-2</v>
      </c>
    </row>
    <row r="63" spans="1:12" s="11" customFormat="1" x14ac:dyDescent="0.25">
      <c r="A63" s="11" t="s">
        <v>44</v>
      </c>
      <c r="B63" s="11">
        <v>49</v>
      </c>
      <c r="C63" s="43">
        <f>+B63/$B$66</f>
        <v>0.17625899280575538</v>
      </c>
      <c r="D63" s="11">
        <v>125</v>
      </c>
      <c r="E63" s="43">
        <f>+D63/$D$66</f>
        <v>0.18382352941176472</v>
      </c>
      <c r="H63" s="11" t="s">
        <v>44</v>
      </c>
      <c r="I63" s="11">
        <v>4390.9999999999991</v>
      </c>
      <c r="J63" s="43">
        <f>+I63/$I$66</f>
        <v>0.1304864639980981</v>
      </c>
      <c r="K63" s="11">
        <v>10599.999999999998</v>
      </c>
      <c r="L63" s="43">
        <f>+K63/$K$66</f>
        <v>8.5145349537725012E-2</v>
      </c>
    </row>
    <row r="64" spans="1:12" s="11" customFormat="1" x14ac:dyDescent="0.25">
      <c r="A64" s="11" t="s">
        <v>45</v>
      </c>
      <c r="B64" s="11">
        <v>46</v>
      </c>
      <c r="C64" s="43">
        <f>+B64/$B$66</f>
        <v>0.16546762589928057</v>
      </c>
      <c r="D64" s="11">
        <v>200</v>
      </c>
      <c r="E64" s="43">
        <f>+D64/$D$66</f>
        <v>0.29411764705882354</v>
      </c>
      <c r="H64" s="11" t="s">
        <v>45</v>
      </c>
      <c r="I64" s="11">
        <v>10833.000000000004</v>
      </c>
      <c r="J64" s="43">
        <f>+I64/$I$66</f>
        <v>0.32192208255326749</v>
      </c>
      <c r="K64" s="11">
        <v>44901.999999999985</v>
      </c>
      <c r="L64" s="43">
        <f>+K64/$K$66</f>
        <v>0.36067891367386112</v>
      </c>
    </row>
    <row r="65" spans="1:12" s="11" customFormat="1" x14ac:dyDescent="0.25">
      <c r="A65" s="11" t="s">
        <v>129</v>
      </c>
      <c r="B65" s="11">
        <v>12</v>
      </c>
      <c r="C65" s="43">
        <f>+B65/$B$66</f>
        <v>4.3165467625899283E-2</v>
      </c>
      <c r="D65" s="11">
        <v>82</v>
      </c>
      <c r="E65" s="43">
        <f>+D65/$D$66</f>
        <v>0.12058823529411765</v>
      </c>
      <c r="H65" s="11" t="s">
        <v>129</v>
      </c>
      <c r="I65" s="11">
        <v>15372</v>
      </c>
      <c r="J65" s="43">
        <f>+I65/$I$66</f>
        <v>0.45680663278951589</v>
      </c>
      <c r="K65" s="11">
        <v>63185</v>
      </c>
      <c r="L65" s="43">
        <f>+K65/$K$66</f>
        <v>0.50753857646614675</v>
      </c>
    </row>
    <row r="66" spans="1:12" s="11" customFormat="1" x14ac:dyDescent="0.25">
      <c r="A66" s="11" t="s">
        <v>39</v>
      </c>
      <c r="B66" s="11">
        <f>SUM(B61:B65)</f>
        <v>278</v>
      </c>
      <c r="C66" s="43">
        <f>SUM(C61:C65)</f>
        <v>1</v>
      </c>
      <c r="D66" s="11">
        <f>SUM(D61:D65)</f>
        <v>680</v>
      </c>
      <c r="E66" s="43">
        <f>SUM(E61:E65)</f>
        <v>1</v>
      </c>
      <c r="H66" s="11" t="s">
        <v>39</v>
      </c>
      <c r="I66" s="11">
        <f>SUM(I61:I65)</f>
        <v>33651</v>
      </c>
      <c r="J66" s="43">
        <f>SUM(J61:J65)</f>
        <v>1</v>
      </c>
      <c r="K66" s="11">
        <f>SUM(K61:K65)</f>
        <v>124492.99999999999</v>
      </c>
      <c r="L66" s="43">
        <f>SUM(L61:L65)</f>
        <v>1</v>
      </c>
    </row>
    <row r="67" spans="1:12" s="11" customFormat="1" x14ac:dyDescent="0.25">
      <c r="C67" s="43"/>
      <c r="E67" s="43"/>
      <c r="J67" s="43"/>
      <c r="L67" s="43"/>
    </row>
    <row r="68" spans="1:12" s="11" customFormat="1" x14ac:dyDescent="0.25"/>
    <row r="69" spans="1:12" s="11" customFormat="1" ht="36" x14ac:dyDescent="0.25">
      <c r="B69" s="48" t="s">
        <v>46</v>
      </c>
      <c r="C69" s="49"/>
      <c r="I69" s="11" t="s">
        <v>40</v>
      </c>
    </row>
    <row r="70" spans="1:12" s="11" customFormat="1" ht="36.75" x14ac:dyDescent="0.25">
      <c r="A70" s="50"/>
      <c r="B70" s="49" t="s">
        <v>29</v>
      </c>
      <c r="C70" s="49"/>
      <c r="D70" s="49" t="s">
        <v>30</v>
      </c>
      <c r="E70" s="51"/>
      <c r="H70" s="52"/>
      <c r="I70" s="53" t="s">
        <v>29</v>
      </c>
      <c r="J70" s="53"/>
      <c r="K70" s="53" t="s">
        <v>30</v>
      </c>
      <c r="L70" s="54"/>
    </row>
    <row r="71" spans="1:12" s="11" customFormat="1" x14ac:dyDescent="0.25">
      <c r="A71" s="11" t="s">
        <v>128</v>
      </c>
      <c r="B71" s="32">
        <v>11591172.999999994</v>
      </c>
      <c r="C71" s="43">
        <f>+B71/$B$76</f>
        <v>3.6652353457992469E-2</v>
      </c>
      <c r="D71" s="32">
        <v>23331543.000000007</v>
      </c>
      <c r="E71" s="43">
        <f>+D71/$D$76</f>
        <v>1.1535770900576788E-2</v>
      </c>
      <c r="H71" s="11" t="s">
        <v>128</v>
      </c>
      <c r="I71" s="11">
        <v>36661099.000000015</v>
      </c>
      <c r="J71" s="43">
        <f>+I71/$I$76</f>
        <v>3.1241831647850979E-2</v>
      </c>
      <c r="K71" s="32">
        <v>59263027.999999985</v>
      </c>
      <c r="L71" s="44">
        <f>+K71/$K$76</f>
        <v>6.4653442357468617E-3</v>
      </c>
    </row>
    <row r="72" spans="1:12" s="11" customFormat="1" x14ac:dyDescent="0.25">
      <c r="A72" s="11" t="s">
        <v>43</v>
      </c>
      <c r="B72" s="32">
        <v>14935795.999999998</v>
      </c>
      <c r="C72" s="43">
        <f>+B72/$B$76</f>
        <v>4.7228358524928432E-2</v>
      </c>
      <c r="D72" s="32">
        <v>46216754.000000022</v>
      </c>
      <c r="E72" s="43">
        <f>+D72/$D$76</f>
        <v>2.2850862710293782E-2</v>
      </c>
      <c r="H72" s="11" t="s">
        <v>43</v>
      </c>
      <c r="I72" s="11">
        <v>55250485.000000007</v>
      </c>
      <c r="J72" s="43">
        <f>+I72/$I$76</f>
        <v>4.7083322593032884E-2</v>
      </c>
      <c r="K72" s="32">
        <v>119080134.00000001</v>
      </c>
      <c r="L72" s="43">
        <f>+K72/$K$76</f>
        <v>1.2991136024113789E-2</v>
      </c>
    </row>
    <row r="73" spans="1:12" s="11" customFormat="1" x14ac:dyDescent="0.25">
      <c r="A73" s="11" t="s">
        <v>44</v>
      </c>
      <c r="B73" s="32">
        <v>43649663.999999993</v>
      </c>
      <c r="C73" s="43">
        <f>+B73/$B$76</f>
        <v>0.13802424597153454</v>
      </c>
      <c r="D73" s="32">
        <v>132189008.99999993</v>
      </c>
      <c r="E73" s="43">
        <f>+D73/$D$76</f>
        <v>6.5357962968770722E-2</v>
      </c>
      <c r="H73" s="11" t="s">
        <v>44</v>
      </c>
      <c r="I73" s="11">
        <v>139949316</v>
      </c>
      <c r="J73" s="43">
        <f>+I73/$I$76</f>
        <v>0.11926191764474643</v>
      </c>
      <c r="K73" s="32">
        <v>362673834.99999994</v>
      </c>
      <c r="L73" s="43">
        <f>+K73/$K$76</f>
        <v>3.9566172497521701E-2</v>
      </c>
    </row>
    <row r="74" spans="1:12" s="11" customFormat="1" x14ac:dyDescent="0.25">
      <c r="A74" s="11" t="s">
        <v>45</v>
      </c>
      <c r="B74" s="32">
        <v>113405227.99999997</v>
      </c>
      <c r="C74" s="43">
        <f>+B74/$B$76</f>
        <v>0.3585977450806942</v>
      </c>
      <c r="D74" s="32">
        <v>579712671</v>
      </c>
      <c r="E74" s="43">
        <f>+D74/$D$76</f>
        <v>0.28662624502877682</v>
      </c>
      <c r="H74" s="11" t="s">
        <v>45</v>
      </c>
      <c r="I74" s="11">
        <v>382186151.99999994</v>
      </c>
      <c r="J74" s="43">
        <f>+I74/$I$76</f>
        <v>0.32569114796378523</v>
      </c>
      <c r="K74" s="32">
        <v>1676483434.0000005</v>
      </c>
      <c r="L74" s="43">
        <f>+K74/$K$76</f>
        <v>0.18289721048909297</v>
      </c>
    </row>
    <row r="75" spans="1:12" s="11" customFormat="1" x14ac:dyDescent="0.25">
      <c r="A75" s="11" t="s">
        <v>129</v>
      </c>
      <c r="B75" s="32">
        <v>132664489</v>
      </c>
      <c r="C75" s="43">
        <f>+B75/$B$76</f>
        <v>0.41949729696485044</v>
      </c>
      <c r="D75" s="32">
        <v>1241088716</v>
      </c>
      <c r="E75" s="43">
        <f>+D75/$D$76</f>
        <v>0.61362915839158183</v>
      </c>
      <c r="H75" s="11" t="s">
        <v>129</v>
      </c>
      <c r="I75" s="11">
        <v>559414844</v>
      </c>
      <c r="J75" s="43">
        <f>+I75/$I$76</f>
        <v>0.47672178015058447</v>
      </c>
      <c r="K75" s="32">
        <v>6948759839.000001</v>
      </c>
      <c r="L75" s="43">
        <f>+K75/$K$76</f>
        <v>0.75808013675352459</v>
      </c>
    </row>
    <row r="76" spans="1:12" s="11" customFormat="1" x14ac:dyDescent="0.25">
      <c r="A76" s="11" t="s">
        <v>39</v>
      </c>
      <c r="B76" s="34">
        <f>SUM(B71:B75)</f>
        <v>316246349.99999994</v>
      </c>
      <c r="C76" s="11">
        <f>SUM(C71:C75)</f>
        <v>1</v>
      </c>
      <c r="D76" s="34">
        <f>SUM(D71:D75)</f>
        <v>2022538693</v>
      </c>
      <c r="E76" s="11">
        <f>SUM(E71:E75)</f>
        <v>1</v>
      </c>
      <c r="H76" s="11" t="s">
        <v>39</v>
      </c>
      <c r="I76" s="34">
        <f>SUM(I71:I75)</f>
        <v>1173461896</v>
      </c>
      <c r="J76" s="11">
        <f>SUM(J71:J75)</f>
        <v>1</v>
      </c>
      <c r="K76" s="34">
        <f>SUM(K71:K75)</f>
        <v>9166260270.0000019</v>
      </c>
      <c r="L76" s="11">
        <f>SUM(L71:L75)</f>
        <v>0.99999999999999989</v>
      </c>
    </row>
    <row r="77" spans="1:12" s="11" customFormat="1" x14ac:dyDescent="0.25"/>
    <row r="78" spans="1:12" s="18" customFormat="1" x14ac:dyDescent="0.25"/>
    <row r="79" spans="1:12" s="18" customFormat="1" x14ac:dyDescent="0.25"/>
    <row r="80" spans="1:12" s="11" customFormat="1" x14ac:dyDescent="0.25"/>
    <row r="81" spans="1:14" s="11" customFormat="1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</row>
    <row r="82" spans="1:14" s="11" customForma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</row>
    <row r="83" spans="1:14" s="11" customFormat="1" x14ac:dyDescent="0.25">
      <c r="A83" s="42" t="s">
        <v>27</v>
      </c>
      <c r="B83" s="42"/>
      <c r="C83" s="42"/>
      <c r="D83" s="42"/>
      <c r="E83" s="42" t="s">
        <v>106</v>
      </c>
      <c r="F83" s="42"/>
      <c r="G83" s="42" t="s">
        <v>88</v>
      </c>
      <c r="H83" s="42" t="s">
        <v>107</v>
      </c>
      <c r="I83" s="42" t="s">
        <v>108</v>
      </c>
      <c r="J83" s="42" t="s">
        <v>109</v>
      </c>
      <c r="K83" s="42" t="s">
        <v>110</v>
      </c>
      <c r="L83" s="42"/>
      <c r="M83" s="42"/>
      <c r="N83" s="42"/>
    </row>
    <row r="84" spans="1:14" s="11" customFormat="1" x14ac:dyDescent="0.25">
      <c r="A84" s="42"/>
      <c r="B84" s="42"/>
      <c r="C84" s="42"/>
      <c r="D84" s="42"/>
      <c r="E84" s="42" t="s">
        <v>111</v>
      </c>
      <c r="F84" s="42" t="s">
        <v>89</v>
      </c>
      <c r="G84" s="42" t="s">
        <v>89</v>
      </c>
      <c r="H84" s="42" t="s">
        <v>89</v>
      </c>
      <c r="I84" s="42" t="s">
        <v>89</v>
      </c>
      <c r="J84" s="42" t="s">
        <v>89</v>
      </c>
      <c r="K84" s="42" t="s">
        <v>89</v>
      </c>
      <c r="L84" s="42"/>
      <c r="M84" s="42"/>
      <c r="N84" s="42"/>
    </row>
    <row r="85" spans="1:14" s="11" customFormat="1" x14ac:dyDescent="0.25">
      <c r="A85" s="42" t="s">
        <v>112</v>
      </c>
      <c r="B85" s="42" t="s">
        <v>113</v>
      </c>
      <c r="C85" s="42" t="s">
        <v>122</v>
      </c>
      <c r="D85" s="42" t="s">
        <v>128</v>
      </c>
      <c r="E85" s="42">
        <v>128</v>
      </c>
      <c r="F85" s="42">
        <v>1551</v>
      </c>
      <c r="G85" s="42">
        <v>11591172.999999994</v>
      </c>
      <c r="H85" s="42">
        <v>36661099.000000015</v>
      </c>
      <c r="I85" s="42">
        <v>23031911.999999996</v>
      </c>
      <c r="J85" s="42">
        <v>13629186.999999998</v>
      </c>
      <c r="K85" s="42">
        <v>-360362.00000000012</v>
      </c>
      <c r="L85" s="42"/>
      <c r="M85" s="42"/>
      <c r="N85" s="42"/>
    </row>
    <row r="86" spans="1:14" s="11" customFormat="1" x14ac:dyDescent="0.25">
      <c r="A86" s="42"/>
      <c r="B86" s="42"/>
      <c r="C86" s="42"/>
      <c r="D86" s="42" t="s">
        <v>43</v>
      </c>
      <c r="E86" s="42">
        <v>43</v>
      </c>
      <c r="F86" s="42">
        <v>1504</v>
      </c>
      <c r="G86" s="42">
        <v>14935795.999999998</v>
      </c>
      <c r="H86" s="42">
        <v>55250485.000000007</v>
      </c>
      <c r="I86" s="42">
        <v>36698773.999999993</v>
      </c>
      <c r="J86" s="42">
        <v>18551711.000000004</v>
      </c>
      <c r="K86" s="42">
        <v>-393521.00000000006</v>
      </c>
      <c r="L86" s="42"/>
      <c r="M86" s="42"/>
      <c r="N86" s="42"/>
    </row>
    <row r="87" spans="1:14" s="11" customFormat="1" x14ac:dyDescent="0.25">
      <c r="A87" s="42"/>
      <c r="B87" s="42"/>
      <c r="C87" s="42"/>
      <c r="D87" s="42" t="s">
        <v>44</v>
      </c>
      <c r="E87" s="42">
        <v>49</v>
      </c>
      <c r="F87" s="42">
        <v>4390.9999999999991</v>
      </c>
      <c r="G87" s="42">
        <v>43649663.999999993</v>
      </c>
      <c r="H87" s="42">
        <v>139949316</v>
      </c>
      <c r="I87" s="42">
        <v>80822200.99999997</v>
      </c>
      <c r="J87" s="42">
        <v>59127114.999999993</v>
      </c>
      <c r="K87" s="42">
        <v>4312711.9999999963</v>
      </c>
      <c r="L87" s="42"/>
      <c r="M87" s="42"/>
      <c r="N87" s="42"/>
    </row>
    <row r="88" spans="1:14" s="42" customFormat="1" x14ac:dyDescent="0.25">
      <c r="D88" s="42" t="s">
        <v>45</v>
      </c>
      <c r="E88" s="42">
        <v>46</v>
      </c>
      <c r="F88" s="42">
        <v>10833.000000000004</v>
      </c>
      <c r="G88" s="42">
        <v>113405227.99999997</v>
      </c>
      <c r="H88" s="42">
        <v>382186151.99999994</v>
      </c>
      <c r="I88" s="42">
        <v>223360967</v>
      </c>
      <c r="J88" s="42">
        <v>158825184.99999994</v>
      </c>
      <c r="K88" s="42">
        <v>16743439.999999998</v>
      </c>
    </row>
    <row r="89" spans="1:14" s="42" customFormat="1" x14ac:dyDescent="0.25">
      <c r="D89" s="42" t="s">
        <v>129</v>
      </c>
      <c r="E89" s="42">
        <v>12</v>
      </c>
      <c r="F89" s="42">
        <v>15372</v>
      </c>
      <c r="G89" s="42">
        <v>132664489</v>
      </c>
      <c r="H89" s="42">
        <v>559414844</v>
      </c>
      <c r="I89" s="42">
        <v>396199495</v>
      </c>
      <c r="J89" s="42">
        <v>163215349</v>
      </c>
      <c r="K89" s="42">
        <v>5783437</v>
      </c>
    </row>
    <row r="90" spans="1:14" s="42" customFormat="1" x14ac:dyDescent="0.25">
      <c r="B90" s="42" t="s">
        <v>120</v>
      </c>
      <c r="C90" s="42" t="s">
        <v>122</v>
      </c>
      <c r="D90" s="42" t="s">
        <v>123</v>
      </c>
      <c r="E90" s="42">
        <v>187</v>
      </c>
      <c r="F90" s="42">
        <v>2347.0000000000009</v>
      </c>
      <c r="G90" s="42">
        <v>23331543.000000007</v>
      </c>
      <c r="H90" s="42">
        <v>59263027.999999985</v>
      </c>
      <c r="I90" s="42">
        <v>32429580.000000019</v>
      </c>
      <c r="J90" s="42">
        <v>26833447.999999993</v>
      </c>
      <c r="K90" s="42">
        <v>3602095.9999999995</v>
      </c>
    </row>
    <row r="91" spans="1:14" s="42" customFormat="1" x14ac:dyDescent="0.25">
      <c r="D91" s="42" t="s">
        <v>124</v>
      </c>
      <c r="E91" s="42">
        <v>86</v>
      </c>
      <c r="F91" s="42">
        <v>3459</v>
      </c>
      <c r="G91" s="42">
        <v>46216754.000000022</v>
      </c>
      <c r="H91" s="42">
        <v>119080134.00000001</v>
      </c>
      <c r="I91" s="42">
        <v>63456735.00000003</v>
      </c>
      <c r="J91" s="42">
        <v>55623398.999999993</v>
      </c>
      <c r="K91" s="42">
        <v>8845394</v>
      </c>
    </row>
    <row r="92" spans="1:14" s="42" customFormat="1" x14ac:dyDescent="0.25">
      <c r="D92" s="42" t="s">
        <v>125</v>
      </c>
      <c r="E92" s="42">
        <v>125</v>
      </c>
      <c r="F92" s="42">
        <v>10599.999999999998</v>
      </c>
      <c r="G92" s="42">
        <v>132189008.99999993</v>
      </c>
      <c r="H92" s="42">
        <v>362673834.99999994</v>
      </c>
      <c r="I92" s="42">
        <v>196910668.99999994</v>
      </c>
      <c r="J92" s="42">
        <v>165763166.00000003</v>
      </c>
      <c r="K92" s="42">
        <v>1539773.9999999988</v>
      </c>
    </row>
    <row r="93" spans="1:14" s="42" customFormat="1" x14ac:dyDescent="0.25">
      <c r="D93" s="42" t="s">
        <v>126</v>
      </c>
      <c r="E93" s="42">
        <v>200</v>
      </c>
      <c r="F93" s="42">
        <v>44901.999999999985</v>
      </c>
      <c r="G93" s="42">
        <v>579712671</v>
      </c>
      <c r="H93" s="42">
        <v>1676483434.0000005</v>
      </c>
      <c r="I93" s="42">
        <v>913645826</v>
      </c>
      <c r="J93" s="42">
        <v>762837608.0000006</v>
      </c>
      <c r="K93" s="42">
        <v>37325762</v>
      </c>
    </row>
    <row r="94" spans="1:14" s="42" customFormat="1" x14ac:dyDescent="0.25">
      <c r="D94" s="42" t="s">
        <v>127</v>
      </c>
      <c r="E94" s="42">
        <v>82</v>
      </c>
      <c r="F94" s="42">
        <v>63185</v>
      </c>
      <c r="G94" s="42">
        <v>1241088716</v>
      </c>
      <c r="H94" s="42">
        <v>6948759839.000001</v>
      </c>
      <c r="I94" s="42">
        <v>4090501130.999999</v>
      </c>
      <c r="J94" s="42">
        <v>2858258708.0000005</v>
      </c>
      <c r="K94" s="42">
        <v>747086590.00000012</v>
      </c>
    </row>
    <row r="95" spans="1:14" s="42" customFormat="1" x14ac:dyDescent="0.25"/>
    <row r="96" spans="1:14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9"/>
      <c r="N96" s="9"/>
    </row>
    <row r="97" spans="1:14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9"/>
      <c r="N97" s="9"/>
    </row>
  </sheetData>
  <hyperlinks>
    <hyperlink ref="T7" location="ÍNDICE!A1" display="INDICE&gt;&gt;"/>
  </hyperlinks>
  <printOptions horizontalCentered="1"/>
  <pageMargins left="0.39370078740157483" right="0.39370078740157483" top="0.39370078740157483" bottom="0.39370078740157483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97"/>
  <sheetViews>
    <sheetView showGridLines="0" zoomScale="70" zoomScaleNormal="70" zoomScalePageLayoutView="50" workbookViewId="0">
      <selection activeCell="J7" sqref="J7"/>
    </sheetView>
  </sheetViews>
  <sheetFormatPr baseColWidth="10" defaultRowHeight="15" x14ac:dyDescent="0.25"/>
  <cols>
    <col min="2" max="2" width="14.42578125" bestFit="1" customWidth="1"/>
    <col min="3" max="3" width="11.85546875" bestFit="1" customWidth="1"/>
    <col min="4" max="4" width="16.28515625" bestFit="1" customWidth="1"/>
    <col min="5" max="5" width="11.85546875" bestFit="1" customWidth="1"/>
    <col min="8" max="8" width="15" bestFit="1" customWidth="1"/>
    <col min="9" max="9" width="12" bestFit="1" customWidth="1"/>
    <col min="10" max="10" width="16.85546875" bestFit="1" customWidth="1"/>
    <col min="11" max="11" width="12" bestFit="1" customWidth="1"/>
  </cols>
  <sheetData>
    <row r="6" spans="21:21" x14ac:dyDescent="0.25">
      <c r="U6" s="15" t="s">
        <v>86</v>
      </c>
    </row>
    <row r="61" spans="1:11" x14ac:dyDescent="0.25">
      <c r="A61" s="8" t="s">
        <v>103</v>
      </c>
    </row>
    <row r="62" spans="1:11" s="12" customFormat="1" x14ac:dyDescent="0.25">
      <c r="A62" s="23"/>
    </row>
    <row r="63" spans="1:11" s="11" customFormat="1" x14ac:dyDescent="0.25">
      <c r="B63" s="11" t="s">
        <v>42</v>
      </c>
      <c r="H63" s="101" t="s">
        <v>41</v>
      </c>
    </row>
    <row r="64" spans="1:11" s="11" customFormat="1" ht="36.75" x14ac:dyDescent="0.25">
      <c r="A64" s="102"/>
      <c r="B64" s="103" t="s">
        <v>29</v>
      </c>
      <c r="C64" s="103"/>
      <c r="D64" s="103" t="s">
        <v>30</v>
      </c>
      <c r="E64" s="104"/>
      <c r="G64" s="105"/>
      <c r="H64" s="106" t="s">
        <v>29</v>
      </c>
      <c r="I64" s="106"/>
      <c r="J64" s="106" t="s">
        <v>30</v>
      </c>
      <c r="K64" s="107"/>
    </row>
    <row r="65" spans="1:11" s="11" customFormat="1" x14ac:dyDescent="0.25">
      <c r="A65" s="108" t="s">
        <v>128</v>
      </c>
      <c r="B65" s="11">
        <v>23031911.999999996</v>
      </c>
      <c r="C65" s="43">
        <f>+B65/$B$70</f>
        <v>3.0300628229066921E-2</v>
      </c>
      <c r="D65" s="11">
        <v>32429580.000000019</v>
      </c>
      <c r="E65" s="43">
        <f>+D65/$D$70</f>
        <v>6.122318899579992E-3</v>
      </c>
      <c r="G65" s="108" t="s">
        <v>128</v>
      </c>
      <c r="H65" s="11">
        <v>13629186.999999998</v>
      </c>
      <c r="I65" s="109">
        <f>+H65/$H$70</f>
        <v>3.2972625884179048E-2</v>
      </c>
      <c r="J65" s="32">
        <v>26833447.999999993</v>
      </c>
      <c r="K65" s="109">
        <f>+J65/$J$70</f>
        <v>6.9349326130011494E-3</v>
      </c>
    </row>
    <row r="66" spans="1:11" s="11" customFormat="1" x14ac:dyDescent="0.25">
      <c r="A66" s="108" t="s">
        <v>43</v>
      </c>
      <c r="B66" s="11">
        <v>36698773.999999993</v>
      </c>
      <c r="C66" s="43">
        <f t="shared" ref="C66:C69" si="0">+B66/$B$70</f>
        <v>4.8280659783544982E-2</v>
      </c>
      <c r="D66" s="11">
        <v>63456735.00000003</v>
      </c>
      <c r="E66" s="43">
        <f t="shared" ref="E66:E69" si="1">+D66/$D$70</f>
        <v>1.1979876643365073E-2</v>
      </c>
      <c r="G66" s="108" t="s">
        <v>43</v>
      </c>
      <c r="H66" s="11">
        <v>18551711.000000004</v>
      </c>
      <c r="I66" s="109">
        <f>+H66/$H$70</f>
        <v>4.4881519808511641E-2</v>
      </c>
      <c r="J66" s="32">
        <v>55623398.999999993</v>
      </c>
      <c r="K66" s="109">
        <f>+J66/$J$70</f>
        <v>1.4375510883695437E-2</v>
      </c>
    </row>
    <row r="67" spans="1:11" s="11" customFormat="1" x14ac:dyDescent="0.25">
      <c r="A67" s="108" t="s">
        <v>44</v>
      </c>
      <c r="B67" s="11">
        <v>80822200.99999997</v>
      </c>
      <c r="C67" s="43">
        <f t="shared" si="0"/>
        <v>0.1063291430236413</v>
      </c>
      <c r="D67" s="11">
        <v>196910668.99999994</v>
      </c>
      <c r="E67" s="43">
        <f t="shared" si="1"/>
        <v>3.7174391723470944E-2</v>
      </c>
      <c r="G67" s="108" t="s">
        <v>44</v>
      </c>
      <c r="H67" s="11">
        <v>59127114.999999993</v>
      </c>
      <c r="I67" s="109">
        <f>+H67/$H$70</f>
        <v>0.14304420670916257</v>
      </c>
      <c r="J67" s="32">
        <v>165763166.00000003</v>
      </c>
      <c r="K67" s="109">
        <f>+J67/$J$70</f>
        <v>4.2840427586038288E-2</v>
      </c>
    </row>
    <row r="68" spans="1:11" s="11" customFormat="1" x14ac:dyDescent="0.25">
      <c r="A68" s="108" t="s">
        <v>45</v>
      </c>
      <c r="B68" s="11">
        <v>223360967</v>
      </c>
      <c r="C68" s="43">
        <f t="shared" si="0"/>
        <v>0.29385218309065642</v>
      </c>
      <c r="D68" s="11">
        <v>913645826</v>
      </c>
      <c r="E68" s="43">
        <f t="shared" si="1"/>
        <v>0.17248546259440206</v>
      </c>
      <c r="G68" s="108" t="s">
        <v>45</v>
      </c>
      <c r="H68" s="11">
        <v>158825184.99999994</v>
      </c>
      <c r="I68" s="109">
        <f>+H68/$H$70</f>
        <v>0.38424033700546661</v>
      </c>
      <c r="J68" s="32">
        <v>762837608.0000006</v>
      </c>
      <c r="K68" s="109">
        <f>+J68/$J$70</f>
        <v>0.19715048942435545</v>
      </c>
    </row>
    <row r="69" spans="1:11" s="11" customFormat="1" x14ac:dyDescent="0.25">
      <c r="A69" s="108" t="s">
        <v>130</v>
      </c>
      <c r="B69" s="11">
        <v>396199495</v>
      </c>
      <c r="C69" s="43">
        <f t="shared" si="0"/>
        <v>0.52123738587309032</v>
      </c>
      <c r="D69" s="11">
        <v>4090501130.999999</v>
      </c>
      <c r="E69" s="43">
        <f t="shared" si="1"/>
        <v>0.77223795013918195</v>
      </c>
      <c r="G69" s="108" t="s">
        <v>130</v>
      </c>
      <c r="H69" s="11">
        <v>163215349</v>
      </c>
      <c r="I69" s="109">
        <f>+H69/$H$70</f>
        <v>0.39486131059268009</v>
      </c>
      <c r="J69" s="32">
        <v>2858258708.0000005</v>
      </c>
      <c r="K69" s="109">
        <f>+J69/$J$70</f>
        <v>0.7386986394929097</v>
      </c>
    </row>
    <row r="70" spans="1:11" s="11" customFormat="1" x14ac:dyDescent="0.25">
      <c r="B70" s="34">
        <f>SUM(B65:B69)</f>
        <v>760113349</v>
      </c>
      <c r="C70" s="43">
        <f>SUM(C65:C69)</f>
        <v>1</v>
      </c>
      <c r="D70" s="34">
        <f>SUM(D65:D69)</f>
        <v>5296943940.999999</v>
      </c>
      <c r="E70" s="43">
        <f>SUM(E65:E69)</f>
        <v>1</v>
      </c>
      <c r="G70" s="11" t="s">
        <v>39</v>
      </c>
      <c r="H70" s="34">
        <f>SUM(H65:H69)</f>
        <v>413348546.99999994</v>
      </c>
      <c r="I70" s="43">
        <f>SUM(I65:I69)</f>
        <v>1</v>
      </c>
      <c r="J70" s="34">
        <f>SUM(J65:J69)</f>
        <v>3869316329.000001</v>
      </c>
      <c r="K70" s="43">
        <f>SUM(K65:K69)</f>
        <v>1</v>
      </c>
    </row>
    <row r="71" spans="1:11" s="11" customFormat="1" x14ac:dyDescent="0.25"/>
    <row r="72" spans="1:11" s="11" customFormat="1" x14ac:dyDescent="0.25"/>
    <row r="73" spans="1:11" s="11" customFormat="1" x14ac:dyDescent="0.25">
      <c r="A73" s="11" t="s">
        <v>47</v>
      </c>
    </row>
    <row r="74" spans="1:11" s="11" customFormat="1" ht="36.75" x14ac:dyDescent="0.25">
      <c r="A74" s="110"/>
      <c r="B74" s="111" t="s">
        <v>29</v>
      </c>
      <c r="C74" s="111"/>
      <c r="D74" s="111" t="s">
        <v>30</v>
      </c>
      <c r="E74" s="112"/>
    </row>
    <row r="75" spans="1:11" s="11" customFormat="1" x14ac:dyDescent="0.25">
      <c r="A75" s="108" t="s">
        <v>128</v>
      </c>
      <c r="B75" s="32">
        <v>-360362.00000000012</v>
      </c>
      <c r="C75" s="55">
        <f>+B75/$B$80</f>
        <v>-1.3814538889612581E-2</v>
      </c>
      <c r="D75" s="113">
        <v>3602095.9999999995</v>
      </c>
      <c r="E75" s="55">
        <f>+D75/$D$80</f>
        <v>4.5116454565028233E-3</v>
      </c>
    </row>
    <row r="76" spans="1:11" s="11" customFormat="1" x14ac:dyDescent="0.25">
      <c r="A76" s="108" t="s">
        <v>43</v>
      </c>
      <c r="B76" s="32">
        <v>-393521.00000000006</v>
      </c>
      <c r="C76" s="55">
        <f t="shared" ref="C76:C79" si="2">+B76/$B$80</f>
        <v>-1.5085694824590915E-2</v>
      </c>
      <c r="D76" s="113">
        <v>8845394</v>
      </c>
      <c r="E76" s="55">
        <f t="shared" ref="E76:E79" si="3">+D76/$D$80</f>
        <v>1.1078905629132966E-2</v>
      </c>
    </row>
    <row r="77" spans="1:11" s="11" customFormat="1" x14ac:dyDescent="0.25">
      <c r="A77" s="108" t="s">
        <v>44</v>
      </c>
      <c r="B77" s="32">
        <v>4312711.9999999963</v>
      </c>
      <c r="C77" s="55">
        <f t="shared" si="2"/>
        <v>0.16532855196635265</v>
      </c>
      <c r="D77" s="113">
        <v>1539773.9999999988</v>
      </c>
      <c r="E77" s="55">
        <f t="shared" si="3"/>
        <v>1.9285755768700152E-3</v>
      </c>
    </row>
    <row r="78" spans="1:11" s="11" customFormat="1" x14ac:dyDescent="0.25">
      <c r="A78" s="108" t="s">
        <v>45</v>
      </c>
      <c r="B78" s="32">
        <v>16743439.999999998</v>
      </c>
      <c r="C78" s="55">
        <f t="shared" si="2"/>
        <v>0.64186263542186683</v>
      </c>
      <c r="D78" s="113">
        <v>37325762</v>
      </c>
      <c r="E78" s="55">
        <f t="shared" si="3"/>
        <v>4.6750726393134934E-2</v>
      </c>
    </row>
    <row r="79" spans="1:11" s="11" customFormat="1" x14ac:dyDescent="0.25">
      <c r="A79" s="108" t="s">
        <v>130</v>
      </c>
      <c r="B79" s="32">
        <v>5783437</v>
      </c>
      <c r="C79" s="55">
        <f t="shared" si="2"/>
        <v>0.22170904632598412</v>
      </c>
      <c r="D79" s="113">
        <v>747086590.00000012</v>
      </c>
      <c r="E79" s="55">
        <f t="shared" si="3"/>
        <v>0.9357301469443593</v>
      </c>
    </row>
    <row r="80" spans="1:11" s="11" customFormat="1" x14ac:dyDescent="0.25">
      <c r="A80" s="11" t="s">
        <v>39</v>
      </c>
      <c r="B80" s="34">
        <f>SUM(B75:B79)</f>
        <v>26085705.999999993</v>
      </c>
      <c r="C80" s="43">
        <f>SUM(C75:C79)</f>
        <v>1.0000000000000002</v>
      </c>
      <c r="D80" s="34">
        <f>SUM(D75:D79)</f>
        <v>798399616.00000012</v>
      </c>
      <c r="E80" s="43">
        <f>SUM(E75:E79)</f>
        <v>1</v>
      </c>
    </row>
    <row r="81" spans="1:13" s="42" customFormat="1" x14ac:dyDescent="0.25"/>
    <row r="82" spans="1:13" s="42" customFormat="1" x14ac:dyDescent="0.25"/>
    <row r="83" spans="1:13" s="42" customFormat="1" x14ac:dyDescent="0.25">
      <c r="D83" s="114"/>
    </row>
    <row r="84" spans="1:13" s="42" customFormat="1" x14ac:dyDescent="0.25"/>
    <row r="85" spans="1:13" s="42" customFormat="1" x14ac:dyDescent="0.25">
      <c r="A85" s="11" t="s">
        <v>27</v>
      </c>
      <c r="B85" s="11"/>
      <c r="C85" s="11"/>
      <c r="D85" s="11"/>
      <c r="E85" s="11" t="s">
        <v>106</v>
      </c>
      <c r="F85" s="11"/>
      <c r="G85" s="11" t="s">
        <v>88</v>
      </c>
      <c r="H85" s="11" t="s">
        <v>107</v>
      </c>
      <c r="I85" s="11" t="s">
        <v>108</v>
      </c>
      <c r="J85" s="11" t="s">
        <v>109</v>
      </c>
      <c r="K85" s="11" t="s">
        <v>110</v>
      </c>
    </row>
    <row r="86" spans="1:13" s="42" customFormat="1" x14ac:dyDescent="0.25">
      <c r="A86" s="11"/>
      <c r="B86" s="11"/>
      <c r="C86" s="11"/>
      <c r="D86" s="11"/>
      <c r="E86" s="11" t="s">
        <v>111</v>
      </c>
      <c r="F86" s="11" t="s">
        <v>89</v>
      </c>
      <c r="G86" s="11" t="s">
        <v>89</v>
      </c>
      <c r="H86" s="11" t="s">
        <v>89</v>
      </c>
      <c r="I86" s="11" t="s">
        <v>89</v>
      </c>
      <c r="J86" s="11" t="s">
        <v>89</v>
      </c>
      <c r="K86" s="11" t="s">
        <v>89</v>
      </c>
    </row>
    <row r="87" spans="1:13" s="42" customFormat="1" x14ac:dyDescent="0.25">
      <c r="A87" s="11" t="s">
        <v>112</v>
      </c>
      <c r="B87" s="11" t="s">
        <v>113</v>
      </c>
      <c r="C87" s="11" t="s">
        <v>122</v>
      </c>
      <c r="D87" s="11" t="s">
        <v>128</v>
      </c>
      <c r="E87" s="11">
        <v>128</v>
      </c>
      <c r="F87" s="11">
        <v>1551</v>
      </c>
      <c r="G87" s="11">
        <v>11591172.999999994</v>
      </c>
      <c r="H87" s="11">
        <v>36661099.000000015</v>
      </c>
      <c r="I87" s="11">
        <v>23031911.999999996</v>
      </c>
      <c r="J87" s="11">
        <v>13629186.999999998</v>
      </c>
      <c r="K87" s="11">
        <v>-360362.00000000012</v>
      </c>
    </row>
    <row r="88" spans="1:13" s="42" customFormat="1" x14ac:dyDescent="0.25">
      <c r="A88" s="11"/>
      <c r="B88" s="11"/>
      <c r="C88" s="11"/>
      <c r="D88" s="11" t="s">
        <v>43</v>
      </c>
      <c r="E88" s="11">
        <v>43</v>
      </c>
      <c r="F88" s="11">
        <v>1504</v>
      </c>
      <c r="G88" s="11">
        <v>14935795.999999998</v>
      </c>
      <c r="H88" s="11">
        <v>55250485.000000007</v>
      </c>
      <c r="I88" s="11">
        <v>36698773.999999993</v>
      </c>
      <c r="J88" s="11">
        <v>18551711.000000004</v>
      </c>
      <c r="K88" s="11">
        <v>-393521.00000000006</v>
      </c>
    </row>
    <row r="89" spans="1:13" s="42" customFormat="1" x14ac:dyDescent="0.25">
      <c r="A89" s="11"/>
      <c r="B89" s="11"/>
      <c r="C89" s="11"/>
      <c r="D89" s="11" t="s">
        <v>44</v>
      </c>
      <c r="E89" s="11">
        <v>49</v>
      </c>
      <c r="F89" s="11">
        <v>4390.9999999999991</v>
      </c>
      <c r="G89" s="11">
        <v>43649663.999999993</v>
      </c>
      <c r="H89" s="11">
        <v>139949316</v>
      </c>
      <c r="I89" s="11">
        <v>80822200.99999997</v>
      </c>
      <c r="J89" s="11">
        <v>59127114.999999993</v>
      </c>
      <c r="K89" s="11">
        <v>4312711.9999999963</v>
      </c>
    </row>
    <row r="90" spans="1:13" s="42" customFormat="1" x14ac:dyDescent="0.25">
      <c r="A90" s="11"/>
      <c r="B90" s="11"/>
      <c r="C90" s="11"/>
      <c r="D90" s="11" t="s">
        <v>45</v>
      </c>
      <c r="E90" s="11">
        <v>46</v>
      </c>
      <c r="F90" s="11">
        <v>10833.000000000004</v>
      </c>
      <c r="G90" s="11">
        <v>113405227.99999997</v>
      </c>
      <c r="H90" s="11">
        <v>382186151.99999994</v>
      </c>
      <c r="I90" s="11">
        <v>223360967</v>
      </c>
      <c r="J90" s="11">
        <v>158825184.99999994</v>
      </c>
      <c r="K90" s="11">
        <v>16743439.999999998</v>
      </c>
    </row>
    <row r="91" spans="1:13" s="42" customFormat="1" x14ac:dyDescent="0.25">
      <c r="A91" s="11"/>
      <c r="B91" s="11"/>
      <c r="C91" s="11"/>
      <c r="D91" s="11" t="s">
        <v>129</v>
      </c>
      <c r="E91" s="11">
        <v>12</v>
      </c>
      <c r="F91" s="11">
        <v>15372</v>
      </c>
      <c r="G91" s="11">
        <v>132664489</v>
      </c>
      <c r="H91" s="11">
        <v>559414844</v>
      </c>
      <c r="I91" s="11">
        <v>396199495</v>
      </c>
      <c r="J91" s="11">
        <v>163215349</v>
      </c>
      <c r="K91" s="11">
        <v>5783437</v>
      </c>
    </row>
    <row r="92" spans="1:13" s="42" customFormat="1" x14ac:dyDescent="0.25">
      <c r="A92" s="11"/>
      <c r="B92" s="11" t="s">
        <v>120</v>
      </c>
      <c r="C92" s="11" t="s">
        <v>122</v>
      </c>
      <c r="D92" s="11" t="s">
        <v>123</v>
      </c>
      <c r="E92" s="11">
        <v>187</v>
      </c>
      <c r="F92" s="11">
        <v>2347.0000000000009</v>
      </c>
      <c r="G92" s="11">
        <v>23331543.000000007</v>
      </c>
      <c r="H92" s="11">
        <v>59263027.999999985</v>
      </c>
      <c r="I92" s="11">
        <v>32429580.000000019</v>
      </c>
      <c r="J92" s="11">
        <v>26833447.999999993</v>
      </c>
      <c r="K92" s="11">
        <v>3602095.9999999995</v>
      </c>
    </row>
    <row r="93" spans="1:13" s="42" customFormat="1" x14ac:dyDescent="0.25">
      <c r="A93" s="11"/>
      <c r="B93" s="11"/>
      <c r="C93" s="11"/>
      <c r="D93" s="11" t="s">
        <v>124</v>
      </c>
      <c r="E93" s="11">
        <v>86</v>
      </c>
      <c r="F93" s="11">
        <v>3459</v>
      </c>
      <c r="G93" s="11">
        <v>46216754.000000022</v>
      </c>
      <c r="H93" s="11">
        <v>119080134.00000001</v>
      </c>
      <c r="I93" s="11">
        <v>63456735.00000003</v>
      </c>
      <c r="J93" s="11">
        <v>55623398.999999993</v>
      </c>
      <c r="K93" s="11">
        <v>8845394</v>
      </c>
    </row>
    <row r="94" spans="1:13" s="42" customFormat="1" x14ac:dyDescent="0.25">
      <c r="A94" s="11"/>
      <c r="B94" s="11"/>
      <c r="C94" s="11"/>
      <c r="D94" s="11" t="s">
        <v>125</v>
      </c>
      <c r="E94" s="11">
        <v>125</v>
      </c>
      <c r="F94" s="11">
        <v>10599.999999999998</v>
      </c>
      <c r="G94" s="11">
        <v>132189008.99999993</v>
      </c>
      <c r="H94" s="11">
        <v>362673834.99999994</v>
      </c>
      <c r="I94" s="11">
        <v>196910668.99999994</v>
      </c>
      <c r="J94" s="11">
        <v>165763166.00000003</v>
      </c>
      <c r="K94" s="11">
        <v>1539773.9999999988</v>
      </c>
    </row>
    <row r="95" spans="1:13" s="42" customFormat="1" x14ac:dyDescent="0.25">
      <c r="A95" s="11"/>
      <c r="B95" s="11"/>
      <c r="C95" s="11"/>
      <c r="D95" s="11" t="s">
        <v>126</v>
      </c>
      <c r="E95" s="11">
        <v>200</v>
      </c>
      <c r="F95" s="11">
        <v>44901.999999999985</v>
      </c>
      <c r="G95" s="11">
        <v>579712671</v>
      </c>
      <c r="H95" s="11">
        <v>1676483434.0000005</v>
      </c>
      <c r="I95" s="11">
        <v>913645826</v>
      </c>
      <c r="J95" s="11">
        <v>762837608.0000006</v>
      </c>
      <c r="K95" s="11">
        <v>37325762</v>
      </c>
      <c r="M95" s="11"/>
    </row>
    <row r="96" spans="1:13" s="42" customFormat="1" x14ac:dyDescent="0.25">
      <c r="A96" s="11"/>
      <c r="B96" s="11"/>
      <c r="C96" s="11"/>
      <c r="D96" s="11" t="s">
        <v>127</v>
      </c>
      <c r="E96" s="11">
        <v>82</v>
      </c>
      <c r="F96" s="11">
        <v>63185</v>
      </c>
      <c r="G96" s="11">
        <v>1241088716</v>
      </c>
      <c r="H96" s="11">
        <v>6948759839.000001</v>
      </c>
      <c r="I96" s="11">
        <v>4090501130.999999</v>
      </c>
      <c r="J96" s="11">
        <v>2858258708.0000005</v>
      </c>
      <c r="K96" s="11">
        <v>747086590.00000012</v>
      </c>
    </row>
    <row r="97" s="42" customFormat="1" x14ac:dyDescent="0.25"/>
  </sheetData>
  <hyperlinks>
    <hyperlink ref="U6" location="ÍNDICE!A1" display="INDICE&gt;&gt;"/>
  </hyperlinks>
  <printOptions horizontalCentered="1"/>
  <pageMargins left="0.39370078740157483" right="0.39370078740157483" top="0.39370078740157483" bottom="0.78740157480314965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79"/>
  <sheetViews>
    <sheetView showGridLines="0" zoomScale="70" zoomScaleNormal="70" zoomScalePageLayoutView="51" workbookViewId="0">
      <selection activeCell="A6" sqref="A6"/>
    </sheetView>
  </sheetViews>
  <sheetFormatPr baseColWidth="10" defaultRowHeight="15" x14ac:dyDescent="0.25"/>
  <sheetData>
    <row r="6" spans="20:20" x14ac:dyDescent="0.25">
      <c r="T6" s="15" t="s">
        <v>86</v>
      </c>
    </row>
    <row r="61" spans="1:4" x14ac:dyDescent="0.25">
      <c r="A61" s="8" t="s">
        <v>103</v>
      </c>
    </row>
    <row r="62" spans="1:4" s="12" customFormat="1" x14ac:dyDescent="0.25"/>
    <row r="63" spans="1:4" s="18" customFormat="1" x14ac:dyDescent="0.25"/>
    <row r="64" spans="1:4" s="11" customFormat="1" ht="36.75" x14ac:dyDescent="0.25">
      <c r="A64" s="56" t="s">
        <v>27</v>
      </c>
      <c r="B64" s="57" t="s">
        <v>36</v>
      </c>
      <c r="C64" s="58" t="s">
        <v>49</v>
      </c>
      <c r="D64" s="58" t="s">
        <v>50</v>
      </c>
    </row>
    <row r="65" spans="1:7" s="11" customFormat="1" x14ac:dyDescent="0.25">
      <c r="A65" s="78" t="s">
        <v>29</v>
      </c>
      <c r="B65" s="32">
        <v>33651</v>
      </c>
      <c r="C65" s="32">
        <v>12509.999999999995</v>
      </c>
      <c r="D65" s="32">
        <v>21141</v>
      </c>
    </row>
    <row r="66" spans="1:7" s="11" customFormat="1" x14ac:dyDescent="0.25">
      <c r="A66" s="78"/>
      <c r="B66" s="32"/>
      <c r="C66" s="59">
        <v>0.36666666666666664</v>
      </c>
      <c r="D66" s="59">
        <v>0.6333333333333333</v>
      </c>
    </row>
    <row r="67" spans="1:7" s="11" customFormat="1" x14ac:dyDescent="0.25">
      <c r="A67" s="79" t="s">
        <v>30</v>
      </c>
      <c r="B67" s="32">
        <v>124493</v>
      </c>
      <c r="C67" s="32">
        <v>37442.000000000015</v>
      </c>
      <c r="D67" s="32">
        <v>87050.999999999985</v>
      </c>
    </row>
    <row r="68" spans="1:7" s="11" customFormat="1" x14ac:dyDescent="0.25">
      <c r="A68" s="79"/>
      <c r="B68" s="32"/>
      <c r="C68" s="59">
        <v>0.38089323324512608</v>
      </c>
      <c r="D68" s="59">
        <v>0.61910676675487386</v>
      </c>
    </row>
    <row r="69" spans="1:7" s="11" customFormat="1" x14ac:dyDescent="0.25">
      <c r="A69" s="79" t="s">
        <v>39</v>
      </c>
      <c r="B69" s="32">
        <f>+B65+B67</f>
        <v>158144</v>
      </c>
      <c r="C69" s="32">
        <f t="shared" ref="C69:D69" si="0">+C65+C67</f>
        <v>49952.000000000007</v>
      </c>
      <c r="D69" s="32">
        <f t="shared" si="0"/>
        <v>108191.99999999999</v>
      </c>
    </row>
    <row r="70" spans="1:7" s="11" customFormat="1" x14ac:dyDescent="0.25">
      <c r="A70" s="79"/>
      <c r="C70" s="59">
        <v>0.37750470732331542</v>
      </c>
      <c r="D70" s="59">
        <v>0.62250214800190118</v>
      </c>
    </row>
    <row r="71" spans="1:7" s="11" customFormat="1" ht="37.5" customHeight="1" x14ac:dyDescent="0.25"/>
    <row r="72" spans="1:7" s="18" customFormat="1" x14ac:dyDescent="0.25"/>
    <row r="73" spans="1:7" s="12" customFormat="1" x14ac:dyDescent="0.25">
      <c r="A73" s="18"/>
      <c r="B73" s="18"/>
      <c r="C73" s="18"/>
      <c r="D73" s="18"/>
      <c r="E73" s="18"/>
      <c r="F73" s="18"/>
      <c r="G73" s="18"/>
    </row>
    <row r="74" spans="1:7" s="12" customFormat="1" x14ac:dyDescent="0.25">
      <c r="A74" s="18"/>
      <c r="B74" s="18"/>
      <c r="C74" s="18"/>
      <c r="D74" s="18"/>
      <c r="E74" s="18"/>
      <c r="F74" s="18"/>
      <c r="G74" s="18"/>
    </row>
    <row r="75" spans="1:7" s="12" customFormat="1" x14ac:dyDescent="0.25">
      <c r="A75" s="18"/>
      <c r="B75" s="18"/>
      <c r="C75" s="18"/>
      <c r="D75" s="18"/>
      <c r="E75" s="18"/>
      <c r="F75" s="18"/>
      <c r="G75" s="18"/>
    </row>
    <row r="76" spans="1:7" s="12" customFormat="1" x14ac:dyDescent="0.25"/>
    <row r="77" spans="1:7" s="12" customFormat="1" x14ac:dyDescent="0.25"/>
    <row r="78" spans="1:7" s="12" customFormat="1" x14ac:dyDescent="0.25"/>
    <row r="79" spans="1:7" s="12" customFormat="1" x14ac:dyDescent="0.25"/>
  </sheetData>
  <mergeCells count="3">
    <mergeCell ref="A65:A66"/>
    <mergeCell ref="A67:A68"/>
    <mergeCell ref="A69:A70"/>
  </mergeCells>
  <hyperlinks>
    <hyperlink ref="T6" location="ÍNDICE!A1" display="INDICE&gt;&gt;"/>
  </hyperlinks>
  <printOptions horizontalCentered="1"/>
  <pageMargins left="0.39370078740157483" right="0.39370078740157483" top="0.39370078740157483" bottom="0.39370078740157483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4"/>
  <sheetViews>
    <sheetView showGridLines="0" zoomScale="77" zoomScaleNormal="77" zoomScaleSheetLayoutView="70" zoomScalePageLayoutView="75" workbookViewId="0">
      <selection activeCell="J16" sqref="J16"/>
    </sheetView>
  </sheetViews>
  <sheetFormatPr baseColWidth="10" defaultRowHeight="15" x14ac:dyDescent="0.25"/>
  <cols>
    <col min="1" max="1" width="23.42578125" bestFit="1" customWidth="1"/>
    <col min="2" max="2" width="15.85546875" bestFit="1" customWidth="1"/>
    <col min="10" max="10" width="7.42578125" customWidth="1"/>
  </cols>
  <sheetData>
    <row r="4" spans="1:20" x14ac:dyDescent="0.25">
      <c r="K4" s="15" t="s">
        <v>86</v>
      </c>
    </row>
    <row r="5" spans="1:20" ht="17.45" x14ac:dyDescent="0.3">
      <c r="A5" s="80"/>
      <c r="B5" s="80"/>
      <c r="C5" s="80"/>
      <c r="D5" s="80"/>
      <c r="E5" s="80"/>
      <c r="F5" s="80"/>
      <c r="G5" s="80"/>
      <c r="H5" s="80"/>
      <c r="I5" s="80"/>
      <c r="J5" s="80"/>
      <c r="K5" s="2"/>
      <c r="L5" s="2"/>
      <c r="M5" s="2"/>
      <c r="N5" s="2"/>
      <c r="O5" s="2"/>
      <c r="P5" s="2"/>
      <c r="Q5" s="2"/>
      <c r="R5" s="2"/>
      <c r="S5" s="2"/>
      <c r="T5" s="2"/>
    </row>
    <row r="29" spans="1:3" x14ac:dyDescent="0.25">
      <c r="A29" s="8" t="s">
        <v>103</v>
      </c>
    </row>
    <row r="30" spans="1:3" s="12" customFormat="1" x14ac:dyDescent="0.25"/>
    <row r="31" spans="1:3" s="11" customFormat="1" x14ac:dyDescent="0.25"/>
    <row r="32" spans="1:3" s="11" customFormat="1" ht="24.75" x14ac:dyDescent="0.25">
      <c r="A32" s="60" t="s">
        <v>27</v>
      </c>
      <c r="B32" s="61" t="s">
        <v>38</v>
      </c>
      <c r="C32" s="62" t="s">
        <v>51</v>
      </c>
    </row>
    <row r="33" spans="1:3" s="11" customFormat="1" ht="24" x14ac:dyDescent="0.25">
      <c r="A33" s="63" t="s">
        <v>29</v>
      </c>
      <c r="B33" s="32">
        <v>316246350.00000012</v>
      </c>
      <c r="C33" s="33">
        <f>B33/$B$35</f>
        <v>0.13521821979601226</v>
      </c>
    </row>
    <row r="34" spans="1:3" s="11" customFormat="1" x14ac:dyDescent="0.25">
      <c r="A34" s="63" t="s">
        <v>30</v>
      </c>
      <c r="B34" s="32">
        <v>2022538693.0000007</v>
      </c>
      <c r="C34" s="33">
        <f>B34/$B$35</f>
        <v>0.86478178020398766</v>
      </c>
    </row>
    <row r="35" spans="1:3" s="11" customFormat="1" x14ac:dyDescent="0.25">
      <c r="A35" s="63" t="s">
        <v>39</v>
      </c>
      <c r="B35" s="32">
        <f>SUM(B33:B34)</f>
        <v>2338785043.000001</v>
      </c>
    </row>
    <row r="36" spans="1:3" s="11" customFormat="1" x14ac:dyDescent="0.25"/>
    <row r="37" spans="1:3" s="11" customFormat="1" x14ac:dyDescent="0.25"/>
    <row r="38" spans="1:3" s="12" customFormat="1" x14ac:dyDescent="0.25"/>
    <row r="39" spans="1:3" s="12" customFormat="1" x14ac:dyDescent="0.25"/>
    <row r="40" spans="1:3" s="12" customFormat="1" x14ac:dyDescent="0.25"/>
    <row r="41" spans="1:3" s="12" customFormat="1" x14ac:dyDescent="0.25"/>
    <row r="42" spans="1:3" s="12" customFormat="1" x14ac:dyDescent="0.25"/>
    <row r="43" spans="1:3" s="12" customFormat="1" x14ac:dyDescent="0.25"/>
    <row r="44" spans="1:3" s="12" customFormat="1" x14ac:dyDescent="0.25"/>
  </sheetData>
  <mergeCells count="1">
    <mergeCell ref="A5:J5"/>
  </mergeCells>
  <hyperlinks>
    <hyperlink ref="K4" location="ÍNDICE!A1" display="INDICE&gt;&gt;"/>
  </hyperlinks>
  <printOptions horizontalCentered="1"/>
  <pageMargins left="0.19685039370078741" right="0.19685039370078741" top="0.39370078740157483" bottom="0.39370078740157483" header="0" footer="0.31496062992125984"/>
  <pageSetup orientation="landscape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58"/>
  <sheetViews>
    <sheetView showGridLines="0" zoomScale="70" zoomScaleNormal="70" zoomScalePageLayoutView="50" workbookViewId="0">
      <selection activeCell="N22" sqref="N22"/>
    </sheetView>
  </sheetViews>
  <sheetFormatPr baseColWidth="10" defaultRowHeight="15" x14ac:dyDescent="0.25"/>
  <cols>
    <col min="2" max="2" width="17.42578125" bestFit="1" customWidth="1"/>
    <col min="3" max="3" width="14.42578125" bestFit="1" customWidth="1"/>
    <col min="4" max="4" width="19.42578125" bestFit="1" customWidth="1"/>
    <col min="5" max="5" width="16.7109375" bestFit="1" customWidth="1"/>
  </cols>
  <sheetData>
    <row r="6" spans="1:20" ht="17.25" customHeight="1" x14ac:dyDescent="0.25">
      <c r="A6" s="85" t="s">
        <v>105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15" t="s">
        <v>86</v>
      </c>
    </row>
    <row r="7" spans="1:20" ht="21.75" customHeight="1" x14ac:dyDescent="0.3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16"/>
      <c r="M7" s="16"/>
      <c r="N7" s="16"/>
      <c r="O7" s="16"/>
      <c r="P7" s="16"/>
      <c r="Q7" s="16"/>
      <c r="R7" s="1"/>
      <c r="S7" s="1"/>
      <c r="T7" s="1"/>
    </row>
    <row r="36" spans="1:8" x14ac:dyDescent="0.25">
      <c r="A36" s="8" t="s">
        <v>103</v>
      </c>
    </row>
    <row r="37" spans="1:8" s="12" customFormat="1" x14ac:dyDescent="0.25"/>
    <row r="38" spans="1:8" s="18" customFormat="1" x14ac:dyDescent="0.25">
      <c r="A38" s="11"/>
      <c r="B38" s="11" t="s">
        <v>38</v>
      </c>
      <c r="C38" s="11"/>
      <c r="D38" s="11"/>
      <c r="E38" s="11"/>
    </row>
    <row r="39" spans="1:8" s="18" customFormat="1" ht="15.75" customHeight="1" x14ac:dyDescent="0.25">
      <c r="A39" s="64" t="s">
        <v>27</v>
      </c>
      <c r="B39" s="81" t="s">
        <v>29</v>
      </c>
      <c r="C39" s="81"/>
      <c r="D39" s="65" t="s">
        <v>30</v>
      </c>
      <c r="E39" s="11"/>
    </row>
    <row r="40" spans="1:8" s="18" customFormat="1" x14ac:dyDescent="0.25">
      <c r="A40" s="66" t="s">
        <v>52</v>
      </c>
      <c r="B40" s="32">
        <v>218741295.00000003</v>
      </c>
      <c r="C40" s="44">
        <f>B40/$B$44</f>
        <v>0.69168006207818689</v>
      </c>
      <c r="D40" s="32">
        <v>1398184262.9999998</v>
      </c>
      <c r="E40" s="44">
        <f>D40/$D$44</f>
        <v>0.69130161407497981</v>
      </c>
    </row>
    <row r="41" spans="1:8" s="18" customFormat="1" x14ac:dyDescent="0.25">
      <c r="A41" s="66" t="s">
        <v>53</v>
      </c>
      <c r="B41" s="32">
        <v>89496484.999999985</v>
      </c>
      <c r="C41" s="44">
        <f t="shared" ref="C41:C43" si="0">B41/$B$44</f>
        <v>0.28299610414475923</v>
      </c>
      <c r="D41" s="32">
        <v>616819125.99999988</v>
      </c>
      <c r="E41" s="44">
        <f t="shared" ref="E41:E43" si="1">D41/$D$44</f>
        <v>0.30497271974811113</v>
      </c>
    </row>
    <row r="42" spans="1:8" s="18" customFormat="1" x14ac:dyDescent="0.25">
      <c r="A42" s="66" t="s">
        <v>55</v>
      </c>
      <c r="B42" s="32">
        <v>4260829</v>
      </c>
      <c r="C42" s="44">
        <f t="shared" si="0"/>
        <v>1.3473132575285058E-2</v>
      </c>
      <c r="D42" s="32">
        <v>5939502.9999999991</v>
      </c>
      <c r="E42" s="44">
        <f t="shared" si="1"/>
        <v>2.9366572914311115E-3</v>
      </c>
    </row>
    <row r="43" spans="1:8" s="18" customFormat="1" x14ac:dyDescent="0.25">
      <c r="A43" s="66" t="s">
        <v>54</v>
      </c>
      <c r="B43" s="32">
        <v>3747741</v>
      </c>
      <c r="C43" s="44">
        <f t="shared" si="0"/>
        <v>1.1850701201768812E-2</v>
      </c>
      <c r="D43" s="32">
        <v>1595801</v>
      </c>
      <c r="E43" s="44">
        <f t="shared" si="1"/>
        <v>7.8900888547797014E-4</v>
      </c>
    </row>
    <row r="44" spans="1:8" s="18" customFormat="1" x14ac:dyDescent="0.25">
      <c r="A44" s="67" t="s">
        <v>39</v>
      </c>
      <c r="B44" s="32">
        <f>SUM(B40:B43)</f>
        <v>316246350</v>
      </c>
      <c r="C44" s="11"/>
      <c r="D44" s="32">
        <f>SUM(D40:D43)</f>
        <v>2022538692.9999995</v>
      </c>
      <c r="E44" s="11"/>
    </row>
    <row r="45" spans="1:8" s="18" customFormat="1" x14ac:dyDescent="0.25">
      <c r="A45" s="11"/>
      <c r="B45" s="11"/>
      <c r="C45" s="11"/>
      <c r="D45" s="11"/>
      <c r="E45" s="11"/>
    </row>
    <row r="46" spans="1:8" s="12" customFormat="1" x14ac:dyDescent="0.25"/>
    <row r="47" spans="1:8" s="12" customFormat="1" x14ac:dyDescent="0.25">
      <c r="A47" s="42" t="s">
        <v>27</v>
      </c>
      <c r="B47" s="42"/>
      <c r="C47" s="42" t="s">
        <v>90</v>
      </c>
      <c r="D47" s="42"/>
      <c r="E47" s="42"/>
      <c r="F47" s="9"/>
      <c r="G47" s="9"/>
      <c r="H47" s="9"/>
    </row>
    <row r="48" spans="1:8" s="12" customFormat="1" x14ac:dyDescent="0.25">
      <c r="A48" s="42"/>
      <c r="B48" s="42"/>
      <c r="C48" s="42">
        <v>1</v>
      </c>
      <c r="D48" s="42" t="s">
        <v>91</v>
      </c>
      <c r="E48" s="42"/>
      <c r="F48" s="9"/>
      <c r="G48" s="9"/>
      <c r="H48" s="9"/>
    </row>
    <row r="49" spans="1:8" x14ac:dyDescent="0.25">
      <c r="A49" s="42"/>
      <c r="B49" s="42"/>
      <c r="C49" s="42" t="s">
        <v>88</v>
      </c>
      <c r="D49" s="42" t="s">
        <v>88</v>
      </c>
      <c r="E49" s="42"/>
      <c r="F49" s="9"/>
      <c r="G49" s="9"/>
      <c r="H49" s="9"/>
    </row>
    <row r="50" spans="1:8" x14ac:dyDescent="0.25">
      <c r="A50" s="42"/>
      <c r="B50" s="42"/>
      <c r="C50" s="42" t="s">
        <v>89</v>
      </c>
      <c r="D50" s="42" t="s">
        <v>89</v>
      </c>
      <c r="E50" s="42"/>
      <c r="F50" s="9"/>
      <c r="G50" s="9"/>
      <c r="H50" s="9"/>
    </row>
    <row r="51" spans="1:8" ht="15" customHeight="1" x14ac:dyDescent="0.25">
      <c r="A51" s="42" t="s">
        <v>98</v>
      </c>
      <c r="B51" s="42" t="s">
        <v>99</v>
      </c>
      <c r="C51" s="42">
        <v>218741295.00000003</v>
      </c>
      <c r="D51" s="42">
        <v>1398184262.9999998</v>
      </c>
      <c r="E51" s="42"/>
      <c r="F51" s="9"/>
      <c r="G51" s="9"/>
      <c r="H51" s="9"/>
    </row>
    <row r="52" spans="1:8" x14ac:dyDescent="0.25">
      <c r="A52" s="42"/>
      <c r="B52" s="42" t="s">
        <v>100</v>
      </c>
      <c r="C52" s="42">
        <v>89496484.999999985</v>
      </c>
      <c r="D52" s="42">
        <v>616819125.99999988</v>
      </c>
      <c r="E52" s="42"/>
      <c r="F52" s="9"/>
      <c r="G52" s="9"/>
      <c r="H52" s="9"/>
    </row>
    <row r="53" spans="1:8" x14ac:dyDescent="0.25">
      <c r="A53" s="42"/>
      <c r="B53" s="42" t="s">
        <v>101</v>
      </c>
      <c r="C53" s="42">
        <v>4260829</v>
      </c>
      <c r="D53" s="42">
        <v>5939502.9999999991</v>
      </c>
      <c r="E53" s="42"/>
      <c r="F53" s="9"/>
      <c r="G53" s="9"/>
      <c r="H53" s="9"/>
    </row>
    <row r="54" spans="1:8" x14ac:dyDescent="0.25">
      <c r="A54" s="42"/>
      <c r="B54" s="42" t="s">
        <v>102</v>
      </c>
      <c r="C54" s="42">
        <v>3747741</v>
      </c>
      <c r="D54" s="42">
        <v>1595801</v>
      </c>
      <c r="E54" s="42"/>
      <c r="F54" s="9"/>
      <c r="G54" s="9"/>
      <c r="H54" s="9"/>
    </row>
    <row r="55" spans="1:8" x14ac:dyDescent="0.25">
      <c r="A55" s="42"/>
      <c r="B55" s="42"/>
      <c r="C55" s="42">
        <f>SUM(C51:C54)</f>
        <v>316246350</v>
      </c>
      <c r="D55" s="42">
        <f>SUM(D51:D54)</f>
        <v>2022538692.9999995</v>
      </c>
      <c r="E55" s="42">
        <v>2338785043</v>
      </c>
      <c r="F55" s="9"/>
      <c r="G55" s="9"/>
      <c r="H55" s="9"/>
    </row>
    <row r="56" spans="1:8" x14ac:dyDescent="0.25">
      <c r="A56" s="9"/>
      <c r="B56" s="9"/>
      <c r="C56" s="9"/>
      <c r="D56" s="9"/>
      <c r="E56" s="9"/>
      <c r="F56" s="9"/>
      <c r="G56" s="9"/>
      <c r="H56" s="9"/>
    </row>
    <row r="57" spans="1:8" x14ac:dyDescent="0.25">
      <c r="A57" s="9"/>
      <c r="B57" s="9"/>
      <c r="C57" s="9"/>
      <c r="D57" s="9"/>
      <c r="E57" s="9"/>
      <c r="F57" s="9"/>
      <c r="G57" s="9"/>
      <c r="H57" s="9"/>
    </row>
    <row r="58" spans="1:8" x14ac:dyDescent="0.25">
      <c r="A58" s="9"/>
      <c r="B58" s="9"/>
      <c r="C58" s="9"/>
      <c r="D58" s="9"/>
      <c r="E58" s="9"/>
      <c r="F58" s="9"/>
      <c r="G58" s="9"/>
      <c r="H58" s="9"/>
    </row>
  </sheetData>
  <mergeCells count="2">
    <mergeCell ref="B39:C39"/>
    <mergeCell ref="A6:K7"/>
  </mergeCells>
  <hyperlinks>
    <hyperlink ref="L6" location="ÍNDICE!A1" display="INDICE&gt;&gt;"/>
  </hyperlinks>
  <printOptions horizontalCentered="1"/>
  <pageMargins left="0.78740157480314965" right="0.78740157480314965" top="0.39370078740157483" bottom="0.39370078740157483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ignoredErrors>
    <ignoredError sqref="D48 B51:B54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73"/>
  <sheetViews>
    <sheetView showGridLines="0" topLeftCell="A10" zoomScale="70" zoomScaleNormal="70" zoomScalePageLayoutView="70" workbookViewId="0">
      <selection activeCell="O35" sqref="O35"/>
    </sheetView>
  </sheetViews>
  <sheetFormatPr baseColWidth="10" defaultRowHeight="15" x14ac:dyDescent="0.25"/>
  <cols>
    <col min="2" max="2" width="15.85546875" bestFit="1" customWidth="1"/>
    <col min="3" max="3" width="16.28515625" bestFit="1" customWidth="1"/>
    <col min="4" max="4" width="14" bestFit="1" customWidth="1"/>
    <col min="5" max="5" width="14.42578125" bestFit="1" customWidth="1"/>
    <col min="6" max="6" width="14" bestFit="1" customWidth="1"/>
    <col min="7" max="7" width="11.85546875" bestFit="1" customWidth="1"/>
    <col min="8" max="8" width="13.140625" bestFit="1" customWidth="1"/>
    <col min="9" max="9" width="14" bestFit="1" customWidth="1"/>
    <col min="10" max="10" width="13.140625" bestFit="1" customWidth="1"/>
  </cols>
  <sheetData>
    <row r="7" spans="18:18" x14ac:dyDescent="0.25">
      <c r="R7" s="15" t="s">
        <v>86</v>
      </c>
    </row>
    <row r="8" spans="18:18" ht="14.45" hidden="1" x14ac:dyDescent="0.3"/>
    <row r="9" spans="18:18" ht="14.45" hidden="1" x14ac:dyDescent="0.3"/>
    <row r="59" spans="1:10" x14ac:dyDescent="0.25">
      <c r="A59" s="8" t="s">
        <v>103</v>
      </c>
    </row>
    <row r="60" spans="1:10" s="17" customFormat="1" x14ac:dyDescent="0.25"/>
    <row r="61" spans="1:10" s="11" customFormat="1" x14ac:dyDescent="0.25">
      <c r="B61" s="11" t="s">
        <v>38</v>
      </c>
    </row>
    <row r="62" spans="1:10" s="11" customFormat="1" ht="48.75" x14ac:dyDescent="0.25">
      <c r="A62" s="68" t="s">
        <v>27</v>
      </c>
      <c r="B62" s="69" t="s">
        <v>46</v>
      </c>
      <c r="C62" s="69" t="s">
        <v>56</v>
      </c>
      <c r="D62" s="69" t="s">
        <v>57</v>
      </c>
      <c r="E62" s="69" t="s">
        <v>58</v>
      </c>
      <c r="F62" s="69" t="s">
        <v>59</v>
      </c>
      <c r="G62" s="69" t="s">
        <v>60</v>
      </c>
      <c r="H62" s="69" t="s">
        <v>61</v>
      </c>
      <c r="I62" s="69" t="s">
        <v>62</v>
      </c>
      <c r="J62" s="69" t="s">
        <v>63</v>
      </c>
    </row>
    <row r="63" spans="1:10" s="11" customFormat="1" x14ac:dyDescent="0.25">
      <c r="A63" s="83" t="s">
        <v>29</v>
      </c>
      <c r="B63" s="32">
        <v>316246350</v>
      </c>
      <c r="C63" s="32">
        <v>211566129</v>
      </c>
      <c r="D63" s="32">
        <v>21219020</v>
      </c>
      <c r="E63" s="32">
        <v>32600044</v>
      </c>
      <c r="F63" s="32">
        <v>8973306</v>
      </c>
      <c r="G63" s="32">
        <v>295639</v>
      </c>
      <c r="H63" s="32">
        <v>4067471</v>
      </c>
      <c r="I63" s="32">
        <v>23828743</v>
      </c>
      <c r="J63" s="32">
        <v>13695998</v>
      </c>
    </row>
    <row r="64" spans="1:10" s="11" customFormat="1" x14ac:dyDescent="0.25">
      <c r="A64" s="83"/>
      <c r="B64" s="32"/>
      <c r="C64" s="55">
        <f>+C63/$B$63</f>
        <v>0.6689915282816703</v>
      </c>
      <c r="D64" s="55">
        <f t="shared" ref="D64:J64" si="0">+D63/$B$63</f>
        <v>6.7096489809289492E-2</v>
      </c>
      <c r="E64" s="55">
        <f t="shared" si="0"/>
        <v>0.10308433283103505</v>
      </c>
      <c r="F64" s="55">
        <f t="shared" si="0"/>
        <v>2.8374417601973904E-2</v>
      </c>
      <c r="G64" s="55">
        <f t="shared" si="0"/>
        <v>9.3483766690113576E-4</v>
      </c>
      <c r="H64" s="55">
        <f t="shared" si="0"/>
        <v>1.2861716822976771E-2</v>
      </c>
      <c r="I64" s="55">
        <f t="shared" si="0"/>
        <v>7.5348673589434312E-2</v>
      </c>
      <c r="J64" s="55">
        <f t="shared" si="0"/>
        <v>4.3308003396719044E-2</v>
      </c>
    </row>
    <row r="65" spans="1:10" s="11" customFormat="1" x14ac:dyDescent="0.25">
      <c r="A65" s="84" t="s">
        <v>30</v>
      </c>
      <c r="B65" s="32">
        <v>2022538693</v>
      </c>
      <c r="C65" s="32">
        <v>1306270516</v>
      </c>
      <c r="D65" s="32">
        <v>125264828</v>
      </c>
      <c r="E65" s="32">
        <v>203935035</v>
      </c>
      <c r="F65" s="32">
        <v>121974638</v>
      </c>
      <c r="G65" s="32">
        <v>894195</v>
      </c>
      <c r="H65" s="32">
        <v>29661393</v>
      </c>
      <c r="I65" s="32">
        <v>142556821</v>
      </c>
      <c r="J65" s="32">
        <v>91981267</v>
      </c>
    </row>
    <row r="66" spans="1:10" s="11" customFormat="1" x14ac:dyDescent="0.25">
      <c r="A66" s="84"/>
      <c r="B66" s="32"/>
      <c r="C66" s="55">
        <f>+C65/$B$65</f>
        <v>0.64585687310754458</v>
      </c>
      <c r="D66" s="55">
        <f t="shared" ref="D66:J66" si="1">+D65/$B$65</f>
        <v>6.1934453186750477E-2</v>
      </c>
      <c r="E66" s="55">
        <f t="shared" si="1"/>
        <v>0.10083121559346109</v>
      </c>
      <c r="F66" s="55">
        <f t="shared" si="1"/>
        <v>6.0307690736475815E-2</v>
      </c>
      <c r="G66" s="55">
        <f t="shared" si="1"/>
        <v>4.4211515116858137E-4</v>
      </c>
      <c r="H66" s="55">
        <f t="shared" si="1"/>
        <v>1.4665426724669341E-2</v>
      </c>
      <c r="I66" s="55">
        <f t="shared" si="1"/>
        <v>7.0484100745952946E-2</v>
      </c>
      <c r="J66" s="55">
        <f t="shared" si="1"/>
        <v>4.5478124753977202E-2</v>
      </c>
    </row>
    <row r="67" spans="1:10" s="11" customFormat="1" x14ac:dyDescent="0.25">
      <c r="A67" s="84" t="s">
        <v>39</v>
      </c>
      <c r="B67" s="32">
        <f>SUM(B63+B65)</f>
        <v>2338785043</v>
      </c>
      <c r="C67" s="32">
        <f t="shared" ref="C67:J67" si="2">SUM(C63+C65)</f>
        <v>1517836645</v>
      </c>
      <c r="D67" s="32">
        <f t="shared" si="2"/>
        <v>146483848</v>
      </c>
      <c r="E67" s="32">
        <f t="shared" si="2"/>
        <v>236535079</v>
      </c>
      <c r="F67" s="32">
        <f t="shared" si="2"/>
        <v>130947944</v>
      </c>
      <c r="G67" s="32">
        <f t="shared" si="2"/>
        <v>1189834</v>
      </c>
      <c r="H67" s="32">
        <f t="shared" si="2"/>
        <v>33728864</v>
      </c>
      <c r="I67" s="32">
        <f t="shared" si="2"/>
        <v>166385564</v>
      </c>
      <c r="J67" s="32">
        <f t="shared" si="2"/>
        <v>105677265</v>
      </c>
    </row>
    <row r="68" spans="1:10" s="11" customFormat="1" x14ac:dyDescent="0.25">
      <c r="A68" s="84"/>
      <c r="C68" s="55">
        <f>+C67/$B$67</f>
        <v>0.64898509999578446</v>
      </c>
      <c r="D68" s="55">
        <f t="shared" ref="D68:J68" si="3">+D67/$B$67</f>
        <v>6.2632454589372027E-2</v>
      </c>
      <c r="E68" s="55">
        <f t="shared" si="3"/>
        <v>0.10113587809531754</v>
      </c>
      <c r="F68" s="55">
        <f t="shared" si="3"/>
        <v>5.5989730390968641E-2</v>
      </c>
      <c r="G68" s="55">
        <f t="shared" si="3"/>
        <v>5.0874021259935006E-4</v>
      </c>
      <c r="H68" s="55">
        <f t="shared" si="3"/>
        <v>1.4421532282734031E-2</v>
      </c>
      <c r="I68" s="55">
        <f t="shared" si="3"/>
        <v>7.1141879625916518E-2</v>
      </c>
      <c r="J68" s="55">
        <f t="shared" si="3"/>
        <v>4.5184684807307453E-2</v>
      </c>
    </row>
    <row r="69" spans="1:10" s="11" customFormat="1" x14ac:dyDescent="0.25"/>
    <row r="70" spans="1:10" s="11" customFormat="1" x14ac:dyDescent="0.25">
      <c r="B70" s="32">
        <v>2338785043</v>
      </c>
      <c r="C70" s="32">
        <v>1517836645</v>
      </c>
      <c r="D70" s="32">
        <v>146483848</v>
      </c>
      <c r="E70" s="32">
        <v>236535079</v>
      </c>
      <c r="F70" s="32">
        <v>130947944</v>
      </c>
      <c r="G70" s="32">
        <v>1189834</v>
      </c>
      <c r="H70" s="32">
        <v>33728864</v>
      </c>
      <c r="I70" s="32">
        <v>166385564</v>
      </c>
      <c r="J70" s="32">
        <v>105677265</v>
      </c>
    </row>
    <row r="71" spans="1:10" s="42" customFormat="1" x14ac:dyDescent="0.25"/>
    <row r="72" spans="1:10" s="42" customFormat="1" x14ac:dyDescent="0.25"/>
    <row r="73" spans="1:10" s="19" customFormat="1" x14ac:dyDescent="0.25"/>
  </sheetData>
  <mergeCells count="3">
    <mergeCell ref="A63:A64"/>
    <mergeCell ref="A65:A66"/>
    <mergeCell ref="A67:A68"/>
  </mergeCells>
  <hyperlinks>
    <hyperlink ref="R7" location="ÍNDICE!A1" display="INDICE&gt;&gt;"/>
  </hyperlinks>
  <printOptions horizontalCentered="1"/>
  <pageMargins left="0.78740157480314965" right="0.78740157480314965" top="0.39370078740157483" bottom="0.39370078740157483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176"/>
  <sheetViews>
    <sheetView showGridLines="0" topLeftCell="B1" zoomScale="70" zoomScaleNormal="70" zoomScalePageLayoutView="50" workbookViewId="0">
      <selection activeCell="T41" sqref="T41"/>
    </sheetView>
  </sheetViews>
  <sheetFormatPr baseColWidth="10" defaultRowHeight="15" x14ac:dyDescent="0.25"/>
  <cols>
    <col min="2" max="2" width="16.140625" bestFit="1" customWidth="1"/>
    <col min="3" max="3" width="16" bestFit="1" customWidth="1"/>
    <col min="4" max="4" width="16.5703125" customWidth="1"/>
    <col min="5" max="5" width="13.42578125" bestFit="1" customWidth="1"/>
    <col min="6" max="6" width="16.7109375" bestFit="1" customWidth="1"/>
    <col min="7" max="7" width="16.28515625" bestFit="1" customWidth="1"/>
    <col min="8" max="8" width="13.42578125" bestFit="1" customWidth="1"/>
    <col min="9" max="9" width="16.7109375" bestFit="1" customWidth="1"/>
    <col min="18" max="19" width="0" hidden="1" customWidth="1"/>
  </cols>
  <sheetData>
    <row r="7" spans="20:20" ht="14.45" hidden="1" x14ac:dyDescent="0.3">
      <c r="T7" s="7" t="s">
        <v>26</v>
      </c>
    </row>
    <row r="8" spans="20:20" ht="14.45" hidden="1" x14ac:dyDescent="0.3"/>
    <row r="9" spans="20:20" x14ac:dyDescent="0.25">
      <c r="T9" s="15" t="s">
        <v>86</v>
      </c>
    </row>
    <row r="59" spans="1:9" x14ac:dyDescent="0.25">
      <c r="A59" s="8" t="s">
        <v>103</v>
      </c>
    </row>
    <row r="60" spans="1:9" s="12" customFormat="1" x14ac:dyDescent="0.25"/>
    <row r="61" spans="1:9" s="12" customFormat="1" x14ac:dyDescent="0.25"/>
    <row r="62" spans="1:9" s="11" customFormat="1" x14ac:dyDescent="0.25"/>
    <row r="63" spans="1:9" s="11" customFormat="1" ht="48.75" x14ac:dyDescent="0.25">
      <c r="A63" s="86" t="s">
        <v>27</v>
      </c>
      <c r="B63" s="87" t="s">
        <v>42</v>
      </c>
      <c r="C63" s="87" t="s">
        <v>131</v>
      </c>
      <c r="D63" s="87" t="s">
        <v>66</v>
      </c>
      <c r="E63" s="87" t="s">
        <v>67</v>
      </c>
      <c r="F63" s="87" t="s">
        <v>64</v>
      </c>
      <c r="G63" s="87" t="s">
        <v>65</v>
      </c>
      <c r="H63" s="87" t="s">
        <v>68</v>
      </c>
      <c r="I63" s="88"/>
    </row>
    <row r="64" spans="1:9" s="11" customFormat="1" x14ac:dyDescent="0.25">
      <c r="A64" s="89" t="s">
        <v>29</v>
      </c>
      <c r="B64" s="32">
        <v>760113349</v>
      </c>
      <c r="C64" s="32">
        <v>440387743</v>
      </c>
      <c r="D64" s="32">
        <v>196882200</v>
      </c>
      <c r="E64" s="32">
        <v>120221530</v>
      </c>
      <c r="F64" s="90">
        <v>6997</v>
      </c>
      <c r="G64" s="90">
        <v>8351</v>
      </c>
      <c r="H64" s="32">
        <f>-(-2606528)</f>
        <v>2606528</v>
      </c>
      <c r="I64" s="88"/>
    </row>
    <row r="65" spans="1:9" s="11" customFormat="1" x14ac:dyDescent="0.25">
      <c r="A65" s="91"/>
      <c r="B65" s="92"/>
      <c r="C65" s="93">
        <f>C64/$B$64</f>
        <v>0.57937114718399718</v>
      </c>
      <c r="D65" s="93">
        <f>D64/$B$64</f>
        <v>0.2590168956498618</v>
      </c>
      <c r="E65" s="93">
        <f>E64/$B$64</f>
        <v>0.15816263476777856</v>
      </c>
      <c r="F65" s="93">
        <f t="shared" ref="F65:H65" si="0">F64/$B$64</f>
        <v>9.2052060514464139E-6</v>
      </c>
      <c r="G65" s="93">
        <f t="shared" si="0"/>
        <v>1.0986519327658854E-5</v>
      </c>
      <c r="H65" s="93">
        <f t="shared" si="0"/>
        <v>3.4291306729833525E-3</v>
      </c>
      <c r="I65" s="88"/>
    </row>
    <row r="66" spans="1:9" s="11" customFormat="1" x14ac:dyDescent="0.25">
      <c r="A66" s="91"/>
      <c r="B66" s="92"/>
      <c r="C66" s="94"/>
      <c r="D66" s="94"/>
      <c r="E66" s="94"/>
      <c r="F66" s="94"/>
      <c r="G66" s="94"/>
      <c r="H66" s="94"/>
      <c r="I66" s="88"/>
    </row>
    <row r="67" spans="1:9" s="11" customFormat="1" ht="96.75" x14ac:dyDescent="0.25">
      <c r="A67" s="91"/>
      <c r="B67" s="87" t="s">
        <v>42</v>
      </c>
      <c r="C67" s="87" t="s">
        <v>132</v>
      </c>
      <c r="D67" s="87" t="s">
        <v>133</v>
      </c>
      <c r="E67" s="87" t="s">
        <v>134</v>
      </c>
      <c r="F67" s="87" t="s">
        <v>135</v>
      </c>
      <c r="G67" s="87" t="s">
        <v>137</v>
      </c>
      <c r="H67" s="88"/>
    </row>
    <row r="68" spans="1:9" s="11" customFormat="1" x14ac:dyDescent="0.25">
      <c r="A68" s="91" t="s">
        <v>30</v>
      </c>
      <c r="B68" s="32">
        <v>5296943941</v>
      </c>
      <c r="C68" s="32">
        <v>2281141191</v>
      </c>
      <c r="D68" s="32">
        <v>1725036377</v>
      </c>
      <c r="E68" s="32">
        <v>1302390161</v>
      </c>
      <c r="F68" s="32">
        <v>1006683</v>
      </c>
      <c r="G68" s="32">
        <v>-12630471</v>
      </c>
      <c r="H68" s="88"/>
    </row>
    <row r="69" spans="1:9" s="11" customFormat="1" x14ac:dyDescent="0.25">
      <c r="C69" s="95">
        <f>C68/$B$68</f>
        <v>0.4306523188480918</v>
      </c>
      <c r="D69" s="95">
        <f>D68/$B$68</f>
        <v>0.32566634576735459</v>
      </c>
      <c r="E69" s="95">
        <f>E68/$B$68</f>
        <v>0.24587576827443716</v>
      </c>
      <c r="F69" s="95">
        <f t="shared" ref="F69:G69" si="1">F68/$B$68</f>
        <v>1.9004977421187324E-4</v>
      </c>
      <c r="G69" s="95">
        <f t="shared" si="1"/>
        <v>-2.3844826640954629E-3</v>
      </c>
      <c r="H69" s="96"/>
    </row>
    <row r="70" spans="1:9" s="11" customFormat="1" x14ac:dyDescent="0.25">
      <c r="C70" s="95"/>
      <c r="D70" s="95"/>
      <c r="E70" s="95"/>
      <c r="F70" s="95"/>
      <c r="G70" s="95"/>
      <c r="H70" s="95"/>
      <c r="I70" s="96"/>
    </row>
    <row r="71" spans="1:9" s="11" customFormat="1" ht="96.75" x14ac:dyDescent="0.25">
      <c r="B71" s="87" t="s">
        <v>42</v>
      </c>
      <c r="C71" s="87" t="s">
        <v>132</v>
      </c>
      <c r="D71" s="87" t="s">
        <v>133</v>
      </c>
      <c r="E71" s="87" t="s">
        <v>134</v>
      </c>
      <c r="F71" s="87" t="s">
        <v>135</v>
      </c>
      <c r="G71" s="87" t="s">
        <v>136</v>
      </c>
      <c r="H71" s="87" t="s">
        <v>137</v>
      </c>
      <c r="I71" s="96"/>
    </row>
    <row r="72" spans="1:9" s="11" customFormat="1" x14ac:dyDescent="0.25">
      <c r="A72" s="89" t="s">
        <v>39</v>
      </c>
      <c r="B72" s="32">
        <f>B64+B68</f>
        <v>6057057290</v>
      </c>
      <c r="C72" s="32">
        <f>E64+C68</f>
        <v>2401362721</v>
      </c>
      <c r="D72" s="32">
        <f>D64+D68</f>
        <v>1921918577</v>
      </c>
      <c r="E72" s="32">
        <f>C64+E68</f>
        <v>1742777904</v>
      </c>
      <c r="F72" s="32">
        <f>F64+F68</f>
        <v>1013680</v>
      </c>
      <c r="G72" s="32">
        <f>G64</f>
        <v>8351</v>
      </c>
      <c r="H72" s="32">
        <f>H64+G68</f>
        <v>-10023943</v>
      </c>
      <c r="I72" s="41"/>
    </row>
    <row r="73" spans="1:9" s="11" customFormat="1" x14ac:dyDescent="0.25">
      <c r="C73" s="97">
        <f>C72/$B$72</f>
        <v>0.3964569932274819</v>
      </c>
      <c r="D73" s="97">
        <f>D72/$B$72</f>
        <v>0.317302360697995</v>
      </c>
      <c r="E73" s="97">
        <f>E72/$B$72</f>
        <v>0.28772683178633102</v>
      </c>
      <c r="F73" s="97">
        <f t="shared" ref="F73:H73" si="2">F72/$B$72</f>
        <v>1.6735519435709349E-4</v>
      </c>
      <c r="G73" s="97">
        <f>G72/$B$72</f>
        <v>1.378722306917457E-6</v>
      </c>
      <c r="H73" s="97">
        <f t="shared" si="2"/>
        <v>-1.6549196284719309E-3</v>
      </c>
    </row>
    <row r="74" spans="1:9" s="11" customFormat="1" x14ac:dyDescent="0.25"/>
    <row r="75" spans="1:9" s="11" customFormat="1" x14ac:dyDescent="0.25">
      <c r="B75" s="32"/>
    </row>
    <row r="76" spans="1:9" s="42" customFormat="1" x14ac:dyDescent="0.25">
      <c r="B76" s="92"/>
    </row>
    <row r="77" spans="1:9" s="42" customFormat="1" x14ac:dyDescent="0.25">
      <c r="B77" s="32"/>
    </row>
    <row r="78" spans="1:9" s="42" customFormat="1" x14ac:dyDescent="0.25">
      <c r="B78" s="11"/>
    </row>
    <row r="79" spans="1:9" s="42" customFormat="1" x14ac:dyDescent="0.25">
      <c r="B79" s="32"/>
    </row>
    <row r="80" spans="1:9" s="42" customFormat="1" x14ac:dyDescent="0.25"/>
    <row r="81" s="42" customFormat="1" x14ac:dyDescent="0.25"/>
    <row r="82" s="42" customFormat="1" x14ac:dyDescent="0.25"/>
    <row r="83" s="42" customFormat="1" x14ac:dyDescent="0.25"/>
    <row r="84" s="42" customFormat="1" x14ac:dyDescent="0.25"/>
    <row r="85" s="42" customFormat="1" x14ac:dyDescent="0.25"/>
    <row r="86" s="42" customFormat="1" x14ac:dyDescent="0.25"/>
    <row r="87" s="42" customFormat="1" x14ac:dyDescent="0.25"/>
    <row r="88" s="42" customFormat="1" x14ac:dyDescent="0.25"/>
    <row r="89" s="4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</sheetData>
  <hyperlinks>
    <hyperlink ref="T7" location="ÍNDICE!A1" display="INDICE&gt;&gt;"/>
    <hyperlink ref="T9" location="ÍNDICE!A1" display="INDICE&gt;&gt;"/>
  </hyperlinks>
  <printOptions horizontalCentered="1"/>
  <pageMargins left="0.39370078740157483" right="0.39370078740157483" top="0.39370078740157483" bottom="0.39370078740157483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ignoredErrors>
    <ignoredError sqref="C72:E72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81"/>
  <sheetViews>
    <sheetView showGridLines="0" zoomScale="70" zoomScaleNormal="70" zoomScalePageLayoutView="50" workbookViewId="0">
      <selection activeCell="U17" sqref="U17"/>
    </sheetView>
  </sheetViews>
  <sheetFormatPr baseColWidth="10" defaultRowHeight="15" x14ac:dyDescent="0.25"/>
  <cols>
    <col min="2" max="2" width="20.28515625" bestFit="1" customWidth="1"/>
    <col min="3" max="3" width="16.7109375" bestFit="1" customWidth="1"/>
    <col min="4" max="4" width="14.7109375" customWidth="1"/>
    <col min="5" max="5" width="16.28515625" customWidth="1"/>
    <col min="6" max="6" width="13.5703125" bestFit="1" customWidth="1"/>
    <col min="7" max="7" width="12.42578125" bestFit="1" customWidth="1"/>
    <col min="8" max="8" width="11.85546875" bestFit="1" customWidth="1"/>
  </cols>
  <sheetData>
    <row r="5" spans="20:20" x14ac:dyDescent="0.25">
      <c r="T5" s="15" t="s">
        <v>86</v>
      </c>
    </row>
    <row r="34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5" spans="1:9" x14ac:dyDescent="0.25">
      <c r="A65" s="8" t="s">
        <v>103</v>
      </c>
    </row>
    <row r="66" spans="1:9" s="12" customFormat="1" x14ac:dyDescent="0.25">
      <c r="A66" s="23"/>
    </row>
    <row r="67" spans="1:9" s="11" customFormat="1" x14ac:dyDescent="0.25">
      <c r="A67" s="98"/>
    </row>
    <row r="68" spans="1:9" s="11" customFormat="1" x14ac:dyDescent="0.25">
      <c r="B68" s="11" t="s">
        <v>69</v>
      </c>
    </row>
    <row r="69" spans="1:9" s="11" customFormat="1" ht="120" x14ac:dyDescent="0.25">
      <c r="B69" s="99" t="s">
        <v>69</v>
      </c>
      <c r="C69" s="99" t="s">
        <v>70</v>
      </c>
      <c r="D69" s="99" t="s">
        <v>71</v>
      </c>
      <c r="E69" s="99" t="s">
        <v>72</v>
      </c>
      <c r="F69" s="99" t="s">
        <v>73</v>
      </c>
      <c r="G69" s="99" t="s">
        <v>74</v>
      </c>
      <c r="H69" s="99" t="s">
        <v>75</v>
      </c>
      <c r="I69" s="99"/>
    </row>
    <row r="70" spans="1:9" s="11" customFormat="1" x14ac:dyDescent="0.25">
      <c r="A70" s="11" t="s">
        <v>29</v>
      </c>
      <c r="B70" s="34">
        <v>1173461896</v>
      </c>
      <c r="C70" s="34">
        <v>1158064200</v>
      </c>
      <c r="D70" s="34">
        <v>114438</v>
      </c>
      <c r="E70" s="34">
        <v>11481812</v>
      </c>
      <c r="F70" s="34">
        <v>1038141</v>
      </c>
      <c r="G70" s="34">
        <v>2763305</v>
      </c>
      <c r="H70" s="34"/>
    </row>
    <row r="71" spans="1:9" s="11" customFormat="1" x14ac:dyDescent="0.25">
      <c r="C71" s="72">
        <f>+C70/$B$70</f>
        <v>0.98687840137588922</v>
      </c>
      <c r="D71" s="72">
        <f t="shared" ref="D71:G71" si="0">+D70/$B$70</f>
        <v>9.752170086654437E-5</v>
      </c>
      <c r="E71" s="72">
        <f t="shared" si="0"/>
        <v>9.7845631282432368E-3</v>
      </c>
      <c r="F71" s="72">
        <f t="shared" si="0"/>
        <v>8.8468232631901329E-4</v>
      </c>
      <c r="G71" s="72">
        <f t="shared" si="0"/>
        <v>2.3548314686819621E-3</v>
      </c>
      <c r="H71" s="72"/>
    </row>
    <row r="72" spans="1:9" s="11" customFormat="1" x14ac:dyDescent="0.25">
      <c r="A72" s="11" t="s">
        <v>30</v>
      </c>
      <c r="B72" s="34">
        <v>9166260270</v>
      </c>
      <c r="C72" s="34">
        <v>8902232510</v>
      </c>
      <c r="D72" s="34">
        <v>14457783</v>
      </c>
      <c r="E72" s="34">
        <v>204084127</v>
      </c>
      <c r="F72" s="34">
        <v>44210781</v>
      </c>
      <c r="G72" s="34"/>
      <c r="H72" s="34">
        <v>1275069</v>
      </c>
    </row>
    <row r="73" spans="1:9" s="11" customFormat="1" x14ac:dyDescent="0.25">
      <c r="C73" s="72">
        <f>+C72/$B$72</f>
        <v>0.97119569462105182</v>
      </c>
      <c r="D73" s="72">
        <f t="shared" ref="D73:H73" si="1">+D72/$B$72</f>
        <v>1.5772826184434756E-3</v>
      </c>
      <c r="E73" s="72">
        <f t="shared" si="1"/>
        <v>2.2264710033157286E-2</v>
      </c>
      <c r="F73" s="72">
        <f t="shared" si="1"/>
        <v>4.8232081238950026E-3</v>
      </c>
      <c r="G73" s="72"/>
      <c r="H73" s="72">
        <f t="shared" si="1"/>
        <v>1.3910460345241757E-4</v>
      </c>
    </row>
    <row r="74" spans="1:9" s="11" customFormat="1" x14ac:dyDescent="0.25">
      <c r="A74" s="11" t="s">
        <v>39</v>
      </c>
      <c r="B74" s="34">
        <f>+B70+B72</f>
        <v>10339722166</v>
      </c>
      <c r="C74" s="34">
        <f>+C70+C72</f>
        <v>10060296710</v>
      </c>
      <c r="D74" s="34">
        <f t="shared" ref="D74:H74" si="2">+D70+D72</f>
        <v>14572221</v>
      </c>
      <c r="E74" s="34">
        <f t="shared" si="2"/>
        <v>215565939</v>
      </c>
      <c r="F74" s="34">
        <f t="shared" si="2"/>
        <v>45248922</v>
      </c>
      <c r="G74" s="34">
        <f t="shared" si="2"/>
        <v>2763305</v>
      </c>
      <c r="H74" s="34">
        <f t="shared" si="2"/>
        <v>1275069</v>
      </c>
    </row>
    <row r="75" spans="1:9" s="11" customFormat="1" x14ac:dyDescent="0.25">
      <c r="C75" s="72">
        <f>+C74/$B$74</f>
        <v>0.97297553536604375</v>
      </c>
      <c r="D75" s="72">
        <f t="shared" ref="D75:H75" si="3">+D74/$B$74</f>
        <v>1.4093435748126465E-3</v>
      </c>
      <c r="E75" s="72">
        <f t="shared" si="3"/>
        <v>2.0848329920202618E-2</v>
      </c>
      <c r="F75" s="72">
        <f t="shared" si="3"/>
        <v>4.3762222304958593E-3</v>
      </c>
      <c r="G75" s="72">
        <f t="shared" si="3"/>
        <v>2.6725137829008083E-4</v>
      </c>
      <c r="H75" s="72">
        <f t="shared" si="3"/>
        <v>1.2331753015499739E-4</v>
      </c>
    </row>
    <row r="76" spans="1:9" s="11" customFormat="1" x14ac:dyDescent="0.25"/>
    <row r="77" spans="1:9" s="18" customFormat="1" x14ac:dyDescent="0.25">
      <c r="B77" s="71"/>
    </row>
    <row r="78" spans="1:9" s="19" customFormat="1" x14ac:dyDescent="0.25">
      <c r="B78" s="22"/>
    </row>
    <row r="79" spans="1:9" s="19" customFormat="1" x14ac:dyDescent="0.25">
      <c r="B79" s="22"/>
    </row>
    <row r="80" spans="1:9" s="19" customFormat="1" x14ac:dyDescent="0.25">
      <c r="B80" s="22"/>
    </row>
    <row r="81" spans="2:2" x14ac:dyDescent="0.25">
      <c r="B81" s="22"/>
    </row>
  </sheetData>
  <hyperlinks>
    <hyperlink ref="T5" location="ÍNDICE!A1" display="INDICE&gt;&gt;"/>
  </hyperlinks>
  <printOptions horizontalCentered="1"/>
  <pageMargins left="0.39370078740157483" right="0.39370078740157483" top="0.39370078740157483" bottom="0.39370078740157483" header="0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ignoredErrors>
    <ignoredError sqref="G74:H74" emptyCellReferenc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84"/>
  <sheetViews>
    <sheetView showGridLines="0" zoomScale="70" zoomScaleNormal="70" zoomScalePageLayoutView="50" workbookViewId="0">
      <selection activeCell="S17" sqref="S17"/>
    </sheetView>
  </sheetViews>
  <sheetFormatPr baseColWidth="10" defaultRowHeight="15" x14ac:dyDescent="0.25"/>
  <cols>
    <col min="2" max="2" width="15.140625" bestFit="1" customWidth="1"/>
    <col min="3" max="3" width="14" bestFit="1" customWidth="1"/>
    <col min="4" max="4" width="14.85546875" bestFit="1" customWidth="1"/>
    <col min="5" max="5" width="13.140625" bestFit="1" customWidth="1"/>
    <col min="6" max="6" width="12.42578125" bestFit="1" customWidth="1"/>
    <col min="7" max="7" width="13.140625" bestFit="1" customWidth="1"/>
    <col min="8" max="8" width="13.5703125" bestFit="1" customWidth="1"/>
    <col min="9" max="9" width="12.42578125" bestFit="1" customWidth="1"/>
    <col min="10" max="10" width="14.42578125" bestFit="1" customWidth="1"/>
  </cols>
  <sheetData>
    <row r="6" spans="19:19" x14ac:dyDescent="0.25">
      <c r="S6" s="15" t="s">
        <v>86</v>
      </c>
    </row>
    <row r="7" spans="19:19" ht="14.45" hidden="1" x14ac:dyDescent="0.3"/>
    <row r="8" spans="19:19" ht="14.45" hidden="1" x14ac:dyDescent="0.3"/>
    <row r="59" spans="1:10" x14ac:dyDescent="0.25">
      <c r="A59" s="8" t="s">
        <v>103</v>
      </c>
    </row>
    <row r="60" spans="1:10" s="9" customFormat="1" x14ac:dyDescent="0.25">
      <c r="A60" s="10"/>
    </row>
    <row r="61" spans="1:10" s="11" customFormat="1" x14ac:dyDescent="0.25">
      <c r="B61" s="11" t="s">
        <v>77</v>
      </c>
    </row>
    <row r="62" spans="1:10" s="11" customFormat="1" ht="75" x14ac:dyDescent="0.25">
      <c r="A62" s="11" t="s">
        <v>27</v>
      </c>
      <c r="B62" s="11" t="s">
        <v>76</v>
      </c>
      <c r="C62" s="100" t="s">
        <v>80</v>
      </c>
      <c r="D62" s="100" t="s">
        <v>79</v>
      </c>
      <c r="E62" s="100" t="s">
        <v>78</v>
      </c>
      <c r="F62" s="100" t="s">
        <v>81</v>
      </c>
      <c r="G62" s="100" t="s">
        <v>82</v>
      </c>
      <c r="H62" s="100" t="s">
        <v>83</v>
      </c>
      <c r="I62" s="100" t="s">
        <v>84</v>
      </c>
      <c r="J62" s="100" t="s">
        <v>85</v>
      </c>
    </row>
    <row r="63" spans="1:10" s="11" customFormat="1" x14ac:dyDescent="0.25">
      <c r="A63" s="11" t="s">
        <v>29</v>
      </c>
      <c r="B63" s="34">
        <v>37895507</v>
      </c>
      <c r="C63" s="34">
        <v>8068578</v>
      </c>
      <c r="D63" s="34">
        <v>16427978</v>
      </c>
      <c r="E63" s="34">
        <v>2242329</v>
      </c>
      <c r="F63" s="34">
        <v>133273</v>
      </c>
      <c r="G63" s="34">
        <v>2801830</v>
      </c>
      <c r="H63" s="34">
        <v>1595531</v>
      </c>
      <c r="I63" s="34">
        <v>8500</v>
      </c>
      <c r="J63" s="34">
        <v>6617488</v>
      </c>
    </row>
    <row r="64" spans="1:10" s="11" customFormat="1" x14ac:dyDescent="0.25">
      <c r="C64" s="72">
        <f>+C63/$B$63</f>
        <v>0.21291648110157227</v>
      </c>
      <c r="D64" s="72">
        <f t="shared" ref="D64:J64" si="0">+D63/$B$63</f>
        <v>0.43350727567782638</v>
      </c>
      <c r="E64" s="72">
        <f t="shared" si="0"/>
        <v>5.9171368257455954E-2</v>
      </c>
      <c r="F64" s="72">
        <f t="shared" si="0"/>
        <v>3.5168549136972886E-3</v>
      </c>
      <c r="G64" s="72">
        <f t="shared" si="0"/>
        <v>7.3935677915590359E-2</v>
      </c>
      <c r="H64" s="72">
        <f t="shared" si="0"/>
        <v>4.2103434583946851E-2</v>
      </c>
      <c r="I64" s="72">
        <f t="shared" si="0"/>
        <v>2.2430099694932171E-4</v>
      </c>
      <c r="J64" s="72">
        <f t="shared" si="0"/>
        <v>0.17462460655296155</v>
      </c>
    </row>
    <row r="65" spans="1:10" s="11" customFormat="1" x14ac:dyDescent="0.25">
      <c r="A65" s="11" t="s">
        <v>30</v>
      </c>
      <c r="B65" s="34">
        <v>1237516317</v>
      </c>
      <c r="C65" s="34">
        <v>313328963</v>
      </c>
      <c r="D65" s="34">
        <v>409859179</v>
      </c>
      <c r="E65" s="34">
        <v>9828765</v>
      </c>
      <c r="F65" s="34">
        <v>5485652</v>
      </c>
      <c r="G65" s="34">
        <v>103440436</v>
      </c>
      <c r="H65" s="34">
        <v>49791535</v>
      </c>
      <c r="I65" s="34">
        <v>417679</v>
      </c>
      <c r="J65" s="34">
        <v>345364108</v>
      </c>
    </row>
    <row r="66" spans="1:10" s="11" customFormat="1" x14ac:dyDescent="0.25">
      <c r="C66" s="72">
        <f>+C65/$B$65</f>
        <v>0.25319178316741336</v>
      </c>
      <c r="D66" s="72">
        <f t="shared" ref="D66:J66" si="1">+D65/$B$65</f>
        <v>0.33119496960943912</v>
      </c>
      <c r="E66" s="72">
        <f t="shared" si="1"/>
        <v>7.9423316403835348E-3</v>
      </c>
      <c r="F66" s="72">
        <f t="shared" si="1"/>
        <v>4.432791652637256E-3</v>
      </c>
      <c r="G66" s="72">
        <f t="shared" si="1"/>
        <v>8.3587128976821398E-2</v>
      </c>
      <c r="H66" s="72">
        <f t="shared" si="1"/>
        <v>4.023505332091714E-2</v>
      </c>
      <c r="I66" s="72">
        <f t="shared" si="1"/>
        <v>3.3751393356375436E-4</v>
      </c>
      <c r="J66" s="72">
        <f t="shared" si="1"/>
        <v>0.27907842769882446</v>
      </c>
    </row>
    <row r="67" spans="1:10" s="11" customFormat="1" x14ac:dyDescent="0.25">
      <c r="A67" s="11" t="s">
        <v>39</v>
      </c>
      <c r="B67" s="34">
        <f>+B63+B65</f>
        <v>1275411824</v>
      </c>
      <c r="C67" s="34">
        <f t="shared" ref="C67:J67" si="2">+C63+C65</f>
        <v>321397541</v>
      </c>
      <c r="D67" s="34">
        <f t="shared" si="2"/>
        <v>426287157</v>
      </c>
      <c r="E67" s="34">
        <f t="shared" si="2"/>
        <v>12071094</v>
      </c>
      <c r="F67" s="34">
        <f t="shared" si="2"/>
        <v>5618925</v>
      </c>
      <c r="G67" s="34">
        <f t="shared" si="2"/>
        <v>106242266</v>
      </c>
      <c r="H67" s="34">
        <f t="shared" si="2"/>
        <v>51387066</v>
      </c>
      <c r="I67" s="34">
        <f t="shared" si="2"/>
        <v>426179</v>
      </c>
      <c r="J67" s="34">
        <f t="shared" si="2"/>
        <v>351981596</v>
      </c>
    </row>
    <row r="68" spans="1:10" s="11" customFormat="1" x14ac:dyDescent="0.25">
      <c r="C68" s="72">
        <f>+C67/$B$67</f>
        <v>0.25199510852268842</v>
      </c>
      <c r="D68" s="72">
        <f t="shared" ref="D68:J68" si="3">+D67/$B$67</f>
        <v>0.33423491062130845</v>
      </c>
      <c r="E68" s="72">
        <f t="shared" si="3"/>
        <v>9.4644676902415174E-3</v>
      </c>
      <c r="F68" s="72">
        <f t="shared" si="3"/>
        <v>4.4055770020836812E-3</v>
      </c>
      <c r="G68" s="72">
        <f t="shared" si="3"/>
        <v>8.3300361499549655E-2</v>
      </c>
      <c r="H68" s="72">
        <f t="shared" si="3"/>
        <v>4.0290567354815426E-2</v>
      </c>
      <c r="I68" s="72">
        <f t="shared" si="3"/>
        <v>3.3415010899256022E-4</v>
      </c>
      <c r="J68" s="72">
        <f t="shared" si="3"/>
        <v>0.27597485720032028</v>
      </c>
    </row>
    <row r="69" spans="1:10" s="18" customFormat="1" x14ac:dyDescent="0.25"/>
    <row r="70" spans="1:10" s="18" customFormat="1" x14ac:dyDescent="0.25"/>
    <row r="71" spans="1:10" s="12" customFormat="1" x14ac:dyDescent="0.25"/>
    <row r="72" spans="1:10" s="12" customFormat="1" x14ac:dyDescent="0.25"/>
    <row r="73" spans="1:10" s="12" customFormat="1" x14ac:dyDescent="0.25"/>
    <row r="74" spans="1:10" s="12" customFormat="1" x14ac:dyDescent="0.25"/>
    <row r="75" spans="1:10" s="12" customFormat="1" x14ac:dyDescent="0.25"/>
    <row r="76" spans="1:10" s="12" customFormat="1" x14ac:dyDescent="0.25"/>
    <row r="77" spans="1:10" s="12" customFormat="1" x14ac:dyDescent="0.25"/>
    <row r="78" spans="1:10" s="12" customFormat="1" x14ac:dyDescent="0.25"/>
    <row r="79" spans="1:10" s="12" customFormat="1" x14ac:dyDescent="0.25"/>
    <row r="80" spans="1:1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</sheetData>
  <hyperlinks>
    <hyperlink ref="S6" location="ÍNDICE!A1" display="INDICE&gt;&gt;"/>
  </hyperlinks>
  <printOptions horizontalCentered="1"/>
  <pageMargins left="0.78740157480314965" right="0.78740157480314965" top="0.39370078740157483" bottom="0.39370078740157483" header="0.31496062992125984" footer="0.31496062992125984"/>
  <pageSetup paperSize="9" scale="60" orientation="landscape" r:id="rId1"/>
  <headerFooter>
    <oddFooter xml:space="preserve">&amp;LINSTITUTO NACIONAL DE ESTADÍSTICA Y CENSOS (INEC) - HOTELES, RESTAURANTES Y SERVICIOS 2013 (Empalme con la serie histórica)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ÍNDICE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rjacome</dc:creator>
  <cp:lastModifiedBy>rjacome</cp:lastModifiedBy>
  <cp:lastPrinted>2015-04-13T14:52:07Z</cp:lastPrinted>
  <dcterms:created xsi:type="dcterms:W3CDTF">2015-02-03T18:56:02Z</dcterms:created>
  <dcterms:modified xsi:type="dcterms:W3CDTF">2017-04-19T15:44:44Z</dcterms:modified>
</cp:coreProperties>
</file>