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00" windowWidth="12045" windowHeight="8955" tabRatio="696" activeTab="0"/>
  </bookViews>
  <sheets>
    <sheet name="ÍNDICE" sheetId="16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  <sheet name="G8" sheetId="10" r:id="rId9"/>
    <sheet name="G9" sheetId="11" r:id="rId10"/>
    <sheet name="G10" sheetId="12" r:id="rId11"/>
    <sheet name="G11" sheetId="13" r:id="rId12"/>
    <sheet name="G12" sheetId="14" r:id="rId13"/>
    <sheet name="G13" sheetId="17" r:id="rId14"/>
  </sheets>
  <definedNames/>
  <calcPr calcId="145621"/>
</workbook>
</file>

<file path=xl/sharedStrings.xml><?xml version="1.0" encoding="utf-8"?>
<sst xmlns="http://schemas.openxmlformats.org/spreadsheetml/2006/main" count="427" uniqueCount="138">
  <si>
    <t>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</si>
  <si>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</si>
  <si>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</si>
  <si>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</si>
  <si>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</si>
  <si>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</si>
  <si>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</si>
  <si>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</si>
  <si>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</si>
  <si>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</si>
  <si>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</si>
  <si>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</si>
  <si>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</si>
  <si>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</si>
  <si>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 xml:space="preserve">GRÁFICOS DE HOTELES, RESTAURANTES Y SERVICIOS </t>
  </si>
  <si>
    <t>NÚMERO DE EMPRESAS, PERSONAL OCUPADO, REMUNERACIONES, PRODUCCIÓN TOTAL (VALORES EN DÓLARES)</t>
  </si>
  <si>
    <t>CONSUMO INTERMEDIO, VALOR AGREGADO TOTAL NACIONAL, FORMACIÓN BRUTA DE CAPITAL, (VALORES EN DÓLARES)</t>
  </si>
  <si>
    <t>CONSUMO INTERMEDIO TOTAL NACIONAL, VALOR AGREGADO TOTAL NACIONAL, FORMACIÓN BRUTA DE CAPITAL, (VALORES EN DÓLARES)</t>
  </si>
  <si>
    <t>NÚMERO DE EMPRESAS, PERSONAL OCUPADO, REMUNERACIONES, PRODUCCIÓN NACIONAL (VALORES EN DÓLARES)</t>
  </si>
  <si>
    <t>PERSONAL OCUPADO HOTELES, RESTAURANTES Y SERVICIOS, HOTELES Y RESTAURANTES, SERVICIOS (VALORES EN DÓLARES)</t>
  </si>
  <si>
    <t>REMUNERACIONES HOTELES, RESTAURANTES Y SERVICIOS TOTAL NACIONAL (VALORES EN DÓLARES)</t>
  </si>
  <si>
    <t>REMUNERACIONES A NIVEL REGIONAL RESTAURANTES Y SERVICIOS (VALORES EN DÓLARES)</t>
  </si>
  <si>
    <t xml:space="preserve">REMUNERACIONES HOTELES, RESTAURANTES Y SERVICIOS, REMUNERACIONES HOTELES Y RESTAURANTES, REMUNERACIONES SERVICIOS REGIONALES  (VALORES EN DÓLARES) </t>
  </si>
  <si>
    <t>CONSUMO INTERMEDIO HOTELES, RESTAURANTES Y SERVICIOS TOTAL, CONSUMO INTERMEDIO HOTESLES Y RESTAURANTES, CONSUMO INTERMEDIO SERVICIOS (VALORES EN DÓLARES)</t>
  </si>
  <si>
    <t>PRODUCCIÓN RESTAURANTES Y SERVICIOS TOTAL NACIONAL, PRODUCCIÓN HOTELES Y RESTAURANTES, PRODUCCIÓN SERVICIOS (VALORES EN DÓLARES)</t>
  </si>
  <si>
    <t>ADQUISIONES HOTELES, RESTAURANTES Y SERVICIOS DE ACTIVOS FIJOS TOTAL NACIONAL, ADQUISICIONES DE ACTIVOS NUEVOS HOTELES RESTAURANTES, ADQUISICIONES DE ACTIVOS FIJOS NUEVOS SERVICIOS (VALORES EN DÓLARES)</t>
  </si>
  <si>
    <t>INDICE&gt;&gt;</t>
  </si>
  <si>
    <t xml:space="preserve"> </t>
  </si>
  <si>
    <t>Total</t>
  </si>
  <si>
    <t>HOTELES Y RESTAURANTES</t>
  </si>
  <si>
    <t>SERVICIOS</t>
  </si>
  <si>
    <t>PERSONAL OCUPADO</t>
  </si>
  <si>
    <t>DE 50 A 99</t>
  </si>
  <si>
    <t>DE 100 A 199</t>
  </si>
  <si>
    <t>DE 200 A 499</t>
  </si>
  <si>
    <t>DE 500 Y MÁS</t>
  </si>
  <si>
    <t>TOTAL PERSONAL OCUPADO</t>
  </si>
  <si>
    <t>NÚMERO DE EMPRESAS</t>
  </si>
  <si>
    <t>REMUNERACIONES</t>
  </si>
  <si>
    <t>TOTAL</t>
  </si>
  <si>
    <t>PRODUCCIÓN</t>
  </si>
  <si>
    <t>VALOR AGREGADO</t>
  </si>
  <si>
    <t>CONSUMO INTERMEDIO</t>
  </si>
  <si>
    <t>DE 800000 A 1999999</t>
  </si>
  <si>
    <t>DE 2000000 Y 3999999</t>
  </si>
  <si>
    <t>DE 4000000 Y 19999999</t>
  </si>
  <si>
    <t>TOTAL REMUNERACIONES</t>
  </si>
  <si>
    <t xml:space="preserve">FORMACIÓN DE CAPITAL FIJO </t>
  </si>
  <si>
    <t>FORMACIÓN DE CAPITAL FIJO</t>
  </si>
  <si>
    <t>MUJERES</t>
  </si>
  <si>
    <t>HOMBRES</t>
  </si>
  <si>
    <t>%</t>
  </si>
  <si>
    <t>REGIÓN SIERRA</t>
  </si>
  <si>
    <t>REGIÓN COSTA</t>
  </si>
  <si>
    <t>REGIÓN INSULAR</t>
  </si>
  <si>
    <t>REGIÓN AMAZÓNICA</t>
  </si>
  <si>
    <t>SUELDOS Y SALARIOS BASICOS NOMINALES</t>
  </si>
  <si>
    <t>OTRAS REMUNERACIONES</t>
  </si>
  <si>
    <t>13 Y 14. Y OTROS SOBRESUELDOS</t>
  </si>
  <si>
    <t>PARTICIPACION EN LAS UTILIDADES</t>
  </si>
  <si>
    <t>SUBSIDIO FAMILIAR</t>
  </si>
  <si>
    <t>INDEMNIZACIONES</t>
  </si>
  <si>
    <t>APORTE PATRONAL AL IESS</t>
  </si>
  <si>
    <t>FONDO DE RESERVA</t>
  </si>
  <si>
    <t>REPUESTOS Y ACCESORIOS</t>
  </si>
  <si>
    <t>ENVASES Y EMBALAJES</t>
  </si>
  <si>
    <t>GASTOS DE OPERACION</t>
  </si>
  <si>
    <t>OTROS GASTOS DE OPERACION</t>
  </si>
  <si>
    <t>VARIACIÓN DE EXISTENCIAS DE INSUMOS</t>
  </si>
  <si>
    <t>PRODUCCIÓN TOTAL</t>
  </si>
  <si>
    <t>INGRESO POR SERVICIOS VENDIDOS</t>
  </si>
  <si>
    <t>INGRESO POR ARTÍCULOS PRODUCIDOS VENDIDOS</t>
  </si>
  <si>
    <t>OTROS INGRESOS</t>
  </si>
  <si>
    <t>MARGEN COMERCIAL</t>
  </si>
  <si>
    <t>CONSTRUCCIÓN DE ACTIVOS FIJOS POR CUENTA PROPIA</t>
  </si>
  <si>
    <t>VARIACIÓN DE EXISTENCIAS DE ARTÍCULOS PRODUCIDOS PARA LA VENTA</t>
  </si>
  <si>
    <t>TOTAL DE ADQUISICIONES DE BIENES NUEVOS</t>
  </si>
  <si>
    <t>ADQUISICIONES</t>
  </si>
  <si>
    <t>MUEBLES Y ENSERES</t>
  </si>
  <si>
    <t>EDIFICIOS, INSTALACIONES Y OTRAS CONSTRUCCIONES</t>
  </si>
  <si>
    <t>MAQUINARIA Y EQUIPO</t>
  </si>
  <si>
    <t>EQUIPO DE OFICINA</t>
  </si>
  <si>
    <t>EQUIPOS DE COMPUTACIÓN</t>
  </si>
  <si>
    <t>VEHÍCULOS</t>
  </si>
  <si>
    <t>NAVES, AERONAVES, BARCAZAS Y SIMILARES</t>
  </si>
  <si>
    <t>OTROS ACTIVOS FIJOS</t>
  </si>
  <si>
    <t>ÍNDICE&gt;&gt;</t>
  </si>
  <si>
    <t>ÍNDICE INDUSTRIALES 2015</t>
  </si>
  <si>
    <t>totremun TOTAL REMUNERACIONES</t>
  </si>
  <si>
    <t>Sum</t>
  </si>
  <si>
    <t>wgruserv</t>
  </si>
  <si>
    <t>2,00</t>
  </si>
  <si>
    <t>Nro. De Empresas (Total 958)</t>
  </si>
  <si>
    <t>REMUNERACIONES (TOTAL $ 2.338.785.043)</t>
  </si>
  <si>
    <t>PERSONAL OCUPADO (TOTAL 158.144)</t>
  </si>
  <si>
    <t>PRODUCCIÓN (TOTAL $ 10.339.722.166)</t>
  </si>
  <si>
    <t>CONSUMO INTERMEDIO (Total $ 6.057.057.290)</t>
  </si>
  <si>
    <t>VALOR AGREGADO (Total $ 4.282.664.876)</t>
  </si>
  <si>
    <t>WREGION Región</t>
  </si>
  <si>
    <t>1</t>
  </si>
  <si>
    <t>2</t>
  </si>
  <si>
    <t>3</t>
  </si>
  <si>
    <t>4</t>
  </si>
  <si>
    <t>INSTITUTO NACIONAL DE ESTADÍSTICA Y CENSOS (INEC) - HOTELES, RESTAURANTES Y SERVICIOS 2015 (Empalme con la serie histórica)</t>
  </si>
  <si>
    <t>FORMACIÓN DE CAPITAL FIJO (Total $ 824.485.322)</t>
  </si>
  <si>
    <t xml:space="preserve"> REMUNERACIONES POR  REGIONES
( $ 2.338.785.043 )</t>
  </si>
  <si>
    <t>totalpeoc TOTAL PERSONAL OCUPADO</t>
  </si>
  <si>
    <t>prodtota PRODUCCIÓN TOTAL</t>
  </si>
  <si>
    <t>consint CONSUMO INTERMEDIO</t>
  </si>
  <si>
    <t>valag VALOR AGREGADO</t>
  </si>
  <si>
    <t>fbk FORMACIÓN DE CAPITAL FIJO "total de activos fijos menos ventas + total existencia mp, mercaderia y product terminados y procesos"</t>
  </si>
  <si>
    <t>Count</t>
  </si>
  <si>
    <t>wgruenc GRUPO DE ENCUESTA</t>
  </si>
  <si>
    <t>1.00 HOTELES Y RESTAURANTES</t>
  </si>
  <si>
    <t>wperoc PERSONAL OCUPADO</t>
  </si>
  <si>
    <t>1 HASTA 49</t>
  </si>
  <si>
    <t>2 DE 50 A 99</t>
  </si>
  <si>
    <t>3 DE 100 A 199</t>
  </si>
  <si>
    <t>4 DE 200 A 499</t>
  </si>
  <si>
    <t>5 DE 500 Y MÁS</t>
  </si>
  <si>
    <t>2.00 SERVICIOS</t>
  </si>
  <si>
    <t>HASTA 49</t>
  </si>
  <si>
    <t>tramprod TRAMOS DE PRODUCCIÓN</t>
  </si>
  <si>
    <t>1 HASTA  799999</t>
  </si>
  <si>
    <t>2 DE 800000 A 1999999</t>
  </si>
  <si>
    <t>3 DE 2000000 Y 3999999</t>
  </si>
  <si>
    <t>4 DE 4000000 Y 19999999</t>
  </si>
  <si>
    <t>5 DE 20000000 Y MAS</t>
  </si>
  <si>
    <t>HASTA  799999</t>
  </si>
  <si>
    <t>DE 20000000 Y MAS</t>
  </si>
  <si>
    <t>DE 20000000 Y MÁS</t>
  </si>
  <si>
    <t>COMPRAS NETAS DE MATERIAS PRIMAS Y MATERIALES AUX.</t>
  </si>
  <si>
    <t xml:space="preserve">
OTROS GASTOS DE OPERACION</t>
  </si>
  <si>
    <t xml:space="preserve">
GASTOS DE OPERACION</t>
  </si>
  <si>
    <t xml:space="preserve">
COMPRAS NETAS DE MATERIAS PRIMAS Y MATERIALES AUX.</t>
  </si>
  <si>
    <t xml:space="preserve">
REPUESTOS Y ACCESORIOS</t>
  </si>
  <si>
    <t xml:space="preserve">
ENVASES Y EMBALAJES</t>
  </si>
  <si>
    <t xml:space="preserve">
VARIACIÓN DE EXISTENCIAS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</si>
</sst>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0.0%"/>
    <numFmt numFmtId="167" formatCode="0.000%"/>
    <numFmt numFmtId="168" formatCode="0.0000%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sz val="9"/>
      <color indexed="8"/>
      <name val="Arial"/>
      <family val="2"/>
    </font>
    <font>
      <sz val="12"/>
      <name val="Courier"/>
      <family val="3"/>
    </font>
    <font>
      <u val="single"/>
      <sz val="11"/>
      <color theme="4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u val="single"/>
      <sz val="11"/>
      <color theme="3"/>
      <name val="Arial"/>
      <family val="2"/>
    </font>
    <font>
      <sz val="11"/>
      <color theme="3"/>
      <name val="Calibri"/>
      <family val="2"/>
      <scheme val="minor"/>
    </font>
    <font>
      <u val="single"/>
      <sz val="11"/>
      <color theme="3"/>
      <name val="Calibri"/>
      <family val="2"/>
      <scheme val="minor"/>
    </font>
    <font>
      <sz val="1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1"/>
      <color theme="3"/>
      <name val="Arial"/>
      <family val="2"/>
    </font>
    <font>
      <b/>
      <sz val="14"/>
      <name val="Calibri"/>
      <family val="2"/>
      <scheme val="minor"/>
    </font>
    <font>
      <sz val="11"/>
      <color theme="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b/>
      <sz val="14"/>
      <color theme="1"/>
      <name val="Arial"/>
      <family val="2"/>
    </font>
    <font>
      <sz val="10.5"/>
      <name val="Calibri"/>
      <family val="2"/>
    </font>
    <font>
      <sz val="10"/>
      <color rgb="FF000000"/>
      <name val="+mn-cs"/>
      <family val="2"/>
    </font>
    <font>
      <sz val="14"/>
      <name val="Calibri"/>
      <family val="2"/>
    </font>
    <font>
      <b/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99976634979"/>
      </left>
      <right/>
      <top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6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20" applyFont="1" applyFill="1" applyBorder="1" applyAlignment="1">
      <alignment vertical="center"/>
    </xf>
    <xf numFmtId="0" fontId="9" fillId="0" borderId="0" xfId="0" applyFont="1"/>
    <xf numFmtId="0" fontId="0" fillId="0" borderId="0" xfId="0"/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0" fontId="16" fillId="0" borderId="0" xfId="20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0" borderId="0" xfId="2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wrapText="1"/>
    </xf>
    <xf numFmtId="0" fontId="0" fillId="0" borderId="0" xfId="0" applyFont="1" applyBorder="1"/>
    <xf numFmtId="0" fontId="13" fillId="0" borderId="0" xfId="0" applyFont="1" applyBorder="1"/>
    <xf numFmtId="0" fontId="0" fillId="0" borderId="0" xfId="0" applyFont="1"/>
    <xf numFmtId="0" fontId="3" fillId="0" borderId="0" xfId="24" applyFont="1" applyBorder="1" applyAlignment="1">
      <alignment vertical="center"/>
      <protection/>
    </xf>
    <xf numFmtId="0" fontId="1" fillId="0" borderId="0" xfId="38">
      <alignment/>
      <protection/>
    </xf>
    <xf numFmtId="165" fontId="0" fillId="0" borderId="0" xfId="26" applyNumberFormat="1" applyFont="1"/>
    <xf numFmtId="0" fontId="19" fillId="0" borderId="0" xfId="0" applyFont="1"/>
    <xf numFmtId="0" fontId="20" fillId="0" borderId="0" xfId="24" applyFont="1" applyBorder="1" applyAlignment="1">
      <alignment vertical="center"/>
      <protection/>
    </xf>
    <xf numFmtId="0" fontId="21" fillId="0" borderId="0" xfId="24" applyFont="1" applyBorder="1" applyAlignment="1">
      <alignment horizontal="center" wrapText="1"/>
      <protection/>
    </xf>
    <xf numFmtId="0" fontId="20" fillId="0" borderId="0" xfId="24" applyFont="1" applyBorder="1" applyAlignment="1">
      <alignment vertical="center" wrapText="1"/>
      <protection/>
    </xf>
    <xf numFmtId="0" fontId="20" fillId="0" borderId="0" xfId="24" applyFont="1" applyBorder="1">
      <alignment/>
      <protection/>
    </xf>
    <xf numFmtId="0" fontId="21" fillId="0" borderId="0" xfId="24" applyFont="1" applyBorder="1" applyAlignment="1">
      <alignment horizontal="left" vertical="center" wrapText="1"/>
      <protection/>
    </xf>
    <xf numFmtId="164" fontId="21" fillId="0" borderId="0" xfId="24" applyNumberFormat="1" applyFont="1" applyBorder="1" applyAlignment="1">
      <alignment horizontal="center" vertical="center"/>
      <protection/>
    </xf>
    <xf numFmtId="9" fontId="11" fillId="0" borderId="0" xfId="23" applyFont="1" applyBorder="1" applyAlignment="1">
      <alignment horizontal="center" vertical="center"/>
    </xf>
    <xf numFmtId="0" fontId="21" fillId="0" borderId="0" xfId="24" applyFont="1" applyBorder="1" applyAlignment="1">
      <alignment horizontal="left" vertical="top" wrapText="1"/>
      <protection/>
    </xf>
    <xf numFmtId="165" fontId="21" fillId="0" borderId="0" xfId="26" applyNumberFormat="1" applyFont="1" applyBorder="1" applyAlignment="1">
      <alignment horizontal="right" vertical="top"/>
    </xf>
    <xf numFmtId="9" fontId="20" fillId="0" borderId="0" xfId="23" applyFont="1" applyBorder="1"/>
    <xf numFmtId="165" fontId="11" fillId="0" borderId="0" xfId="26" applyNumberFormat="1" applyFont="1" applyBorder="1"/>
    <xf numFmtId="0" fontId="20" fillId="0" borderId="0" xfId="24" applyFont="1" applyBorder="1" applyAlignment="1">
      <alignment horizontal="center" vertical="center" wrapText="1"/>
      <protection/>
    </xf>
    <xf numFmtId="0" fontId="20" fillId="0" borderId="0" xfId="25" applyFont="1" applyBorder="1" applyAlignment="1">
      <alignment horizontal="center" vertical="center" wrapText="1"/>
      <protection/>
    </xf>
    <xf numFmtId="0" fontId="21" fillId="0" borderId="0" xfId="25" applyFont="1" applyBorder="1" applyAlignment="1">
      <alignment horizontal="center" wrapText="1"/>
      <protection/>
    </xf>
    <xf numFmtId="0" fontId="20" fillId="0" borderId="0" xfId="25" applyFont="1" applyBorder="1">
      <alignment/>
      <protection/>
    </xf>
    <xf numFmtId="0" fontId="20" fillId="0" borderId="0" xfId="25" applyFont="1" applyBorder="1" applyAlignment="1">
      <alignment vertical="center" wrapText="1"/>
      <protection/>
    </xf>
    <xf numFmtId="0" fontId="21" fillId="0" borderId="0" xfId="25" applyFont="1" applyBorder="1" applyAlignment="1">
      <alignment horizontal="left" vertical="top" wrapText="1"/>
      <protection/>
    </xf>
    <xf numFmtId="165" fontId="11" fillId="0" borderId="0" xfId="0" applyNumberFormat="1" applyFont="1" applyBorder="1"/>
    <xf numFmtId="0" fontId="11" fillId="0" borderId="0" xfId="0" applyFont="1"/>
    <xf numFmtId="9" fontId="11" fillId="0" borderId="0" xfId="23" applyFont="1" applyBorder="1"/>
    <xf numFmtId="166" fontId="11" fillId="0" borderId="0" xfId="23" applyNumberFormat="1" applyFont="1" applyBorder="1"/>
    <xf numFmtId="0" fontId="21" fillId="0" borderId="0" xfId="27" applyFont="1" applyBorder="1" applyAlignment="1">
      <alignment horizontal="center" wrapText="1"/>
      <protection/>
    </xf>
    <xf numFmtId="0" fontId="20" fillId="0" borderId="0" xfId="27" applyFont="1" applyBorder="1" applyAlignment="1">
      <alignment horizontal="center" vertical="center"/>
      <protection/>
    </xf>
    <xf numFmtId="0" fontId="20" fillId="0" borderId="0" xfId="27" applyFont="1" applyBorder="1">
      <alignment/>
      <protection/>
    </xf>
    <xf numFmtId="0" fontId="21" fillId="0" borderId="0" xfId="28" applyFont="1" applyBorder="1" applyAlignment="1">
      <alignment horizontal="center" vertical="center" wrapText="1"/>
      <protection/>
    </xf>
    <xf numFmtId="0" fontId="21" fillId="0" borderId="0" xfId="28" applyFont="1" applyBorder="1" applyAlignment="1">
      <alignment horizontal="center" wrapText="1"/>
      <protection/>
    </xf>
    <xf numFmtId="0" fontId="20" fillId="0" borderId="0" xfId="28" applyFont="1" applyBorder="1" applyAlignment="1">
      <alignment horizontal="center" vertical="center"/>
      <protection/>
    </xf>
    <xf numFmtId="0" fontId="20" fillId="0" borderId="0" xfId="28" applyFont="1" applyBorder="1">
      <alignment/>
      <protection/>
    </xf>
    <xf numFmtId="0" fontId="20" fillId="0" borderId="0" xfId="29" applyFont="1" applyBorder="1" applyAlignment="1">
      <alignment horizontal="center" vertical="center"/>
      <protection/>
    </xf>
    <xf numFmtId="0" fontId="21" fillId="0" borderId="0" xfId="29" applyFont="1" applyBorder="1" applyAlignment="1">
      <alignment horizontal="center" wrapText="1"/>
      <protection/>
    </xf>
    <xf numFmtId="0" fontId="20" fillId="0" borderId="0" xfId="29" applyFont="1" applyBorder="1">
      <alignment/>
      <protection/>
    </xf>
    <xf numFmtId="166" fontId="21" fillId="0" borderId="0" xfId="23" applyNumberFormat="1" applyFont="1" applyBorder="1" applyAlignment="1">
      <alignment horizontal="right" vertical="top"/>
    </xf>
    <xf numFmtId="0" fontId="20" fillId="0" borderId="0" xfId="33" applyFont="1" applyBorder="1" applyAlignment="1">
      <alignment horizontal="center" vertical="center" wrapText="1"/>
      <protection/>
    </xf>
    <xf numFmtId="0" fontId="21" fillId="0" borderId="0" xfId="33" applyFont="1" applyBorder="1" applyAlignment="1">
      <alignment horizontal="center" wrapText="1"/>
      <protection/>
    </xf>
    <xf numFmtId="0" fontId="21" fillId="0" borderId="0" xfId="33" applyFont="1" applyBorder="1" applyAlignment="1">
      <alignment horizontal="center" vertical="center" wrapText="1"/>
      <protection/>
    </xf>
    <xf numFmtId="9" fontId="21" fillId="0" borderId="0" xfId="23" applyFont="1" applyBorder="1" applyAlignment="1">
      <alignment horizontal="right" vertical="top"/>
    </xf>
    <xf numFmtId="0" fontId="20" fillId="0" borderId="0" xfId="34" applyFont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center" wrapText="1"/>
      <protection/>
    </xf>
    <xf numFmtId="0" fontId="20" fillId="0" borderId="0" xfId="34" applyFont="1" applyBorder="1" applyAlignment="1">
      <alignment horizontal="center" vertical="center"/>
      <protection/>
    </xf>
    <xf numFmtId="0" fontId="21" fillId="0" borderId="0" xfId="34" applyFont="1" applyBorder="1" applyAlignment="1">
      <alignment horizontal="left" vertical="top" wrapText="1"/>
      <protection/>
    </xf>
    <xf numFmtId="0" fontId="20" fillId="0" borderId="0" xfId="35" applyFont="1" applyBorder="1" applyAlignment="1">
      <alignment horizontal="center" vertical="center" wrapText="1"/>
      <protection/>
    </xf>
    <xf numFmtId="0" fontId="21" fillId="0" borderId="0" xfId="35" applyFont="1" applyBorder="1" applyAlignment="1">
      <alignment wrapText="1"/>
      <protection/>
    </xf>
    <xf numFmtId="0" fontId="21" fillId="0" borderId="0" xfId="35" applyFont="1" applyBorder="1" applyAlignment="1">
      <alignment horizontal="left" vertical="top"/>
      <protection/>
    </xf>
    <xf numFmtId="0" fontId="21" fillId="0" borderId="0" xfId="35" applyFont="1" applyFill="1" applyBorder="1" applyAlignment="1">
      <alignment horizontal="left" vertical="top" wrapText="1"/>
      <protection/>
    </xf>
    <xf numFmtId="0" fontId="20" fillId="0" borderId="0" xfId="36" applyFont="1" applyBorder="1" applyAlignment="1">
      <alignment horizontal="center" vertical="center" wrapText="1"/>
      <protection/>
    </xf>
    <xf numFmtId="0" fontId="21" fillId="0" borderId="0" xfId="36" applyFont="1" applyBorder="1" applyAlignment="1">
      <alignment horizontal="center" wrapText="1"/>
      <protection/>
    </xf>
    <xf numFmtId="0" fontId="22" fillId="0" borderId="0" xfId="20" applyFont="1" applyAlignment="1" applyProtection="1">
      <alignment vertical="center" wrapText="1"/>
      <protection/>
    </xf>
    <xf numFmtId="165" fontId="13" fillId="0" borderId="0" xfId="26" applyNumberFormat="1" applyFont="1" applyBorder="1"/>
    <xf numFmtId="10" fontId="11" fillId="0" borderId="0" xfId="23" applyNumberFormat="1" applyFont="1" applyBorder="1"/>
    <xf numFmtId="0" fontId="22" fillId="0" borderId="0" xfId="20" applyFont="1" applyAlignment="1" applyProtection="1">
      <alignment horizontal="left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1" fillId="0" borderId="0" xfId="33" applyFont="1" applyBorder="1" applyAlignment="1">
      <alignment horizontal="left" vertical="top"/>
      <protection/>
    </xf>
    <xf numFmtId="0" fontId="21" fillId="0" borderId="0" xfId="33" applyFont="1" applyBorder="1" applyAlignment="1">
      <alignment horizontal="left" vertical="top" wrapText="1"/>
      <protection/>
    </xf>
    <xf numFmtId="6" fontId="5" fillId="0" borderId="0" xfId="0" applyNumberFormat="1" applyFont="1" applyFill="1" applyAlignment="1">
      <alignment horizontal="center"/>
    </xf>
    <xf numFmtId="0" fontId="21" fillId="0" borderId="0" xfId="35" applyFont="1" applyBorder="1" applyAlignment="1">
      <alignment horizontal="center" wrapText="1"/>
      <protection/>
    </xf>
    <xf numFmtId="0" fontId="10" fillId="0" borderId="0" xfId="0" applyFont="1" applyFill="1" applyAlignment="1">
      <alignment horizontal="center" wrapText="1"/>
    </xf>
    <xf numFmtId="0" fontId="21" fillId="0" borderId="0" xfId="36" applyFont="1" applyBorder="1" applyAlignment="1">
      <alignment horizontal="left" vertical="top"/>
      <protection/>
    </xf>
    <xf numFmtId="0" fontId="21" fillId="0" borderId="0" xfId="36" applyFont="1" applyBorder="1" applyAlignment="1">
      <alignment horizontal="left" vertical="top" wrapText="1"/>
      <protection/>
    </xf>
    <xf numFmtId="0" fontId="23" fillId="0" borderId="0" xfId="0" applyFont="1" applyFill="1" applyAlignment="1">
      <alignment horizontal="center" wrapText="1"/>
    </xf>
    <xf numFmtId="0" fontId="20" fillId="0" borderId="0" xfId="37" applyFont="1" applyBorder="1" applyAlignment="1">
      <alignment horizontal="center" vertical="center" wrapText="1"/>
      <protection/>
    </xf>
    <xf numFmtId="0" fontId="21" fillId="0" borderId="0" xfId="37" applyFont="1" applyBorder="1" applyAlignment="1">
      <alignment horizontal="center" wrapText="1"/>
      <protection/>
    </xf>
    <xf numFmtId="0" fontId="20" fillId="0" borderId="0" xfId="37" applyFont="1" applyBorder="1">
      <alignment/>
      <protection/>
    </xf>
    <xf numFmtId="0" fontId="21" fillId="0" borderId="0" xfId="37" applyFont="1" applyBorder="1" applyAlignment="1">
      <alignment horizontal="left" vertical="top"/>
      <protection/>
    </xf>
    <xf numFmtId="165" fontId="21" fillId="0" borderId="0" xfId="26" applyNumberFormat="1" applyFont="1" applyBorder="1" applyAlignment="1">
      <alignment horizontal="right" vertical="top" wrapText="1"/>
    </xf>
    <xf numFmtId="0" fontId="21" fillId="0" borderId="0" xfId="37" applyFont="1" applyBorder="1" applyAlignment="1">
      <alignment horizontal="left" vertical="top" wrapText="1"/>
      <protection/>
    </xf>
    <xf numFmtId="164" fontId="21" fillId="0" borderId="0" xfId="37" applyNumberFormat="1" applyFont="1" applyBorder="1" applyAlignment="1">
      <alignment horizontal="right" vertical="top"/>
      <protection/>
    </xf>
    <xf numFmtId="167" fontId="21" fillId="0" borderId="0" xfId="23" applyNumberFormat="1" applyFont="1" applyBorder="1" applyAlignment="1">
      <alignment horizontal="right" vertical="top"/>
    </xf>
    <xf numFmtId="9" fontId="21" fillId="0" borderId="0" xfId="23" applyNumberFormat="1" applyFont="1" applyBorder="1" applyAlignment="1">
      <alignment horizontal="right" vertical="top"/>
    </xf>
    <xf numFmtId="167" fontId="11" fillId="0" borderId="0" xfId="23" applyNumberFormat="1" applyFont="1" applyBorder="1"/>
    <xf numFmtId="167" fontId="11" fillId="0" borderId="0" xfId="0" applyNumberFormat="1" applyFont="1" applyBorder="1"/>
    <xf numFmtId="168" fontId="11" fillId="0" borderId="0" xfId="23" applyNumberFormat="1" applyFont="1" applyBorder="1"/>
    <xf numFmtId="0" fontId="24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20" fillId="0" borderId="0" xfId="31" applyFont="1" applyBorder="1" applyAlignment="1">
      <alignment horizontal="center"/>
      <protection/>
    </xf>
    <xf numFmtId="0" fontId="20" fillId="0" borderId="0" xfId="30" applyFont="1" applyBorder="1" applyAlignment="1">
      <alignment horizontal="center" vertical="center"/>
      <protection/>
    </xf>
    <xf numFmtId="0" fontId="21" fillId="0" borderId="0" xfId="30" applyFont="1" applyBorder="1" applyAlignment="1">
      <alignment horizontal="center" wrapText="1"/>
      <protection/>
    </xf>
    <xf numFmtId="0" fontId="20" fillId="0" borderId="0" xfId="30" applyFont="1" applyBorder="1">
      <alignment/>
      <protection/>
    </xf>
    <xf numFmtId="0" fontId="20" fillId="0" borderId="0" xfId="31" applyFont="1" applyBorder="1" applyAlignment="1">
      <alignment horizontal="center" vertical="center"/>
      <protection/>
    </xf>
    <xf numFmtId="0" fontId="21" fillId="0" borderId="0" xfId="31" applyFont="1" applyBorder="1" applyAlignment="1">
      <alignment horizontal="center" wrapText="1"/>
      <protection/>
    </xf>
    <xf numFmtId="0" fontId="20" fillId="0" borderId="0" xfId="31" applyFont="1" applyBorder="1">
      <alignment/>
      <protection/>
    </xf>
    <xf numFmtId="0" fontId="21" fillId="0" borderId="0" xfId="28" applyFont="1" applyBorder="1" applyAlignment="1">
      <alignment horizontal="left" vertical="top"/>
      <protection/>
    </xf>
    <xf numFmtId="9" fontId="11" fillId="0" borderId="0" xfId="23" applyNumberFormat="1" applyFont="1" applyBorder="1"/>
    <xf numFmtId="0" fontId="20" fillId="0" borderId="0" xfId="32" applyFont="1" applyBorder="1" applyAlignment="1">
      <alignment horizontal="center" vertical="center"/>
      <protection/>
    </xf>
    <xf numFmtId="0" fontId="21" fillId="0" borderId="0" xfId="32" applyFont="1" applyBorder="1" applyAlignment="1">
      <alignment horizontal="center" wrapText="1"/>
      <protection/>
    </xf>
    <xf numFmtId="0" fontId="20" fillId="0" borderId="0" xfId="32" applyFont="1" applyBorder="1">
      <alignment/>
      <protection/>
    </xf>
    <xf numFmtId="43" fontId="21" fillId="0" borderId="0" xfId="26" applyFont="1" applyBorder="1" applyAlignment="1">
      <alignment horizontal="right" vertical="top"/>
    </xf>
    <xf numFmtId="165" fontId="11" fillId="0" borderId="0" xfId="0" applyNumberFormat="1" applyFont="1"/>
    <xf numFmtId="164" fontId="11" fillId="0" borderId="0" xfId="0" applyNumberFormat="1" applyFont="1" applyBorder="1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8 2" xfId="22"/>
    <cellStyle name="Porcentaje" xfId="23"/>
    <cellStyle name="Normal_G1" xfId="24"/>
    <cellStyle name="Normal_G2" xfId="25"/>
    <cellStyle name="Millares" xfId="26"/>
    <cellStyle name="Normal_Hoja7" xfId="27"/>
    <cellStyle name="Normal_Hoja8" xfId="28"/>
    <cellStyle name="Normal_Hoja9" xfId="29"/>
    <cellStyle name="Normal_Hoja10" xfId="30"/>
    <cellStyle name="Normal_Hoja11" xfId="31"/>
    <cellStyle name="Normal_Hoja12" xfId="32"/>
    <cellStyle name="Normal_Hoja13" xfId="33"/>
    <cellStyle name="Normal_G8" xfId="34"/>
    <cellStyle name="Normal_G9" xfId="35"/>
    <cellStyle name="Normal_Hoja14" xfId="36"/>
    <cellStyle name="Normal_G11" xfId="37"/>
    <cellStyle name="Normal_G1_1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'G1'!$D$63</c:f>
              <c:strCache>
                <c:ptCount val="1"/>
                <c:pt idx="0">
                  <c:v>Nro. De Empresas (Total 958)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'G1'!$C$64:$C$65</c:f>
              <c:strCache/>
            </c:strRef>
          </c:cat>
          <c:val>
            <c:numRef>
              <c:f>'G1'!$E$64:$E$65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delete val="1"/>
        <c:majorTickMark val="out"/>
        <c:minorTickMark val="none"/>
        <c:tickLblPos val="nextTo"/>
        <c:crossAx val="1330041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REMUNERACIONES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TOTAL NACIONAL (2.338.785.043 )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'G3'!$B$76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('G3'!$C$75,'G3'!$E$75)</c:f>
              <c:strCache/>
            </c:strRef>
          </c:cat>
          <c:val>
            <c:numRef>
              <c:f>('G3'!$D$76,'G3'!$F$76)</c:f>
              <c:numCache/>
            </c:numRef>
          </c:val>
        </c:ser>
        <c:ser>
          <c:idx val="2"/>
          <c:order val="1"/>
          <c:tx>
            <c:strRef>
              <c:f>'G3'!$B$77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('G3'!$C$75,'G3'!$E$75)</c:f>
              <c:strCache/>
            </c:strRef>
          </c:cat>
          <c:val>
            <c:numRef>
              <c:f>('G3'!$D$77,'G3'!$F$77)</c:f>
              <c:numCache/>
            </c:numRef>
          </c:val>
        </c:ser>
        <c:ser>
          <c:idx val="3"/>
          <c:order val="2"/>
          <c:tx>
            <c:strRef>
              <c:f>'G3'!$B$78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('G3'!$C$75,'G3'!$E$75)</c:f>
              <c:strCache/>
            </c:strRef>
          </c:cat>
          <c:val>
            <c:numRef>
              <c:f>('G3'!$D$78,'G3'!$F$78)</c:f>
              <c:numCache/>
            </c:numRef>
          </c:val>
        </c:ser>
        <c:ser>
          <c:idx val="4"/>
          <c:order val="3"/>
          <c:tx>
            <c:strRef>
              <c:f>'G3'!$B$79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('G3'!$C$75,'G3'!$E$75)</c:f>
              <c:strCache/>
            </c:strRef>
          </c:cat>
          <c:val>
            <c:numRef>
              <c:f>('G3'!$D$79,'G3'!$F$79)</c:f>
              <c:numCache/>
            </c:numRef>
          </c:val>
        </c:ser>
        <c:ser>
          <c:idx val="5"/>
          <c:order val="4"/>
          <c:tx>
            <c:strRef>
              <c:f>'G3'!$B$80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('G3'!$C$75,'G3'!$E$75)</c:f>
              <c:strCache/>
            </c:strRef>
          </c:cat>
          <c:val>
            <c:numRef>
              <c:f>('G3'!$D$80,'G3'!$F$80)</c:f>
              <c:numCache/>
            </c:numRef>
          </c:val>
        </c:ser>
        <c:gapWidth val="75"/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Calibri"/>
                <a:ea typeface="Calibri"/>
                <a:cs typeface="Calibri"/>
              </a:defRPr>
            </a:pPr>
          </a:p>
        </c:txPr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l"/>
        <c:delete val="1"/>
        <c:majorTickMark val="none"/>
        <c:minorTickMark val="none"/>
        <c:tickLblPos val="nextTo"/>
        <c:crossAx val="20229739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PRODUCCIÓN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TOTAL NACIONAL (10.339.722.166)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'G3'!$I$76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('G3'!$J$75,'G3'!$L$75)</c:f>
              <c:strCache/>
            </c:strRef>
          </c:cat>
          <c:val>
            <c:numRef>
              <c:f>('G3'!$K$76,'G3'!$M$76)</c:f>
              <c:numCache/>
            </c:numRef>
          </c:val>
        </c:ser>
        <c:ser>
          <c:idx val="2"/>
          <c:order val="1"/>
          <c:tx>
            <c:strRef>
              <c:f>'G3'!$I$77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('G3'!$J$75,'G3'!$L$75)</c:f>
              <c:strCache/>
            </c:strRef>
          </c:cat>
          <c:val>
            <c:numRef>
              <c:f>('G3'!$K$77,'G3'!$M$77)</c:f>
              <c:numCache/>
            </c:numRef>
          </c:val>
        </c:ser>
        <c:ser>
          <c:idx val="3"/>
          <c:order val="2"/>
          <c:tx>
            <c:strRef>
              <c:f>'G3'!$I$78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('G3'!$J$75,'G3'!$L$75)</c:f>
              <c:strCache/>
            </c:strRef>
          </c:cat>
          <c:val>
            <c:numRef>
              <c:f>('G3'!$K$78,'G3'!$M$78)</c:f>
              <c:numCache/>
            </c:numRef>
          </c:val>
        </c:ser>
        <c:ser>
          <c:idx val="4"/>
          <c:order val="3"/>
          <c:tx>
            <c:strRef>
              <c:f>'G3'!$I$79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('G3'!$J$75,'G3'!$L$75)</c:f>
              <c:strCache/>
            </c:strRef>
          </c:cat>
          <c:val>
            <c:numRef>
              <c:f>('G3'!$K$79,'G3'!$M$79)</c:f>
              <c:numCache/>
            </c:numRef>
          </c:val>
        </c:ser>
        <c:ser>
          <c:idx val="5"/>
          <c:order val="4"/>
          <c:tx>
            <c:strRef>
              <c:f>'G3'!$I$80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('G3'!$J$75,'G3'!$L$75)</c:f>
              <c:strCache/>
            </c:strRef>
          </c:cat>
          <c:val>
            <c:numRef>
              <c:f>('G3'!$K$80,'G3'!$M$80)</c:f>
              <c:numCache/>
            </c:numRef>
          </c:val>
        </c:ser>
        <c:gapWidth val="75"/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Calibri"/>
                <a:ea typeface="Calibri"/>
                <a:cs typeface="Calibri"/>
              </a:defRPr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</c:scaling>
        <c:axPos val="l"/>
        <c:delete val="1"/>
        <c:majorTickMark val="none"/>
        <c:minorTickMark val="none"/>
        <c:tickLblPos val="nextTo"/>
        <c:crossAx val="2799613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775"/>
          <c:w val="0.953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'G4'!$A$60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('G4'!$C$60,'G4'!$E$60)</c:f>
              <c:numCache/>
            </c:numRef>
          </c:val>
          <c:shape val="box"/>
        </c:ser>
        <c:ser>
          <c:idx val="1"/>
          <c:order val="1"/>
          <c:tx>
            <c:strRef>
              <c:f>'G4'!$A$61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('G4'!$C$61,'G4'!$E$61)</c:f>
              <c:numCache/>
            </c:numRef>
          </c:val>
          <c:shape val="box"/>
        </c:ser>
        <c:ser>
          <c:idx val="2"/>
          <c:order val="2"/>
          <c:tx>
            <c:strRef>
              <c:f>'G4'!$A$62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('G4'!$C$62,'G4'!$E$62)</c:f>
              <c:numCache/>
            </c:numRef>
          </c:val>
          <c:shape val="box"/>
        </c:ser>
        <c:ser>
          <c:idx val="3"/>
          <c:order val="3"/>
          <c:tx>
            <c:strRef>
              <c:f>'G4'!$A$63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('G4'!$C$63,'G4'!$E$63)</c:f>
              <c:numCache/>
            </c:numRef>
          </c:val>
          <c:shape val="box"/>
        </c:ser>
        <c:ser>
          <c:idx val="4"/>
          <c:order val="4"/>
          <c:tx>
            <c:strRef>
              <c:f>'G4'!$A$64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('G4'!$B$59,'G4'!$D$59)</c:f>
              <c:strCache/>
            </c:strRef>
          </c:cat>
          <c:val>
            <c:numRef>
              <c:f>('G4'!$C$64,'G4'!$E$64)</c:f>
              <c:numCache/>
            </c:numRef>
          </c:val>
          <c:shape val="box"/>
        </c:ser>
        <c:shape val="box"/>
        <c:axId val="53094271"/>
        <c:axId val="8086392"/>
      </c:bar3DChart>
      <c:catAx>
        <c:axId val="53094271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delete val="1"/>
        <c:majorTickMark val="out"/>
        <c:minorTickMark val="none"/>
        <c:tickLblPos val="nextTo"/>
        <c:crossAx val="53094271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VALOR AGREGADO TOTAL NACIONAL    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 (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$ 4.282.664.876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edge"/>
          <c:yMode val="edge"/>
          <c:x val="0.319"/>
          <c:y val="0.0325"/>
        </c:manualLayout>
      </c:layout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'G4'!$G$60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('G4'!$I$60,'G4'!$K$60)</c:f>
              <c:numCache/>
            </c:numRef>
          </c:val>
          <c:shape val="box"/>
        </c:ser>
        <c:ser>
          <c:idx val="1"/>
          <c:order val="1"/>
          <c:tx>
            <c:strRef>
              <c:f>'G4'!$G$61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('G4'!$I$61,'G4'!$K$61)</c:f>
              <c:numCache/>
            </c:numRef>
          </c:val>
          <c:shape val="box"/>
        </c:ser>
        <c:ser>
          <c:idx val="2"/>
          <c:order val="2"/>
          <c:tx>
            <c:strRef>
              <c:f>'G4'!$G$62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('G4'!$I$62,'G4'!$K$62)</c:f>
              <c:numCache/>
            </c:numRef>
          </c:val>
          <c:shape val="box"/>
        </c:ser>
        <c:ser>
          <c:idx val="3"/>
          <c:order val="3"/>
          <c:tx>
            <c:strRef>
              <c:f>'G4'!$G$63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('G4'!$I$63,'G4'!$K$63)</c:f>
              <c:numCache/>
            </c:numRef>
          </c:val>
          <c:shape val="box"/>
        </c:ser>
        <c:ser>
          <c:idx val="4"/>
          <c:order val="4"/>
          <c:tx>
            <c:strRef>
              <c:f>'G4'!$G$64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('G4'!$H$59,'G4'!$J$59)</c:f>
              <c:strCache/>
            </c:strRef>
          </c:cat>
          <c:val>
            <c:numRef>
              <c:f>('G4'!$I$64,'G4'!$K$64)</c:f>
              <c:numCache/>
            </c:numRef>
          </c:val>
          <c:shape val="box"/>
        </c:ser>
        <c:shape val="box"/>
        <c:axId val="5668665"/>
        <c:axId val="51017986"/>
      </c:bar3DChart>
      <c:catAx>
        <c:axId val="56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l"/>
        <c:delete val="1"/>
        <c:majorTickMark val="out"/>
        <c:minorTickMark val="none"/>
        <c:tickLblPos val="nextTo"/>
        <c:crossAx val="5668665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spPr>
        <a:ln>
          <a:noFill/>
        </a:ln>
      </c:spPr>
      <c:thickness val="0"/>
    </c:sideWall>
    <c:backWall>
      <c:spPr>
        <a:ln>
          <a:noFill/>
        </a:ln>
      </c:spPr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FORMACIÓN DE CAPITAL FIJO                                                  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   (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$  1.460.702.568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edge"/>
          <c:yMode val="edge"/>
          <c:x val="0.364"/>
          <c:y val="0.071"/>
        </c:manualLayout>
      </c:layout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17"/>
          <c:y val="0.0715"/>
          <c:w val="0.96575"/>
          <c:h val="0.6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'G4'!$A$69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('G4'!$B$68,'G4'!$D$68)</c:f>
              <c:strCache/>
            </c:strRef>
          </c:cat>
          <c:val>
            <c:numRef>
              <c:f>('G4'!$C$69,'G4'!$E$69)</c:f>
              <c:numCache/>
            </c:numRef>
          </c:val>
          <c:shape val="box"/>
        </c:ser>
        <c:ser>
          <c:idx val="1"/>
          <c:order val="1"/>
          <c:tx>
            <c:strRef>
              <c:f>'G4'!$A$70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('G4'!$B$68,'G4'!$D$68)</c:f>
              <c:strCache/>
            </c:strRef>
          </c:cat>
          <c:val>
            <c:numRef>
              <c:f>('G4'!$C$70,'G4'!$E$70)</c:f>
              <c:numCache/>
            </c:numRef>
          </c:val>
          <c:shape val="box"/>
        </c:ser>
        <c:ser>
          <c:idx val="2"/>
          <c:order val="2"/>
          <c:tx>
            <c:strRef>
              <c:f>'G4'!$A$71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('G4'!$B$68,'G4'!$D$68)</c:f>
              <c:strCache/>
            </c:strRef>
          </c:cat>
          <c:val>
            <c:numRef>
              <c:f>('G4'!$C$71,'G4'!$E$71)</c:f>
              <c:numCache/>
            </c:numRef>
          </c:val>
          <c:shape val="box"/>
        </c:ser>
        <c:ser>
          <c:idx val="3"/>
          <c:order val="3"/>
          <c:tx>
            <c:strRef>
              <c:f>'G4'!$A$72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('G4'!$B$68,'G4'!$D$68)</c:f>
              <c:strCache/>
            </c:strRef>
          </c:cat>
          <c:val>
            <c:numRef>
              <c:f>('G4'!$C$72,'G4'!$E$72)</c:f>
              <c:numCache/>
            </c:numRef>
          </c:val>
          <c:shape val="box"/>
        </c:ser>
        <c:ser>
          <c:idx val="4"/>
          <c:order val="4"/>
          <c:tx>
            <c:strRef>
              <c:f>'G4'!$A$73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('G4'!$B$68,'G4'!$D$68)</c:f>
              <c:strCache/>
            </c:strRef>
          </c:cat>
          <c:val>
            <c:numRef>
              <c:f>('G4'!$C$73,'G4'!$E$73)</c:f>
              <c:numCache/>
            </c:numRef>
          </c:val>
          <c:shape val="box"/>
        </c:ser>
        <c:shape val="box"/>
        <c:axId val="56508691"/>
        <c:axId val="38816172"/>
      </c:bar3DChart>
      <c:catAx>
        <c:axId val="56508691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delete val="1"/>
        <c:majorTickMark val="out"/>
        <c:minorTickMark val="none"/>
        <c:tickLblPos val="nextTo"/>
        <c:crossAx val="565086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525"/>
          <c:y val="0.86075"/>
          <c:w val="0.5665"/>
          <c:h val="0.053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No. DE EMPRESAS  ( 958 empresas)</a:t>
            </a:r>
          </a:p>
        </c:rich>
      </c:tx>
      <c:layout/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'G5'!$A$61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('G5'!$C$61,'G5'!$E$61)</c:f>
              <c:numCache/>
            </c:numRef>
          </c:val>
          <c:shape val="box"/>
        </c:ser>
        <c:ser>
          <c:idx val="1"/>
          <c:order val="1"/>
          <c:tx>
            <c:strRef>
              <c:f>'G5'!$A$62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('G5'!$C$62,'G5'!$E$62)</c:f>
              <c:numCache/>
            </c:numRef>
          </c:val>
          <c:shape val="box"/>
        </c:ser>
        <c:ser>
          <c:idx val="2"/>
          <c:order val="2"/>
          <c:tx>
            <c:strRef>
              <c:f>'G5'!$A$63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('G5'!$C$63,'G5'!$E$63)</c:f>
              <c:numCache/>
            </c:numRef>
          </c:val>
          <c:shape val="box"/>
        </c:ser>
        <c:ser>
          <c:idx val="3"/>
          <c:order val="3"/>
          <c:tx>
            <c:strRef>
              <c:f>'G5'!$A$64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('G5'!$C$64,'G5'!$E$64)</c:f>
              <c:numCache/>
            </c:numRef>
          </c:val>
          <c:shape val="box"/>
        </c:ser>
        <c:ser>
          <c:idx val="4"/>
          <c:order val="4"/>
          <c:tx>
            <c:strRef>
              <c:f>'G5'!$A$65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('G5'!$B$60,'G5'!$D$60)</c:f>
              <c:strCache/>
            </c:strRef>
          </c:cat>
          <c:val>
            <c:numRef>
              <c:f>('G5'!$C$65,'G5'!$E$65)</c:f>
              <c:numCache/>
            </c:numRef>
          </c:val>
          <c:shape val="box"/>
        </c:ser>
        <c:shape val="box"/>
        <c:axId val="13801229"/>
        <c:axId val="57102198"/>
      </c:bar3DChart>
      <c:catAx>
        <c:axId val="13801229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</c:scaling>
        <c:axPos val="l"/>
        <c:delete val="1"/>
        <c:majorTickMark val="out"/>
        <c:minorTickMark val="none"/>
        <c:tickLblPos val="nextTo"/>
        <c:crossAx val="13801229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TOTAL PERSONAL OCUPADO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 (158.144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'G5'!$H$61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('G5'!$J$61,'G5'!$L$61)</c:f>
              <c:numCache/>
            </c:numRef>
          </c:val>
          <c:shape val="box"/>
        </c:ser>
        <c:ser>
          <c:idx val="1"/>
          <c:order val="1"/>
          <c:tx>
            <c:strRef>
              <c:f>'G5'!$H$62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('G5'!$J$62,'G5'!$L$62)</c:f>
              <c:numCache/>
            </c:numRef>
          </c:val>
          <c:shape val="box"/>
        </c:ser>
        <c:ser>
          <c:idx val="2"/>
          <c:order val="2"/>
          <c:tx>
            <c:strRef>
              <c:f>'G5'!$H$63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('G5'!$J$63,'G5'!$L$63)</c:f>
              <c:numCache/>
            </c:numRef>
          </c:val>
          <c:shape val="box"/>
        </c:ser>
        <c:ser>
          <c:idx val="3"/>
          <c:order val="3"/>
          <c:tx>
            <c:strRef>
              <c:f>'G5'!$H$64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('G5'!$J$64,'G5'!$L$64)</c:f>
              <c:numCache/>
            </c:numRef>
          </c:val>
          <c:shape val="box"/>
        </c:ser>
        <c:ser>
          <c:idx val="4"/>
          <c:order val="4"/>
          <c:tx>
            <c:strRef>
              <c:f>'G5'!$H$65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('G5'!$I$60,'G5'!$K$60)</c:f>
              <c:strCache/>
            </c:strRef>
          </c:cat>
          <c:val>
            <c:numRef>
              <c:f>('G5'!$J$65,'G5'!$L$65)</c:f>
              <c:numCache/>
            </c:numRef>
          </c:val>
          <c:shape val="box"/>
        </c:ser>
        <c:shape val="box"/>
        <c:axId val="44157735"/>
        <c:axId val="61875296"/>
      </c:bar3DChart>
      <c:catAx>
        <c:axId val="44157735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</c:scaling>
        <c:axPos val="l"/>
        <c:delete val="1"/>
        <c:majorTickMark val="out"/>
        <c:minorTickMark val="none"/>
        <c:tickLblPos val="nextTo"/>
        <c:crossAx val="44157735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'G5'!$A$71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('G5'!$B$70,'G5'!$D$70)</c:f>
              <c:strCache/>
            </c:strRef>
          </c:cat>
          <c:val>
            <c:numRef>
              <c:f>('G5'!$C$71,'G5'!$E$71)</c:f>
              <c:numCache/>
            </c:numRef>
          </c:val>
          <c:shape val="box"/>
        </c:ser>
        <c:ser>
          <c:idx val="1"/>
          <c:order val="1"/>
          <c:tx>
            <c:strRef>
              <c:f>'G5'!$A$72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('G5'!$B$70,'G5'!$D$70)</c:f>
              <c:strCache/>
            </c:strRef>
          </c:cat>
          <c:val>
            <c:numRef>
              <c:f>('G5'!$C$72,'G5'!$E$72)</c:f>
              <c:numCache/>
            </c:numRef>
          </c:val>
          <c:shape val="box"/>
        </c:ser>
        <c:ser>
          <c:idx val="2"/>
          <c:order val="2"/>
          <c:tx>
            <c:strRef>
              <c:f>'G5'!$A$73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('G5'!$B$70,'G5'!$D$70)</c:f>
              <c:strCache/>
            </c:strRef>
          </c:cat>
          <c:val>
            <c:numRef>
              <c:f>('G5'!$C$73,'G5'!$E$73)</c:f>
              <c:numCache/>
            </c:numRef>
          </c:val>
          <c:shape val="box"/>
        </c:ser>
        <c:ser>
          <c:idx val="3"/>
          <c:order val="3"/>
          <c:tx>
            <c:strRef>
              <c:f>'G5'!$A$74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('G5'!$B$70,'G5'!$D$70)</c:f>
              <c:strCache/>
            </c:strRef>
          </c:cat>
          <c:val>
            <c:numRef>
              <c:f>('G5'!$C$74,'G5'!$E$74)</c:f>
              <c:numCache/>
            </c:numRef>
          </c:val>
          <c:shape val="box"/>
        </c:ser>
        <c:ser>
          <c:idx val="4"/>
          <c:order val="4"/>
          <c:tx>
            <c:strRef>
              <c:f>'G5'!$A$75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('G5'!$B$70,'G5'!$D$70)</c:f>
              <c:strCache/>
            </c:strRef>
          </c:cat>
          <c:val>
            <c:numRef>
              <c:f>('G5'!$C$75,'G5'!$E$75)</c:f>
              <c:numCache/>
            </c:numRef>
          </c:val>
          <c:shape val="box"/>
        </c:ser>
        <c:shape val="box"/>
        <c:axId val="20006753"/>
        <c:axId val="45843050"/>
      </c:bar3DChart>
      <c:catAx>
        <c:axId val="20006753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</c:scaling>
        <c:axPos val="l"/>
        <c:delete val="1"/>
        <c:majorTickMark val="out"/>
        <c:minorTickMark val="none"/>
        <c:tickLblPos val="nextTo"/>
        <c:crossAx val="20006753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'G5'!$H$71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('G5'!$I$70,'G5'!$K$70)</c:f>
              <c:strCache/>
            </c:strRef>
          </c:cat>
          <c:val>
            <c:numRef>
              <c:f>('G5'!$J$71,'G5'!$L$71)</c:f>
              <c:numCache/>
            </c:numRef>
          </c:val>
          <c:shape val="box"/>
        </c:ser>
        <c:ser>
          <c:idx val="1"/>
          <c:order val="1"/>
          <c:tx>
            <c:strRef>
              <c:f>'G5'!$H$72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('G5'!$I$70,'G5'!$K$70)</c:f>
              <c:strCache/>
            </c:strRef>
          </c:cat>
          <c:val>
            <c:numRef>
              <c:f>('G5'!$J$72,'G5'!$L$72)</c:f>
              <c:numCache/>
            </c:numRef>
          </c:val>
          <c:shape val="box"/>
        </c:ser>
        <c:ser>
          <c:idx val="2"/>
          <c:order val="2"/>
          <c:tx>
            <c:strRef>
              <c:f>'G5'!$H$73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('G5'!$I$70,'G5'!$K$70)</c:f>
              <c:strCache/>
            </c:strRef>
          </c:cat>
          <c:val>
            <c:numRef>
              <c:f>('G5'!$J$73,'G5'!$L$73)</c:f>
              <c:numCache/>
            </c:numRef>
          </c:val>
          <c:shape val="box"/>
        </c:ser>
        <c:ser>
          <c:idx val="3"/>
          <c:order val="3"/>
          <c:tx>
            <c:strRef>
              <c:f>'G5'!$H$74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('G5'!$I$70,'G5'!$K$70)</c:f>
              <c:strCache/>
            </c:strRef>
          </c:cat>
          <c:val>
            <c:numRef>
              <c:f>('G5'!$J$74,'G5'!$L$74)</c:f>
              <c:numCache/>
            </c:numRef>
          </c:val>
          <c:shape val="box"/>
        </c:ser>
        <c:ser>
          <c:idx val="4"/>
          <c:order val="4"/>
          <c:tx>
            <c:strRef>
              <c:f>'G5'!$H$75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('G5'!$I$70,'G5'!$K$70)</c:f>
              <c:strCache/>
            </c:strRef>
          </c:cat>
          <c:val>
            <c:numRef>
              <c:f>('G5'!$J$75,'G5'!$L$75)</c:f>
              <c:numCache/>
            </c:numRef>
          </c:val>
          <c:shape val="box"/>
        </c:ser>
        <c:shape val="box"/>
        <c:axId val="9934267"/>
        <c:axId val="22299540"/>
      </c:bar3DChart>
      <c:catAx>
        <c:axId val="9934267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</c:scaling>
        <c:axPos val="l"/>
        <c:delete val="1"/>
        <c:majorTickMark val="out"/>
        <c:minorTickMark val="none"/>
        <c:tickLblPos val="nextTo"/>
        <c:crossAx val="9934267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0</a:t>
            </a:r>
          </a:p>
        </c:rich>
      </c:tx>
      <c:layout/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'G6'!$A$65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('G6'!$C$65,'G6'!$E$65)</c:f>
              <c:numCache/>
            </c:numRef>
          </c:val>
          <c:shape val="box"/>
        </c:ser>
        <c:ser>
          <c:idx val="1"/>
          <c:order val="1"/>
          <c:tx>
            <c:strRef>
              <c:f>'G6'!$A$66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('G6'!$C$66,'G6'!$E$66)</c:f>
              <c:numCache/>
            </c:numRef>
          </c:val>
          <c:shape val="box"/>
        </c:ser>
        <c:ser>
          <c:idx val="2"/>
          <c:order val="2"/>
          <c:tx>
            <c:strRef>
              <c:f>'G6'!$A$67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('G6'!$C$67,'G6'!$E$67)</c:f>
              <c:numCache/>
            </c:numRef>
          </c:val>
          <c:shape val="box"/>
        </c:ser>
        <c:ser>
          <c:idx val="3"/>
          <c:order val="3"/>
          <c:tx>
            <c:strRef>
              <c:f>'G6'!$A$68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('G6'!$C$68,'G6'!$E$68)</c:f>
              <c:numCache/>
            </c:numRef>
          </c:val>
          <c:shape val="box"/>
        </c:ser>
        <c:ser>
          <c:idx val="4"/>
          <c:order val="4"/>
          <c:tx>
            <c:strRef>
              <c:f>'G6'!$A$69</c:f>
              <c:strCache>
                <c:ptCount val="1"/>
                <c:pt idx="0">
                  <c:v>DE 20000000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52,2%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77,3%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('G6'!$B$64,'G6'!$D$64)</c:f>
              <c:strCache/>
            </c:strRef>
          </c:cat>
          <c:val>
            <c:numRef>
              <c:f>('G6'!$C$69,'G6'!$E$69)</c:f>
              <c:numCache/>
            </c:numRef>
          </c:val>
          <c:shape val="box"/>
        </c:ser>
        <c:shape val="box"/>
        <c:axId val="66478133"/>
        <c:axId val="61432286"/>
      </c:bar3DChart>
      <c:catAx>
        <c:axId val="66478133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</c:scaling>
        <c:axPos val="l"/>
        <c:delete val="1"/>
        <c:majorTickMark val="out"/>
        <c:minorTickMark val="none"/>
        <c:tickLblPos val="nextTo"/>
        <c:crossAx val="664781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8825"/>
          <c:w val="0.9985"/>
          <c:h val="0.090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'G1'!$D$69</c:f>
              <c:strCache>
                <c:ptCount val="1"/>
                <c:pt idx="0">
                  <c:v>PERSONAL OCUPADO (TOTAL 158.144)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'G1'!$C$70:$C$71</c:f>
              <c:strCache/>
            </c:strRef>
          </c:cat>
          <c:val>
            <c:numRef>
              <c:f>'G1'!$E$70:$E$71</c:f>
              <c:numCache/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delete val="1"/>
        <c:majorTickMark val="out"/>
        <c:minorTickMark val="none"/>
        <c:tickLblPos val="nextTo"/>
        <c:crossAx val="35919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TOTAL PERSONAL OCUPADO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 (158.144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'G6'!$A$75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('G6'!$B$74,'G6'!$D$74)</c:f>
              <c:strCache/>
            </c:strRef>
          </c:cat>
          <c:val>
            <c:numRef>
              <c:f>('G6'!$C$75,'G6'!$E$75)</c:f>
              <c:numCache/>
            </c:numRef>
          </c:val>
          <c:shape val="box"/>
        </c:ser>
        <c:ser>
          <c:idx val="1"/>
          <c:order val="1"/>
          <c:tx>
            <c:strRef>
              <c:f>'G6'!$A$76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('G6'!$B$74,'G6'!$D$74)</c:f>
              <c:strCache/>
            </c:strRef>
          </c:cat>
          <c:val>
            <c:numRef>
              <c:f>('G6'!$C$76,'G6'!$E$76)</c:f>
              <c:numCache/>
            </c:numRef>
          </c:val>
          <c:shape val="box"/>
        </c:ser>
        <c:ser>
          <c:idx val="2"/>
          <c:order val="2"/>
          <c:tx>
            <c:strRef>
              <c:f>'G6'!$A$77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('G6'!$B$74,'G6'!$D$74)</c:f>
              <c:strCache/>
            </c:strRef>
          </c:cat>
          <c:val>
            <c:numRef>
              <c:f>('G6'!$C$77,'G6'!$E$77)</c:f>
              <c:numCache/>
            </c:numRef>
          </c:val>
          <c:shape val="box"/>
        </c:ser>
        <c:ser>
          <c:idx val="3"/>
          <c:order val="3"/>
          <c:tx>
            <c:strRef>
              <c:f>'G6'!$A$78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('G6'!$B$74,'G6'!$D$74)</c:f>
              <c:strCache/>
            </c:strRef>
          </c:cat>
          <c:val>
            <c:numRef>
              <c:f>('G6'!$C$78,'G6'!$E$78)</c:f>
              <c:numCache/>
            </c:numRef>
          </c:val>
          <c:shape val="box"/>
        </c:ser>
        <c:ser>
          <c:idx val="4"/>
          <c:order val="4"/>
          <c:tx>
            <c:strRef>
              <c:f>'G6'!$A$79</c:f>
              <c:strCache>
                <c:ptCount val="1"/>
                <c:pt idx="0">
                  <c:v>DE 20000000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93,5%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('G6'!$B$74,'G6'!$D$74)</c:f>
              <c:strCache/>
            </c:strRef>
          </c:cat>
          <c:val>
            <c:numRef>
              <c:f>('G6'!$C$79,'G6'!$E$79)</c:f>
              <c:numCache/>
            </c:numRef>
          </c:val>
          <c:shape val="box"/>
        </c:ser>
        <c:shape val="box"/>
        <c:axId val="16019663"/>
        <c:axId val="9959240"/>
      </c:bar3DChart>
      <c:catAx>
        <c:axId val="16019663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</c:scaling>
        <c:axPos val="l"/>
        <c:delete val="1"/>
        <c:majorTickMark val="out"/>
        <c:minorTickMark val="none"/>
        <c:tickLblPos val="nextTo"/>
        <c:crossAx val="160196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8825"/>
          <c:w val="0.9985"/>
          <c:h val="0.090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0</a:t>
            </a:r>
          </a:p>
        </c:rich>
      </c:tx>
      <c:layout/>
      <c:overlay val="0"/>
      <c:spPr>
        <a:noFill/>
        <a:ln>
          <a:noFill/>
        </a:ln>
      </c:spPr>
    </c:title>
    <c:view3D>
      <c:rotX val="0"/>
      <c:rotY val="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'G6'!$G$65</c:f>
              <c:strCache>
                <c:ptCount val="1"/>
                <c:pt idx="0">
                  <c:v>HASTA 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('G6'!$I$65,'G6'!$K$65)</c:f>
              <c:numCache/>
            </c:numRef>
          </c:val>
          <c:shape val="box"/>
        </c:ser>
        <c:ser>
          <c:idx val="1"/>
          <c:order val="1"/>
          <c:tx>
            <c:strRef>
              <c:f>'G6'!$G$66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('G6'!$I$66,'G6'!$K$66)</c:f>
              <c:numCache/>
            </c:numRef>
          </c:val>
          <c:shape val="box"/>
        </c:ser>
        <c:ser>
          <c:idx val="2"/>
          <c:order val="2"/>
          <c:tx>
            <c:strRef>
              <c:f>'G6'!$G$67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('G6'!$I$67,'G6'!$K$67)</c:f>
              <c:numCache/>
            </c:numRef>
          </c:val>
          <c:shape val="box"/>
        </c:ser>
        <c:ser>
          <c:idx val="3"/>
          <c:order val="3"/>
          <c:tx>
            <c:strRef>
              <c:f>'G6'!$G$68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('G6'!$I$68,'G6'!$K$68)</c:f>
              <c:numCache/>
            </c:numRef>
          </c:val>
          <c:shape val="box"/>
        </c:ser>
        <c:ser>
          <c:idx val="4"/>
          <c:order val="4"/>
          <c:tx>
            <c:strRef>
              <c:f>'G6'!$G$69</c:f>
              <c:strCache>
                <c:ptCount val="1"/>
                <c:pt idx="0">
                  <c:v>DE 20000000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('G6'!$H$64,'G6'!$J$64)</c:f>
              <c:strCache/>
            </c:strRef>
          </c:cat>
          <c:val>
            <c:numRef>
              <c:f>('G6'!$I$69,'G6'!$K$69)</c:f>
              <c:numCache/>
            </c:numRef>
          </c:val>
          <c:shape val="box"/>
        </c:ser>
        <c:shape val="box"/>
        <c:axId val="22524297"/>
        <c:axId val="1392082"/>
      </c:bar3DChart>
      <c:catAx>
        <c:axId val="22524297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</c:scaling>
        <c:axPos val="l"/>
        <c:delete val="1"/>
        <c:majorTickMark val="out"/>
        <c:minorTickMark val="none"/>
        <c:tickLblPos val="nextTo"/>
        <c:crossAx val="225242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8825"/>
          <c:w val="0.9985"/>
          <c:h val="0.090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PERSONAL OCUPADO HOTELES, RESTAURANTES Y SERVICIOS 
TOTAL NACIONAL (158.144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tx>
            <c:strRef>
              <c:f>'G7'!$C$64:$D$64</c:f>
              <c:strCache>
                <c:ptCount val="1"/>
                <c:pt idx="0">
                  <c:v>MUJERES HOMBRES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6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('G7'!$C$64,'G7'!$D$64)</c:f>
              <c:strCache/>
            </c:strRef>
          </c:cat>
          <c:val>
            <c:numRef>
              <c:f>('G7'!$C$70,'G7'!$D$70)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36375"/>
          <c:y val="0.894"/>
          <c:w val="0.229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PERSONAL OCUPADO - HOTELES Y RESTAURANTES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 (33.651 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tx>
            <c:strRef>
              <c:f>'G7'!$A$65:$A$66</c:f>
              <c:strCache>
                <c:ptCount val="1"/>
                <c:pt idx="0">
                  <c:v>HOTELES Y RESTAURANTES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('G7'!$C$64,'G7'!$D$64)</c:f>
              <c:strCache/>
            </c:strRef>
          </c:cat>
          <c:val>
            <c:numRef>
              <c:f>('G7'!$C$66,'G7'!$D$66)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41925"/>
          <c:y val="0.93125"/>
          <c:w val="0.229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SERVICIOS
(124.493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'G7'!$A$67:$A$68</c:f>
              <c:strCache>
                <c:ptCount val="1"/>
                <c:pt idx="0">
                  <c:v>SERVICIOS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4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('G7'!$C$64,'G7'!$D$64)</c:f>
              <c:strCache/>
            </c:strRef>
          </c:cat>
          <c:val>
            <c:numRef>
              <c:f>('G7'!$C$68,'G7'!$D$68)</c:f>
              <c:numCache/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REMUNERACIONES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 TOTAL NACIONAL (2.338.785.043)</a:t>
            </a:r>
          </a:p>
        </c:rich>
      </c:tx>
      <c:layout/>
      <c:overlay val="0"/>
      <c:spPr>
        <a:noFill/>
        <a:ln>
          <a:noFill/>
        </a:ln>
      </c:spPr>
    </c:title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tx>
            <c:strRef>
              <c:f>'G8'!$B$32</c:f>
              <c:strCache>
                <c:ptCount val="1"/>
                <c:pt idx="0">
                  <c:v>REMUNERACIONES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5"/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'G8'!$A$33:$A$34</c:f>
              <c:strCache/>
            </c:strRef>
          </c:cat>
          <c:val>
            <c:numRef>
              <c:f>'G8'!$C$33:$C$34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18625"/>
          <c:y val="0.93125"/>
          <c:w val="0.636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75"/>
          <c:y val="0.09325"/>
          <c:w val="0.969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'G9'!$B$39:$C$39</c:f>
              <c:strCache>
                <c:ptCount val="1"/>
                <c:pt idx="0">
                  <c:v>HOTELES Y RESTAURANTES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'G9'!$A$40:$A$43</c:f>
              <c:strCache/>
            </c:strRef>
          </c:cat>
          <c:val>
            <c:numRef>
              <c:f>'G9'!$C$40:$C$43</c:f>
              <c:numCache/>
            </c:numRef>
          </c:val>
        </c:ser>
        <c:ser>
          <c:idx val="1"/>
          <c:order val="1"/>
          <c:tx>
            <c:strRef>
              <c:f>'G9'!$D$39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'G9'!$A$40:$A$43</c:f>
              <c:strCache/>
            </c:strRef>
          </c:cat>
          <c:val>
            <c:numRef>
              <c:f>'G9'!$E$40:$E$43</c:f>
              <c:numCache/>
            </c:numRef>
          </c:val>
        </c:ser>
        <c:overlap val="-14"/>
        <c:gapWidth val="72"/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</c:scaling>
        <c:axPos val="l"/>
        <c:delete val="1"/>
        <c:majorTickMark val="out"/>
        <c:minorTickMark val="none"/>
        <c:tickLblPos val="nextTo"/>
        <c:crossAx val="125287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525"/>
          <c:y val="0.93875"/>
          <c:w val="0.7055"/>
          <c:h val="0.046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6675"/>
          <c:w val="0.89575"/>
          <c:h val="0.6165"/>
        </c:manualLayout>
      </c:layout>
      <c:pie3DChart>
        <c:varyColors val="1"/>
        <c:ser>
          <c:idx val="0"/>
          <c:order val="0"/>
          <c:tx>
            <c:strRef>
              <c:f>'G10'!$B$61</c:f>
              <c:strCache>
                <c:ptCount val="1"/>
                <c:pt idx="0">
                  <c:v>REMUNERACIONES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6,27%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0025"/>
                  <c:y val="0.008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2275"/>
                  <c:y val="-0.016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'G10'!$C$62:$J$62</c:f>
              <c:strCache/>
            </c:strRef>
          </c:cat>
          <c:val>
            <c:numRef>
              <c:f>'G10'!$C$68:$J$68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43"/>
          <c:y val="0.8285"/>
          <c:w val="0.90425"/>
          <c:h val="0.15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3325"/>
          <c:y val="0.15175"/>
          <c:w val="0.92475"/>
          <c:h val="0.6355"/>
        </c:manualLayout>
      </c:layout>
      <c:pie3DChart>
        <c:varyColors val="1"/>
        <c:ser>
          <c:idx val="0"/>
          <c:order val="0"/>
          <c:tx>
            <c:strRef>
              <c:f>'G10'!$A$63:$A$64</c:f>
              <c:strCache>
                <c:ptCount val="1"/>
                <c:pt idx="0">
                  <c:v>HOTELES Y RESTAURANTES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4775"/>
                  <c:y val="-0.04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'G10'!$B$62:$J$62</c:f>
              <c:strCache/>
            </c:strRef>
          </c:cat>
          <c:val>
            <c:numRef>
              <c:f>'G10'!$C$64:$J$64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2975"/>
          <c:y val="0.81225"/>
          <c:w val="0.963"/>
          <c:h val="0.16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45"/>
          <c:y val="0.198"/>
          <c:w val="0.8525"/>
          <c:h val="0.6425"/>
        </c:manualLayout>
      </c:layout>
      <c:pie3DChart>
        <c:varyColors val="1"/>
        <c:ser>
          <c:idx val="0"/>
          <c:order val="0"/>
          <c:tx>
            <c:strRef>
              <c:f>'G10'!$A$65:$A$66</c:f>
              <c:strCache>
                <c:ptCount val="1"/>
                <c:pt idx="0">
                  <c:v>SERVICIOS</c:v>
                </c:pt>
              </c:strCache>
            </c:strRef>
          </c:tx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5"/>
              <c:layout>
                <c:manualLayout>
                  <c:x val="0.039"/>
                  <c:y val="-0.033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'G10'!$C$62:$J$62</c:f>
              <c:strCache/>
            </c:strRef>
          </c:cat>
          <c:val>
            <c:numRef>
              <c:f>'G10'!$C$66:$J$66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1475"/>
          <c:y val="0.8315"/>
          <c:w val="0.9825"/>
          <c:h val="0.159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'G1'!$H$63</c:f>
              <c:strCache>
                <c:ptCount val="1"/>
                <c:pt idx="0">
                  <c:v>REMUNERACIONES (TOTAL $ 2.338.785.043)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'G1'!$G$64:$G$65</c:f>
              <c:strCache/>
            </c:strRef>
          </c:cat>
          <c:val>
            <c:numRef>
              <c:f>'G1'!$I$64:$I$65</c:f>
              <c:numCache/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delete val="1"/>
        <c:majorTickMark val="out"/>
        <c:minorTickMark val="none"/>
        <c:tickLblPos val="nextTo"/>
        <c:crossAx val="2251355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19325"/>
          <c:w val="0.98125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0.00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"/>
                  <c:y val="-0.00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'G11'!$C$71:$H$71</c:f>
              <c:strCache/>
            </c:strRef>
          </c:cat>
          <c:val>
            <c:numRef>
              <c:f>'G11'!$C$73:$H$73</c:f>
              <c:numCache/>
            </c:numRef>
          </c:val>
        </c:ser>
        <c:overlap val="-38"/>
        <c:gapWidth val="46"/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1949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765"/>
          <c:w val="1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45"/>
                  <c:y val="-0.01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'G11'!$C$63:$H$63</c:f>
              <c:strCache/>
            </c:strRef>
          </c:cat>
          <c:val>
            <c:numRef>
              <c:f>'G11'!$C$65:$H$65</c:f>
              <c:numCache/>
            </c:numRef>
          </c:val>
        </c:ser>
        <c:gapWidth val="46"/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98078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9325"/>
          <c:w val="1"/>
          <c:h val="0.5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425"/>
                  <c:y val="-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'G11'!$C$67:$G$67</c:f>
              <c:strCache/>
            </c:strRef>
          </c:cat>
          <c:val>
            <c:numRef>
              <c:f>'G11'!$C$69:$G$69</c:f>
              <c:numCache/>
            </c:numRef>
          </c:val>
        </c:ser>
        <c:gapWidth val="55"/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259870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875"/>
          <c:w val="0.9935"/>
          <c:h val="0.6555"/>
        </c:manualLayout>
      </c:layout>
      <c:pie3DChart>
        <c:varyColors val="1"/>
        <c:ser>
          <c:idx val="0"/>
          <c:order val="0"/>
          <c:tx>
            <c:strRef>
              <c:f>'G12'!$B$68</c:f>
              <c:strCache>
                <c:ptCount val="1"/>
                <c:pt idx="0">
                  <c:v>PRODUCCIÓN TOTAL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Lbls>
            <c:dLbl>
              <c:idx val="1"/>
              <c:layout>
                <c:manualLayout>
                  <c:x val="-0.0825"/>
                  <c:y val="0.026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4175"/>
                  <c:y val="-0.032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2125"/>
                  <c:y val="-0.047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172"/>
                  <c:y val="-0.06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0,01%</a:t>
                    </a:r>
                  </a:p>
                </c:rich>
              </c:tx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'G12'!$C$69:$H$69</c:f>
              <c:strCache/>
            </c:strRef>
          </c:cat>
          <c:val>
            <c:numRef>
              <c:f>'G12'!$C$75:$H$75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375"/>
          <c:y val="0.89175"/>
          <c:w val="0.90425"/>
          <c:h val="0.096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4"/>
          <c:y val="0.19175"/>
          <c:w val="0.95775"/>
          <c:h val="0.734"/>
        </c:manualLayout>
      </c:layout>
      <c:pie3DChart>
        <c:varyColors val="1"/>
        <c:ser>
          <c:idx val="0"/>
          <c:order val="0"/>
          <c:tx>
            <c:strRef>
              <c:f>'G12'!$A$70</c:f>
              <c:strCache>
                <c:ptCount val="1"/>
                <c:pt idx="0">
                  <c:v>HOTELES Y RESTAURANTES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20"/>
          </c:dPt>
          <c:dPt>
            <c:idx val="2"/>
            <c:explosion val="24"/>
          </c:dPt>
          <c:dPt>
            <c:idx val="3"/>
            <c:explosion val="13"/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218"/>
                  <c:y val="0.03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7425"/>
                  <c:y val="0.00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275"/>
                  <c:y val="-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95"/>
                  <c:y val="-0.05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0,23%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5225"/>
                  <c:y val="-0.019"/>
                </c:manualLayout>
              </c:layout>
              <c:numFmt formatCode="0.00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'G12'!$C$69:$H$69</c:f>
              <c:strCache/>
            </c:strRef>
          </c:cat>
          <c:val>
            <c:numRef>
              <c:f>'G12'!$C$71:$H$71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05525"/>
          <c:y val="0.889"/>
          <c:w val="0.92575"/>
          <c:h val="0.104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15"/>
          <c:y val="0.22925"/>
          <c:w val="0.82925"/>
          <c:h val="0.6295"/>
        </c:manualLayout>
      </c:layout>
      <c:pie3DChart>
        <c:varyColors val="1"/>
        <c:ser>
          <c:idx val="0"/>
          <c:order val="0"/>
          <c:tx>
            <c:strRef>
              <c:f>'G12'!$A$72</c:f>
              <c:strCache>
                <c:ptCount val="1"/>
                <c:pt idx="0">
                  <c:v>SERVICIOS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375"/>
                  <c:y val="-0.100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825"/>
                  <c:y val="0.02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22"/>
                  <c:y val="-0.025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1555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0,01%</a:t>
                    </a:r>
                  </a:p>
                </c:rich>
              </c:tx>
              <c:numFmt formatCode="0.0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'G12'!$C$69:$H$69</c:f>
              <c:strCache/>
            </c:strRef>
          </c:cat>
          <c:val>
            <c:numRef>
              <c:f>('G12'!$C$73,'G12'!$D$73,'G12'!$E$73,'G12'!$F$73,'G12'!$H$73)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"/>
          <c:w val="0.8835"/>
          <c:h val="0.128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0625"/>
          <c:y val="0.2115"/>
          <c:w val="0.99375"/>
          <c:h val="0.60325"/>
        </c:manualLayout>
      </c:layout>
      <c:pie3DChart>
        <c:varyColors val="1"/>
        <c:ser>
          <c:idx val="0"/>
          <c:order val="0"/>
          <c:tx>
            <c:strRef>
              <c:f>'G13'!$B$61</c:f>
              <c:strCache>
                <c:ptCount val="1"/>
                <c:pt idx="0">
                  <c:v>ADQUISICIONES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10"/>
          </c:dPt>
          <c:dPt>
            <c:idx val="3"/>
            <c:explosion val="5"/>
          </c:dPt>
          <c:dLbls>
            <c:dLbl>
              <c:idx val="1"/>
              <c:layout>
                <c:manualLayout>
                  <c:x val="0.00975"/>
                  <c:y val="-0.1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775"/>
                  <c:y val="0.02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5"/>
                  <c:y val="0.017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15"/>
                  <c:y val="-0.03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25"/>
                  <c:y val="-0.014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975"/>
                  <c:y val="0.01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'G13'!$C$62:$J$62</c:f>
              <c:strCache/>
            </c:strRef>
          </c:cat>
          <c:val>
            <c:numRef>
              <c:f>'G13'!$C$68:$J$68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86475"/>
          <c:w val="0.947"/>
          <c:h val="0.129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275"/>
          <c:y val="0.2145"/>
          <c:w val="0.98725"/>
          <c:h val="0.59425"/>
        </c:manualLayout>
      </c:layout>
      <c:pie3DChart>
        <c:varyColors val="1"/>
        <c:ser>
          <c:idx val="0"/>
          <c:order val="0"/>
          <c:tx>
            <c:strRef>
              <c:f>'G13'!$A$63</c:f>
              <c:strCache>
                <c:ptCount val="1"/>
                <c:pt idx="0">
                  <c:v>HOTELES Y RESTAURANTES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43,36%</a:t>
                    </a:r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9025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492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155"/>
                  <c:y val="-0.063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0525"/>
                  <c:y val="-0.038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355"/>
                  <c:y val="-0.03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76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'G13'!$C$62:$J$62</c:f>
              <c:strCache/>
            </c:strRef>
          </c:cat>
          <c:val>
            <c:numRef>
              <c:f>'G13'!$C$64:$J$64</c:f>
              <c:numCache/>
            </c:numRef>
          </c:val>
        </c:ser>
      </c:pie3DChart>
    </c:plotArea>
    <c:legend>
      <c:legendPos val="b"/>
      <c:layout>
        <c:manualLayout>
          <c:xMode val="edge"/>
          <c:yMode val="edge"/>
          <c:x val="0.0705"/>
          <c:y val="0.868"/>
          <c:w val="0.92725"/>
          <c:h val="0.132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68"/>
          <c:w val="1"/>
          <c:h val="0.62925"/>
        </c:manualLayout>
      </c:layout>
      <c:pie3DChart>
        <c:varyColors val="1"/>
        <c:ser>
          <c:idx val="0"/>
          <c:order val="0"/>
          <c:tx>
            <c:strRef>
              <c:f>'G13'!$A$65</c:f>
              <c:strCache>
                <c:ptCount val="1"/>
                <c:pt idx="0">
                  <c:v>SERVICIOS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25,33%</a:t>
                    </a:r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34"/>
                  <c:y val="0.021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1325"/>
                  <c:y val="-0.000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3"/>
                  <c:y val="-0.059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05125"/>
                  <c:y val="-0.054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-0.01425"/>
                  <c:y val="-0.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'G13'!$C$62:$J$62</c:f>
              <c:strCache/>
            </c:strRef>
          </c:cat>
          <c:val>
            <c:numRef>
              <c:f>'G13'!$C$66:$J$66</c:f>
              <c:numCache/>
            </c:numRef>
          </c:val>
        </c:ser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85"/>
          <c:w val="0.9955"/>
          <c:h val="0.124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'G1'!$H$69</c:f>
              <c:strCache>
                <c:ptCount val="1"/>
                <c:pt idx="0">
                  <c:v>PRODUCCIÓN (TOTAL $ 10.339.722.166)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'G1'!$G$70:$G$71</c:f>
              <c:strCache/>
            </c:strRef>
          </c:cat>
          <c:val>
            <c:numRef>
              <c:f>'G1'!$I$70:$I$71</c:f>
              <c:numCache/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delete val="1"/>
        <c:majorTickMark val="out"/>
        <c:minorTickMark val="none"/>
        <c:tickLblPos val="nextTo"/>
        <c:crossAx val="1165879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'G2'!$C$62</c:f>
              <c:strCache>
                <c:ptCount val="1"/>
                <c:pt idx="0">
                  <c:v>CONSUMO INTERMEDIO (Total $ 6.057.057.290)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'G2'!$B$63:$B$64</c:f>
              <c:strCache/>
            </c:strRef>
          </c:cat>
          <c:val>
            <c:numRef>
              <c:f>'G2'!$D$63:$D$64</c:f>
              <c:numCache/>
            </c:numRef>
          </c:val>
        </c:ser>
        <c:gapWidth val="264"/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</c:scaling>
        <c:axPos val="l"/>
        <c:delete val="1"/>
        <c:majorTickMark val="out"/>
        <c:minorTickMark val="none"/>
        <c:tickLblPos val="nextTo"/>
        <c:crossAx val="483863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VALOR AGREGADO (Total $ 4.282.664.876)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'G2'!$H$62</c:f>
              <c:strCache>
                <c:ptCount val="1"/>
                <c:pt idx="0">
                  <c:v>VALOR AGREGADO (Total $ 4.282.664.876)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'G2'!$G$63:$G$64</c:f>
              <c:strCache/>
            </c:strRef>
          </c:cat>
          <c:val>
            <c:numRef>
              <c:f>'G2'!$I$63:$I$64</c:f>
              <c:numCache/>
            </c:numRef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</c:scaling>
        <c:axPos val="l"/>
        <c:delete val="1"/>
        <c:majorTickMark val="out"/>
        <c:minorTickMark val="none"/>
        <c:tickLblPos val="nextTo"/>
        <c:crossAx val="5638496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'G2'!$C$69</c:f>
              <c:strCache>
                <c:ptCount val="1"/>
                <c:pt idx="0">
                  <c:v>FORMACIÓN DE CAPITAL FIJO (Total $ 824.485.322)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'G2'!$B$70:$B$71</c:f>
              <c:strCache/>
            </c:strRef>
          </c:cat>
          <c:val>
            <c:numRef>
              <c:f>'G2'!$D$70:$D$71</c:f>
              <c:numCache/>
            </c:numRef>
          </c:val>
        </c:ser>
        <c:gapWidth val="246"/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</c:scaling>
        <c:axPos val="l"/>
        <c:delete val="1"/>
        <c:majorTickMark val="out"/>
        <c:minorTickMark val="none"/>
        <c:tickLblPos val="nextTo"/>
        <c:crossAx val="377926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EMPRESAS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TOTAL NACIONAL (958)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'G3'!$B$65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('G3'!$C$64,'G3'!$E$64)</c:f>
              <c:strCache/>
            </c:strRef>
          </c:cat>
          <c:val>
            <c:numRef>
              <c:f>('G3'!$C$65,'G3'!$E$65)</c:f>
              <c:numCache/>
            </c:numRef>
          </c:val>
        </c:ser>
        <c:ser>
          <c:idx val="2"/>
          <c:order val="1"/>
          <c:tx>
            <c:strRef>
              <c:f>'G3'!$B$66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('G3'!$C$64,'G3'!$E$64)</c:f>
              <c:strCache/>
            </c:strRef>
          </c:cat>
          <c:val>
            <c:numRef>
              <c:f>('G3'!$C$66,'G3'!$E$66)</c:f>
              <c:numCache/>
            </c:numRef>
          </c:val>
        </c:ser>
        <c:ser>
          <c:idx val="3"/>
          <c:order val="2"/>
          <c:tx>
            <c:strRef>
              <c:f>'G3'!$B$67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('G3'!$C$64,'G3'!$E$64)</c:f>
              <c:strCache/>
            </c:strRef>
          </c:cat>
          <c:val>
            <c:numRef>
              <c:f>('G3'!$C$67,'G3'!$E$67)</c:f>
              <c:numCache/>
            </c:numRef>
          </c:val>
        </c:ser>
        <c:ser>
          <c:idx val="4"/>
          <c:order val="3"/>
          <c:tx>
            <c:strRef>
              <c:f>'G3'!$B$68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('G3'!$C$64,'G3'!$E$64)</c:f>
              <c:strCache/>
            </c:strRef>
          </c:cat>
          <c:val>
            <c:numRef>
              <c:f>('G3'!$C$68,'G3'!$E$68)</c:f>
              <c:numCache/>
            </c:numRef>
          </c:val>
        </c:ser>
        <c:ser>
          <c:idx val="5"/>
          <c:order val="4"/>
          <c:tx>
            <c:strRef>
              <c:f>'G3'!$B$69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('G3'!$C$64,'G3'!$E$64)</c:f>
              <c:strCache/>
            </c:strRef>
          </c:cat>
          <c:val>
            <c:numRef>
              <c:f>('G3'!$C$69,'G3'!$E$69)</c:f>
              <c:numCache/>
            </c:numRef>
          </c:val>
        </c:ser>
        <c:gapWidth val="75"/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delete val="1"/>
        <c:majorTickMark val="none"/>
        <c:minorTickMark val="none"/>
        <c:tickLblPos val="nextTo"/>
        <c:crossAx val="376846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PERSONAL OCUPADO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TOTAL NACIONAL (158.144 )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'G3'!$I$65</c:f>
              <c:strCache>
                <c:ptCount val="1"/>
                <c:pt idx="0">
                  <c:v>HASTA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('G3'!$J$64,'G3'!$L$64)</c:f>
              <c:strCache/>
            </c:strRef>
          </c:cat>
          <c:val>
            <c:numRef>
              <c:f>('G3'!$K$66,'G3'!$M$66)</c:f>
              <c:numCache/>
            </c:numRef>
          </c:val>
        </c:ser>
        <c:ser>
          <c:idx val="2"/>
          <c:order val="1"/>
          <c:tx>
            <c:strRef>
              <c:f>'G3'!$I$66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('G3'!$J$64,'G3'!$L$64)</c:f>
              <c:strCache/>
            </c:strRef>
          </c:cat>
          <c:val>
            <c:numRef>
              <c:f>('G3'!$K$66,'G3'!$M$66)</c:f>
              <c:numCache/>
            </c:numRef>
          </c:val>
        </c:ser>
        <c:ser>
          <c:idx val="3"/>
          <c:order val="2"/>
          <c:tx>
            <c:strRef>
              <c:f>'G3'!$I$67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('G3'!$J$64,'G3'!$L$64)</c:f>
              <c:strCache/>
            </c:strRef>
          </c:cat>
          <c:val>
            <c:numRef>
              <c:f>('G3'!$K$67,'G3'!$M$67)</c:f>
              <c:numCache/>
            </c:numRef>
          </c:val>
        </c:ser>
        <c:ser>
          <c:idx val="4"/>
          <c:order val="3"/>
          <c:tx>
            <c:strRef>
              <c:f>'G3'!$I$68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('G3'!$J$64,'G3'!$L$64)</c:f>
              <c:strCache/>
            </c:strRef>
          </c:cat>
          <c:val>
            <c:numRef>
              <c:f>('G3'!$K$68,'G3'!$M$68)</c:f>
              <c:numCache/>
            </c:numRef>
          </c:val>
        </c:ser>
        <c:ser>
          <c:idx val="5"/>
          <c:order val="4"/>
          <c:tx>
            <c:strRef>
              <c:f>'G3'!$I$69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('G3'!$J$64,'G3'!$L$64)</c:f>
              <c:strCache/>
            </c:strRef>
          </c:cat>
          <c:val>
            <c:numRef>
              <c:f>('G3'!$K$69,'G3'!$M$69)</c:f>
              <c:numCache/>
            </c:numRef>
          </c:val>
        </c:ser>
        <c:gapWidth val="75"/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</c:scaling>
        <c:axPos val="l"/>
        <c:delete val="1"/>
        <c:majorTickMark val="none"/>
        <c:minorTickMark val="none"/>
        <c:tickLblPos val="nextTo"/>
        <c:crossAx val="3256142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5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20550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0.00275</cdr:y>
    </cdr:from>
    <cdr:to>
      <cdr:x>0.81475</cdr:x>
      <cdr:y>0.14775</cdr:y>
    </cdr:to>
    <cdr:sp macro="" textlink="">
      <cdr:nvSpPr>
        <cdr:cNvPr id="2" name="1 CuadroTexto"/>
        <cdr:cNvSpPr txBox="1"/>
      </cdr:nvSpPr>
      <cdr:spPr>
        <a:xfrm>
          <a:off x="1343025" y="9525"/>
          <a:ext cx="48577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VALOR AGREGADO TOTAL NACIONAL     </a:t>
          </a:r>
          <a:endParaRPr lang="es-EC" sz="1400">
            <a:effectLst/>
            <a:latin typeface="+mn-lt"/>
            <a:cs typeface="Arial" panose="020B0604020202020204" pitchFamily="34" charset="0"/>
          </a:endParaRPr>
        </a:p>
        <a:p>
          <a:pPr algn="ctr" rtl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(</a:t>
          </a:r>
          <a:r>
            <a:rPr lang="es-EC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$ 4.282.664.876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)</a:t>
          </a:r>
          <a:endParaRPr lang="es-EC" sz="14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6</xdr:row>
      <xdr:rowOff>142875</xdr:rowOff>
    </xdr:from>
    <xdr:to>
      <xdr:col>8</xdr:col>
      <xdr:colOff>514350</xdr:colOff>
      <xdr:row>31</xdr:row>
      <xdr:rowOff>123825</xdr:rowOff>
    </xdr:to>
    <xdr:graphicFrame macro="">
      <xdr:nvGraphicFramePr>
        <xdr:cNvPr id="15" name="14 Gráfico"/>
        <xdr:cNvGraphicFramePr/>
      </xdr:nvGraphicFramePr>
      <xdr:xfrm>
        <a:off x="352425" y="1285875"/>
        <a:ext cx="70770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34</xdr:row>
      <xdr:rowOff>85725</xdr:rowOff>
    </xdr:from>
    <xdr:to>
      <xdr:col>13</xdr:col>
      <xdr:colOff>609600</xdr:colOff>
      <xdr:row>57</xdr:row>
      <xdr:rowOff>133350</xdr:rowOff>
    </xdr:to>
    <xdr:graphicFrame macro="">
      <xdr:nvGraphicFramePr>
        <xdr:cNvPr id="16" name="15 Gráfico"/>
        <xdr:cNvGraphicFramePr/>
      </xdr:nvGraphicFramePr>
      <xdr:xfrm>
        <a:off x="3867150" y="6562725"/>
        <a:ext cx="790575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342900</xdr:colOff>
      <xdr:row>7</xdr:row>
      <xdr:rowOff>57150</xdr:rowOff>
    </xdr:from>
    <xdr:to>
      <xdr:col>18</xdr:col>
      <xdr:colOff>695325</xdr:colOff>
      <xdr:row>31</xdr:row>
      <xdr:rowOff>85725</xdr:rowOff>
    </xdr:to>
    <xdr:graphicFrame macro="">
      <xdr:nvGraphicFramePr>
        <xdr:cNvPr id="17" name="16 Gráfico"/>
        <xdr:cNvGraphicFramePr/>
      </xdr:nvGraphicFramePr>
      <xdr:xfrm>
        <a:off x="8058150" y="1390650"/>
        <a:ext cx="76104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85725</xdr:colOff>
      <xdr:row>6</xdr:row>
      <xdr:rowOff>95250</xdr:rowOff>
    </xdr:from>
    <xdr:to>
      <xdr:col>6</xdr:col>
      <xdr:colOff>695325</xdr:colOff>
      <xdr:row>10</xdr:row>
      <xdr:rowOff>38100</xdr:rowOff>
    </xdr:to>
    <xdr:sp macro="" textlink="">
      <xdr:nvSpPr>
        <xdr:cNvPr id="2" name="1 CuadroTexto"/>
        <xdr:cNvSpPr txBox="1"/>
      </xdr:nvSpPr>
      <xdr:spPr>
        <a:xfrm>
          <a:off x="1809750" y="1238250"/>
          <a:ext cx="40386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CONSUMO INTERMEDIO</a:t>
          </a:r>
        </a:p>
        <a:p>
          <a:pPr algn="ctr"/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TOTAL NACIONAL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($ 6.057.057.290)</a:t>
          </a:r>
          <a:endParaRPr lang="es-EC" sz="1400"/>
        </a:p>
      </xdr:txBody>
    </xdr:sp>
    <xdr:clientData/>
  </xdr:twoCellAnchor>
  <xdr:twoCellAnchor>
    <xdr:from>
      <xdr:col>7</xdr:col>
      <xdr:colOff>190500</xdr:colOff>
      <xdr:row>34</xdr:row>
      <xdr:rowOff>180975</xdr:rowOff>
    </xdr:from>
    <xdr:to>
      <xdr:col>11</xdr:col>
      <xdr:colOff>514350</xdr:colOff>
      <xdr:row>38</xdr:row>
      <xdr:rowOff>57150</xdr:rowOff>
    </xdr:to>
    <xdr:sp macro="" textlink="">
      <xdr:nvSpPr>
        <xdr:cNvPr id="3" name="2 CuadroTexto"/>
        <xdr:cNvSpPr txBox="1"/>
      </xdr:nvSpPr>
      <xdr:spPr>
        <a:xfrm>
          <a:off x="6105525" y="6657975"/>
          <a:ext cx="40481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FORMACIÓN DE CAPITAL FIJO                                                   </a:t>
          </a:r>
          <a:endParaRPr lang="es-EC" sz="1400">
            <a:effectLst/>
            <a:latin typeface="+mn-lt"/>
            <a:cs typeface="Arial" panose="020B0604020202020204" pitchFamily="34" charset="0"/>
          </a:endParaRPr>
        </a:p>
        <a:p>
          <a:pPr algn="ctr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(</a:t>
          </a:r>
          <a:r>
            <a:rPr lang="es-EC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$  824.485.322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)</a:t>
          </a:r>
          <a:endParaRPr lang="es-EC" sz="140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4</xdr:row>
      <xdr:rowOff>95250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573530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76200</xdr:rowOff>
    </xdr:from>
    <xdr:to>
      <xdr:col>9</xdr:col>
      <xdr:colOff>209550</xdr:colOff>
      <xdr:row>31</xdr:row>
      <xdr:rowOff>142875</xdr:rowOff>
    </xdr:to>
    <xdr:graphicFrame macro="">
      <xdr:nvGraphicFramePr>
        <xdr:cNvPr id="7" name="6 Gráfico"/>
        <xdr:cNvGraphicFramePr/>
      </xdr:nvGraphicFramePr>
      <xdr:xfrm>
        <a:off x="1095375" y="1600200"/>
        <a:ext cx="59721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8</xdr:row>
      <xdr:rowOff>57150</xdr:rowOff>
    </xdr:from>
    <xdr:to>
      <xdr:col>18</xdr:col>
      <xdr:colOff>38100</xdr:colOff>
      <xdr:row>32</xdr:row>
      <xdr:rowOff>9525</xdr:rowOff>
    </xdr:to>
    <xdr:graphicFrame macro="">
      <xdr:nvGraphicFramePr>
        <xdr:cNvPr id="8" name="7 Gráfico"/>
        <xdr:cNvGraphicFramePr/>
      </xdr:nvGraphicFramePr>
      <xdr:xfrm>
        <a:off x="7829550" y="1581150"/>
        <a:ext cx="5924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33</xdr:row>
      <xdr:rowOff>171450</xdr:rowOff>
    </xdr:from>
    <xdr:to>
      <xdr:col>13</xdr:col>
      <xdr:colOff>762000</xdr:colOff>
      <xdr:row>58</xdr:row>
      <xdr:rowOff>161925</xdr:rowOff>
    </xdr:to>
    <xdr:graphicFrame macro="">
      <xdr:nvGraphicFramePr>
        <xdr:cNvPr id="12" name="11 Gráfico"/>
        <xdr:cNvGraphicFramePr/>
      </xdr:nvGraphicFramePr>
      <xdr:xfrm>
        <a:off x="4610100" y="6457950"/>
        <a:ext cx="60579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666750</xdr:colOff>
      <xdr:row>4</xdr:row>
      <xdr:rowOff>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38275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85725</xdr:rowOff>
    </xdr:from>
    <xdr:to>
      <xdr:col>7</xdr:col>
      <xdr:colOff>657225</xdr:colOff>
      <xdr:row>25</xdr:row>
      <xdr:rowOff>57150</xdr:rowOff>
    </xdr:to>
    <xdr:graphicFrame macro="">
      <xdr:nvGraphicFramePr>
        <xdr:cNvPr id="7" name="6 Gráfico"/>
        <xdr:cNvGraphicFramePr/>
      </xdr:nvGraphicFramePr>
      <xdr:xfrm>
        <a:off x="676275" y="847725"/>
        <a:ext cx="64103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3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84296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104775</xdr:rowOff>
    </xdr:from>
    <xdr:to>
      <xdr:col>10</xdr:col>
      <xdr:colOff>314325</xdr:colOff>
      <xdr:row>32</xdr:row>
      <xdr:rowOff>180975</xdr:rowOff>
    </xdr:to>
    <xdr:graphicFrame macro="">
      <xdr:nvGraphicFramePr>
        <xdr:cNvPr id="7" name="6 Gráfico"/>
        <xdr:cNvGraphicFramePr/>
      </xdr:nvGraphicFramePr>
      <xdr:xfrm>
        <a:off x="352425" y="1552575"/>
        <a:ext cx="90678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3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b="92713"/>
        <a:stretch>
          <a:fillRect/>
        </a:stretch>
      </xdr:blipFill>
      <xdr:spPr>
        <a:xfrm>
          <a:off x="0" y="0"/>
          <a:ext cx="98964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</cdr:y>
    </cdr:from>
    <cdr:to>
      <cdr:x>0.895</cdr:x>
      <cdr:y>0.13825</cdr:y>
    </cdr:to>
    <cdr:sp macro="" textlink="">
      <cdr:nvSpPr>
        <cdr:cNvPr id="3" name="2 CuadroTexto"/>
        <cdr:cNvSpPr txBox="1"/>
      </cdr:nvSpPr>
      <cdr:spPr>
        <a:xfrm>
          <a:off x="990600" y="0"/>
          <a:ext cx="5610225" cy="571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REMUNERACIONES  </a:t>
          </a:r>
          <a:r>
            <a:rPr lang="es-EC" sz="1400" b="1">
              <a:effectLst/>
              <a:latin typeface="+mn-lt"/>
              <a:ea typeface="+mn-ea"/>
              <a:cs typeface="Arial" panose="020B0604020202020204" pitchFamily="34" charset="0"/>
            </a:rPr>
            <a:t>TOTAL NACIONAL</a:t>
          </a:r>
          <a:r>
            <a:rPr lang="es-EC" sz="1400" b="1">
              <a:latin typeface="+mn-lt"/>
              <a:cs typeface="Arial" panose="020B0604020202020204" pitchFamily="34" charset="0"/>
            </a:rPr>
            <a:t/>
          </a:r>
        </a:p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 ($  2.338.785.043)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</cdr:y>
    </cdr:from>
    <cdr:to>
      <cdr:x>0.965</cdr:x>
      <cdr:y>0.108</cdr:y>
    </cdr:to>
    <cdr:sp macro="" textlink="">
      <cdr:nvSpPr>
        <cdr:cNvPr id="2" name="1 CuadroTexto"/>
        <cdr:cNvSpPr txBox="1"/>
      </cdr:nvSpPr>
      <cdr:spPr>
        <a:xfrm>
          <a:off x="647700" y="0"/>
          <a:ext cx="5324475" cy="466725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REMUNERACIONES - </a:t>
          </a:r>
          <a:r>
            <a:rPr lang="es-EC" sz="1400" b="1">
              <a:effectLst/>
              <a:latin typeface="+mn-lt"/>
              <a:ea typeface="+mn-ea"/>
              <a:cs typeface="Arial" panose="020B0604020202020204" pitchFamily="34" charset="0"/>
            </a:rPr>
            <a:t>HOTELES</a:t>
          </a:r>
          <a:r>
            <a:rPr lang="es-EC" sz="1400" b="1" baseline="0">
              <a:effectLst/>
              <a:latin typeface="+mn-lt"/>
              <a:ea typeface="+mn-ea"/>
              <a:cs typeface="Arial" panose="020B0604020202020204" pitchFamily="34" charset="0"/>
            </a:rPr>
            <a:t> Y RESTAURANTES </a:t>
          </a:r>
        </a:p>
        <a:p>
          <a:pPr algn="ctr"/>
          <a:r>
            <a:rPr lang="es-EC" sz="1400" b="1" baseline="0">
              <a:effectLst/>
              <a:latin typeface="+mn-lt"/>
              <a:ea typeface="+mn-ea"/>
              <a:cs typeface="Arial" panose="020B0604020202020204" pitchFamily="34" charset="0"/>
            </a:rPr>
            <a:t>( $ 316.246.350)</a:t>
          </a:r>
          <a:endParaRPr lang="es-EC" sz="14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0.02975</cdr:y>
    </cdr:from>
    <cdr:to>
      <cdr:x>0.812</cdr:x>
      <cdr:y>0.1265</cdr:y>
    </cdr:to>
    <cdr:sp macro="" textlink="">
      <cdr:nvSpPr>
        <cdr:cNvPr id="2" name="1 CuadroTexto"/>
        <cdr:cNvSpPr txBox="1"/>
      </cdr:nvSpPr>
      <cdr:spPr>
        <a:xfrm>
          <a:off x="1123950" y="123825"/>
          <a:ext cx="4438650" cy="419100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REMUNERACIONES</a:t>
          </a:r>
          <a:r>
            <a:rPr lang="es-EC" sz="1400" b="1" baseline="0">
              <a:latin typeface="+mn-lt"/>
              <a:cs typeface="Arial" panose="020B0604020202020204" pitchFamily="34" charset="0"/>
            </a:rPr>
            <a:t> -</a:t>
          </a:r>
          <a:r>
            <a:rPr lang="es-EC" sz="1400" b="1">
              <a:latin typeface="+mn-lt"/>
              <a:cs typeface="Arial" panose="020B0604020202020204" pitchFamily="34" charset="0"/>
            </a:rPr>
            <a:t/>
          </a:r>
          <a:r>
            <a:rPr lang="es-EC" sz="1400" b="1">
              <a:effectLst/>
              <a:latin typeface="+mn-lt"/>
              <a:ea typeface="+mn-ea"/>
              <a:cs typeface="Arial" panose="020B0604020202020204" pitchFamily="34" charset="0"/>
            </a:rPr>
            <a:t>SERVICIOS</a:t>
          </a:r>
          <a:r>
            <a:rPr lang="es-EC" sz="1400" b="1" baseline="0">
              <a:effectLst/>
              <a:latin typeface="+mn-lt"/>
              <a:ea typeface="+mn-ea"/>
              <a:cs typeface="Arial" panose="020B0604020202020204" pitchFamily="34" charset="0"/>
            </a:rPr>
            <a:t/>
          </a:r>
        </a:p>
        <a:p>
          <a:pPr algn="ctr"/>
          <a:r>
            <a:rPr lang="es-EC" sz="1400" b="1" baseline="0">
              <a:effectLst/>
              <a:latin typeface="+mn-lt"/>
              <a:ea typeface="+mn-ea"/>
              <a:cs typeface="Arial" panose="020B0604020202020204" pitchFamily="34" charset="0"/>
            </a:rPr>
            <a:t>( $ 2.022.538.693</a:t>
          </a:r>
          <a:r>
            <a:rPr lang="es-EC" sz="1400" b="1">
              <a:latin typeface="+mn-lt"/>
              <a:cs typeface="Arial" panose="020B0604020202020204" pitchFamily="34" charset="0"/>
            </a:rPr>
            <a:t> 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0</xdr:rowOff>
    </xdr:from>
    <xdr:to>
      <xdr:col>8</xdr:col>
      <xdr:colOff>304800</xdr:colOff>
      <xdr:row>30</xdr:row>
      <xdr:rowOff>161925</xdr:rowOff>
    </xdr:to>
    <xdr:graphicFrame macro="">
      <xdr:nvGraphicFramePr>
        <xdr:cNvPr id="7" name="6 Gráfico"/>
        <xdr:cNvGraphicFramePr/>
      </xdr:nvGraphicFramePr>
      <xdr:xfrm>
        <a:off x="323850" y="1333500"/>
        <a:ext cx="7381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8</xdr:row>
      <xdr:rowOff>0</xdr:rowOff>
    </xdr:from>
    <xdr:to>
      <xdr:col>17</xdr:col>
      <xdr:colOff>47625</xdr:colOff>
      <xdr:row>31</xdr:row>
      <xdr:rowOff>95250</xdr:rowOff>
    </xdr:to>
    <xdr:graphicFrame macro="">
      <xdr:nvGraphicFramePr>
        <xdr:cNvPr id="8" name="7 Gráfico"/>
        <xdr:cNvGraphicFramePr/>
      </xdr:nvGraphicFramePr>
      <xdr:xfrm>
        <a:off x="8391525" y="1333500"/>
        <a:ext cx="62007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32</xdr:row>
      <xdr:rowOff>152400</xdr:rowOff>
    </xdr:from>
    <xdr:to>
      <xdr:col>12</xdr:col>
      <xdr:colOff>333375</xdr:colOff>
      <xdr:row>55</xdr:row>
      <xdr:rowOff>123825</xdr:rowOff>
    </xdr:to>
    <xdr:graphicFrame macro="">
      <xdr:nvGraphicFramePr>
        <xdr:cNvPr id="12" name="11 Gráfico"/>
        <xdr:cNvGraphicFramePr/>
      </xdr:nvGraphicFramePr>
      <xdr:xfrm>
        <a:off x="4210050" y="5867400"/>
        <a:ext cx="68580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4</xdr:row>
      <xdr:rowOff>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57325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0.03625</cdr:y>
    </cdr:from>
    <cdr:to>
      <cdr:x>0.89675</cdr:x>
      <cdr:y>0.1795</cdr:y>
    </cdr:to>
    <cdr:sp macro="" textlink="">
      <cdr:nvSpPr>
        <cdr:cNvPr id="2" name="1 CuadroTexto"/>
        <cdr:cNvSpPr txBox="1"/>
      </cdr:nvSpPr>
      <cdr:spPr>
        <a:xfrm>
          <a:off x="276225" y="161925"/>
          <a:ext cx="5619750" cy="64770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CONSUMO INTERMEDIO TOTAL NACIONAL</a:t>
          </a:r>
        </a:p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 (</a:t>
          </a:r>
          <a:r>
            <a:rPr lang="es-EC" sz="1400" b="1" baseline="0">
              <a:latin typeface="+mn-lt"/>
              <a:cs typeface="Arial" panose="020B0604020202020204" pitchFamily="34" charset="0"/>
            </a:rPr>
            <a:t> $ 6.057.057.290</a:t>
          </a:r>
          <a:r>
            <a:rPr lang="es-EC" sz="1400" b="1">
              <a:latin typeface="+mn-lt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114300</xdr:rowOff>
    </xdr:from>
    <xdr:to>
      <xdr:col>8</xdr:col>
      <xdr:colOff>504825</xdr:colOff>
      <xdr:row>26</xdr:row>
      <xdr:rowOff>180975</xdr:rowOff>
    </xdr:to>
    <xdr:graphicFrame macro="">
      <xdr:nvGraphicFramePr>
        <xdr:cNvPr id="2" name="1 Gráfico"/>
        <xdr:cNvGraphicFramePr/>
      </xdr:nvGraphicFramePr>
      <xdr:xfrm>
        <a:off x="895350" y="1066800"/>
        <a:ext cx="61722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6</xdr:row>
      <xdr:rowOff>19050</xdr:rowOff>
    </xdr:from>
    <xdr:to>
      <xdr:col>17</xdr:col>
      <xdr:colOff>361950</xdr:colOff>
      <xdr:row>27</xdr:row>
      <xdr:rowOff>0</xdr:rowOff>
    </xdr:to>
    <xdr:graphicFrame macro="">
      <xdr:nvGraphicFramePr>
        <xdr:cNvPr id="9" name="8 Gráfico"/>
        <xdr:cNvGraphicFramePr/>
      </xdr:nvGraphicFramePr>
      <xdr:xfrm>
        <a:off x="8077200" y="1162050"/>
        <a:ext cx="57054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30</xdr:row>
      <xdr:rowOff>9525</xdr:rowOff>
    </xdr:from>
    <xdr:to>
      <xdr:col>9</xdr:col>
      <xdr:colOff>9525</xdr:colOff>
      <xdr:row>52</xdr:row>
      <xdr:rowOff>142875</xdr:rowOff>
    </xdr:to>
    <xdr:graphicFrame macro="">
      <xdr:nvGraphicFramePr>
        <xdr:cNvPr id="10" name="9 Gráfico"/>
        <xdr:cNvGraphicFramePr/>
      </xdr:nvGraphicFramePr>
      <xdr:xfrm>
        <a:off x="1162050" y="5724525"/>
        <a:ext cx="61722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57150</xdr:colOff>
      <xdr:row>30</xdr:row>
      <xdr:rowOff>9525</xdr:rowOff>
    </xdr:from>
    <xdr:to>
      <xdr:col>17</xdr:col>
      <xdr:colOff>428625</xdr:colOff>
      <xdr:row>52</xdr:row>
      <xdr:rowOff>142875</xdr:rowOff>
    </xdr:to>
    <xdr:graphicFrame macro="">
      <xdr:nvGraphicFramePr>
        <xdr:cNvPr id="11" name="10 Gráfico"/>
        <xdr:cNvGraphicFramePr/>
      </xdr:nvGraphicFramePr>
      <xdr:xfrm>
        <a:off x="8143875" y="5724525"/>
        <a:ext cx="57054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4</xdr:row>
      <xdr:rowOff>133350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34493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0.023</cdr:y>
    </cdr:from>
    <cdr:to>
      <cdr:x>0.98925</cdr:x>
      <cdr:y>0.139</cdr:y>
    </cdr:to>
    <cdr:sp macro="" textlink="">
      <cdr:nvSpPr>
        <cdr:cNvPr id="2" name="1 CuadroTexto"/>
        <cdr:cNvSpPr txBox="1"/>
      </cdr:nvSpPr>
      <cdr:spPr>
        <a:xfrm>
          <a:off x="47625" y="85725"/>
          <a:ext cx="616267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CONSUMO INTERMEDIO</a:t>
          </a:r>
          <a:r>
            <a:rPr lang="es-EC" sz="1400" b="1" baseline="0">
              <a:latin typeface="+mn-lt"/>
              <a:cs typeface="Arial" panose="020B0604020202020204" pitchFamily="34" charset="0"/>
            </a:rPr>
            <a:t> - HOTELES Y RESTAURANTES                   </a:t>
          </a:r>
        </a:p>
        <a:p>
          <a:pPr algn="ctr"/>
          <a:r>
            <a:rPr lang="es-EC" sz="1400" b="1" baseline="0">
              <a:latin typeface="+mn-lt"/>
              <a:cs typeface="Arial" panose="020B0604020202020204" pitchFamily="34" charset="0"/>
            </a:rPr>
            <a:t>($ 760.113.349</a:t>
          </a:r>
          <a:r>
            <a:rPr lang="es-EC" sz="1400" b="1">
              <a:latin typeface="+mn-lt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0.022</cdr:y>
    </cdr:from>
    <cdr:to>
      <cdr:x>0.99975</cdr:x>
      <cdr:y>0.12325</cdr:y>
    </cdr:to>
    <cdr:sp macro="" textlink="">
      <cdr:nvSpPr>
        <cdr:cNvPr id="2" name="1 CuadroTexto"/>
        <cdr:cNvSpPr txBox="1"/>
      </cdr:nvSpPr>
      <cdr:spPr>
        <a:xfrm>
          <a:off x="152400" y="95250"/>
          <a:ext cx="5753100" cy="4667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CONSUMO INTERMEDIO </a:t>
          </a:r>
          <a:r>
            <a:rPr lang="es-EC" sz="1400" b="1" baseline="0">
              <a:latin typeface="+mn-lt"/>
              <a:cs typeface="Arial" panose="020B0604020202020204" pitchFamily="34" charset="0"/>
            </a:rPr>
            <a:t> SERVICIOS                    </a:t>
          </a:r>
        </a:p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($ 5.296.943.941)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66675</xdr:rowOff>
    </xdr:from>
    <xdr:to>
      <xdr:col>6</xdr:col>
      <xdr:colOff>895350</xdr:colOff>
      <xdr:row>30</xdr:row>
      <xdr:rowOff>180975</xdr:rowOff>
    </xdr:to>
    <xdr:graphicFrame macro="">
      <xdr:nvGraphicFramePr>
        <xdr:cNvPr id="6" name="5 Gráfico"/>
        <xdr:cNvGraphicFramePr/>
      </xdr:nvGraphicFramePr>
      <xdr:xfrm>
        <a:off x="333375" y="1019175"/>
        <a:ext cx="65817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542925</xdr:colOff>
      <xdr:row>5</xdr:row>
      <xdr:rowOff>133350</xdr:rowOff>
    </xdr:from>
    <xdr:to>
      <xdr:col>16</xdr:col>
      <xdr:colOff>381000</xdr:colOff>
      <xdr:row>29</xdr:row>
      <xdr:rowOff>47625</xdr:rowOff>
    </xdr:to>
    <xdr:graphicFrame macro="">
      <xdr:nvGraphicFramePr>
        <xdr:cNvPr id="7" name="6 Gráfico"/>
        <xdr:cNvGraphicFramePr/>
      </xdr:nvGraphicFramePr>
      <xdr:xfrm>
        <a:off x="8543925" y="1085850"/>
        <a:ext cx="62865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676275</xdr:colOff>
      <xdr:row>31</xdr:row>
      <xdr:rowOff>133350</xdr:rowOff>
    </xdr:from>
    <xdr:to>
      <xdr:col>10</xdr:col>
      <xdr:colOff>723900</xdr:colOff>
      <xdr:row>56</xdr:row>
      <xdr:rowOff>9525</xdr:rowOff>
    </xdr:to>
    <xdr:graphicFrame macro="">
      <xdr:nvGraphicFramePr>
        <xdr:cNvPr id="8" name="7 Gráfico"/>
        <xdr:cNvGraphicFramePr/>
      </xdr:nvGraphicFramePr>
      <xdr:xfrm>
        <a:off x="4686300" y="5657850"/>
        <a:ext cx="5915025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323850</xdr:colOff>
      <xdr:row>3</xdr:row>
      <xdr:rowOff>161925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7732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0.004</cdr:y>
    </cdr:from>
    <cdr:to>
      <cdr:x>0.9425</cdr:x>
      <cdr:y>0.1315</cdr:y>
    </cdr:to>
    <cdr:sp macro="" textlink="">
      <cdr:nvSpPr>
        <cdr:cNvPr id="2" name="1 CuadroTexto"/>
        <cdr:cNvSpPr txBox="1"/>
      </cdr:nvSpPr>
      <cdr:spPr>
        <a:xfrm>
          <a:off x="352425" y="19050"/>
          <a:ext cx="7077075" cy="647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4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PRODUCCIÓN</a:t>
          </a:r>
          <a:r>
            <a:rPr lang="es-EC" sz="1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TOTAL  NACIONAL </a:t>
          </a:r>
        </a:p>
        <a:p>
          <a:pPr algn="ctr"/>
          <a:r>
            <a:rPr lang="es-EC" sz="1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($ 10.339.722.166)</a:t>
          </a:r>
          <a:endParaRPr lang="es-EC" sz="14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0.98425</cdr:x>
      <cdr:y>0.1205</cdr:y>
    </cdr:to>
    <cdr:sp macro="" textlink="">
      <cdr:nvSpPr>
        <cdr:cNvPr id="2" name="1 CuadroTexto"/>
        <cdr:cNvSpPr txBox="1"/>
      </cdr:nvSpPr>
      <cdr:spPr>
        <a:xfrm>
          <a:off x="57150" y="0"/>
          <a:ext cx="7848600" cy="590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PRODUCCIÓN</a:t>
          </a:r>
          <a:r>
            <a:rPr lang="es-EC" sz="1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HOTELES Y RESTAURANTES  </a:t>
          </a:r>
        </a:p>
        <a:p>
          <a:pPr algn="ctr"/>
          <a:r>
            <a:rPr lang="es-EC" sz="1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($ 1.173.461.896)</a:t>
          </a:r>
          <a:endParaRPr lang="es-EC" sz="14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0.02425</cdr:y>
    </cdr:from>
    <cdr:to>
      <cdr:x>0.983</cdr:x>
      <cdr:y>0.146</cdr:y>
    </cdr:to>
    <cdr:sp macro="" textlink="">
      <cdr:nvSpPr>
        <cdr:cNvPr id="2" name="1 CuadroTexto"/>
        <cdr:cNvSpPr txBox="1"/>
      </cdr:nvSpPr>
      <cdr:spPr>
        <a:xfrm>
          <a:off x="161925" y="114300"/>
          <a:ext cx="9391650" cy="609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4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PRODUCCIÓN</a:t>
          </a:r>
          <a:r>
            <a:rPr lang="es-EC" sz="1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SERVICIOS  </a:t>
          </a:r>
        </a:p>
        <a:p>
          <a:pPr algn="ctr"/>
          <a:r>
            <a:rPr lang="es-EC" sz="1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($ 9.166.260.270)</a:t>
          </a:r>
          <a:endParaRPr lang="es-EC" sz="14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180975</xdr:rowOff>
    </xdr:from>
    <xdr:to>
      <xdr:col>8</xdr:col>
      <xdr:colOff>228600</xdr:colOff>
      <xdr:row>31</xdr:row>
      <xdr:rowOff>85725</xdr:rowOff>
    </xdr:to>
    <xdr:graphicFrame macro="">
      <xdr:nvGraphicFramePr>
        <xdr:cNvPr id="8" name="7 Gráfico"/>
        <xdr:cNvGraphicFramePr/>
      </xdr:nvGraphicFramePr>
      <xdr:xfrm>
        <a:off x="161925" y="942975"/>
        <a:ext cx="78867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5</xdr:row>
      <xdr:rowOff>104775</xdr:rowOff>
    </xdr:from>
    <xdr:to>
      <xdr:col>19</xdr:col>
      <xdr:colOff>19050</xdr:colOff>
      <xdr:row>31</xdr:row>
      <xdr:rowOff>19050</xdr:rowOff>
    </xdr:to>
    <xdr:graphicFrame macro="">
      <xdr:nvGraphicFramePr>
        <xdr:cNvPr id="12" name="11 Gráfico"/>
        <xdr:cNvGraphicFramePr/>
      </xdr:nvGraphicFramePr>
      <xdr:xfrm>
        <a:off x="8181975" y="1057275"/>
        <a:ext cx="80391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36</xdr:row>
      <xdr:rowOff>0</xdr:rowOff>
    </xdr:from>
    <xdr:to>
      <xdr:col>15</xdr:col>
      <xdr:colOff>419100</xdr:colOff>
      <xdr:row>62</xdr:row>
      <xdr:rowOff>19050</xdr:rowOff>
    </xdr:to>
    <xdr:graphicFrame macro="">
      <xdr:nvGraphicFramePr>
        <xdr:cNvPr id="13" name="12 Gráfico"/>
        <xdr:cNvGraphicFramePr/>
      </xdr:nvGraphicFramePr>
      <xdr:xfrm>
        <a:off x="3848100" y="6858000"/>
        <a:ext cx="9725025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9525</xdr:colOff>
      <xdr:row>4</xdr:row>
      <xdr:rowOff>85725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6211550" cy="847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0.026</cdr:y>
    </cdr:from>
    <cdr:to>
      <cdr:x>0.982</cdr:x>
      <cdr:y>0.1565</cdr:y>
    </cdr:to>
    <cdr:sp macro="" textlink="">
      <cdr:nvSpPr>
        <cdr:cNvPr id="2" name="1 CuadroTexto"/>
        <cdr:cNvSpPr txBox="1"/>
      </cdr:nvSpPr>
      <cdr:spPr>
        <a:xfrm>
          <a:off x="200025" y="114300"/>
          <a:ext cx="7229475" cy="600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ADQUISICIONES  DE ACTIVOS FIJOS NUEVOS TOTAL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NACIONAL                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    ($ 1.275.411.824)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0.01575</cdr:y>
    </cdr:from>
    <cdr:to>
      <cdr:x>0.9775</cdr:x>
      <cdr:y>0.14625</cdr:y>
    </cdr:to>
    <cdr:sp macro="" textlink="">
      <cdr:nvSpPr>
        <cdr:cNvPr id="2" name="1 CuadroTexto"/>
        <cdr:cNvSpPr txBox="1"/>
      </cdr:nvSpPr>
      <cdr:spPr>
        <a:xfrm>
          <a:off x="95250" y="66675"/>
          <a:ext cx="6781800" cy="600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ADQUISICIONES  DE ACTIVOS FIJOS NUEVOS HOTELES</a:t>
          </a:r>
          <a:r>
            <a:rPr lang="es-EC" sz="1200" b="1" baseline="0">
              <a:latin typeface="+mn-lt"/>
              <a:cs typeface="Arial" panose="020B0604020202020204" pitchFamily="34" charset="0"/>
            </a:rPr>
            <a:t> Y RESTAURANTES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 ($ 37.895.507)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0.02025</cdr:y>
    </cdr:from>
    <cdr:to>
      <cdr:x>0.98775</cdr:x>
      <cdr:y>0.1505</cdr:y>
    </cdr:to>
    <cdr:sp macro="" textlink="">
      <cdr:nvSpPr>
        <cdr:cNvPr id="2" name="1 CuadroTexto"/>
        <cdr:cNvSpPr txBox="1"/>
      </cdr:nvSpPr>
      <cdr:spPr>
        <a:xfrm>
          <a:off x="114300" y="85725"/>
          <a:ext cx="8229600" cy="5715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+mn-lt"/>
              <a:cs typeface="Arial" panose="020B0604020202020204" pitchFamily="34" charset="0"/>
            </a:rPr>
            <a:t>ADQUISICIONES  DE ACTIVOS FIJOS NUEVOS SERVICIOS </a:t>
          </a:r>
        </a:p>
        <a:p>
          <a:pPr algn="ctr"/>
          <a:r>
            <a:rPr lang="es-EC" sz="1200" b="1" baseline="0">
              <a:latin typeface="+mn-lt"/>
              <a:cs typeface="Arial" panose="020B0604020202020204" pitchFamily="34" charset="0"/>
            </a:rPr>
            <a:t>( $ 1.237.516.317)</a:t>
          </a:r>
          <a:endParaRPr lang="es-EC" sz="11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152400</xdr:rowOff>
    </xdr:from>
    <xdr:to>
      <xdr:col>6</xdr:col>
      <xdr:colOff>657225</xdr:colOff>
      <xdr:row>29</xdr:row>
      <xdr:rowOff>76200</xdr:rowOff>
    </xdr:to>
    <xdr:graphicFrame macro="">
      <xdr:nvGraphicFramePr>
        <xdr:cNvPr id="6" name="5 Gráfico"/>
        <xdr:cNvGraphicFramePr/>
      </xdr:nvGraphicFramePr>
      <xdr:xfrm>
        <a:off x="123825" y="1295400"/>
        <a:ext cx="75914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6</xdr:row>
      <xdr:rowOff>133350</xdr:rowOff>
    </xdr:from>
    <xdr:to>
      <xdr:col>15</xdr:col>
      <xdr:colOff>219075</xdr:colOff>
      <xdr:row>29</xdr:row>
      <xdr:rowOff>47625</xdr:rowOff>
    </xdr:to>
    <xdr:graphicFrame macro="">
      <xdr:nvGraphicFramePr>
        <xdr:cNvPr id="7" name="6 Gráfico"/>
        <xdr:cNvGraphicFramePr/>
      </xdr:nvGraphicFramePr>
      <xdr:xfrm>
        <a:off x="9296400" y="1276350"/>
        <a:ext cx="54102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190500</xdr:colOff>
      <xdr:row>32</xdr:row>
      <xdr:rowOff>57150</xdr:rowOff>
    </xdr:from>
    <xdr:to>
      <xdr:col>11</xdr:col>
      <xdr:colOff>619125</xdr:colOff>
      <xdr:row>54</xdr:row>
      <xdr:rowOff>161925</xdr:rowOff>
    </xdr:to>
    <xdr:graphicFrame macro="">
      <xdr:nvGraphicFramePr>
        <xdr:cNvPr id="9" name="8 Gráfico"/>
        <xdr:cNvGraphicFramePr/>
      </xdr:nvGraphicFramePr>
      <xdr:xfrm>
        <a:off x="4457700" y="6153150"/>
        <a:ext cx="760095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5</xdr:row>
      <xdr:rowOff>9525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5259050" cy="962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381000</xdr:colOff>
      <xdr:row>32</xdr:row>
      <xdr:rowOff>0</xdr:rowOff>
    </xdr:to>
    <xdr:graphicFrame macro="">
      <xdr:nvGraphicFramePr>
        <xdr:cNvPr id="8" name="7 Gráfico"/>
        <xdr:cNvGraphicFramePr/>
      </xdr:nvGraphicFramePr>
      <xdr:xfrm>
        <a:off x="0" y="1143000"/>
        <a:ext cx="75628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16</xdr:col>
      <xdr:colOff>676275</xdr:colOff>
      <xdr:row>32</xdr:row>
      <xdr:rowOff>0</xdr:rowOff>
    </xdr:to>
    <xdr:graphicFrame macro="">
      <xdr:nvGraphicFramePr>
        <xdr:cNvPr id="9" name="8 Gráfico"/>
        <xdr:cNvGraphicFramePr/>
      </xdr:nvGraphicFramePr>
      <xdr:xfrm>
        <a:off x="7181850" y="1143000"/>
        <a:ext cx="70389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34</xdr:row>
      <xdr:rowOff>28575</xdr:rowOff>
    </xdr:from>
    <xdr:to>
      <xdr:col>12</xdr:col>
      <xdr:colOff>704850</xdr:colOff>
      <xdr:row>57</xdr:row>
      <xdr:rowOff>28575</xdr:rowOff>
    </xdr:to>
    <xdr:graphicFrame macro="">
      <xdr:nvGraphicFramePr>
        <xdr:cNvPr id="10" name="9 Gráfico"/>
        <xdr:cNvGraphicFramePr/>
      </xdr:nvGraphicFramePr>
      <xdr:xfrm>
        <a:off x="2743200" y="6124575"/>
        <a:ext cx="84582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5</xdr:row>
      <xdr:rowOff>76200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316075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123825</xdr:rowOff>
    </xdr:from>
    <xdr:to>
      <xdr:col>8</xdr:col>
      <xdr:colOff>276225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123825" y="1457325"/>
        <a:ext cx="83915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7</xdr:row>
      <xdr:rowOff>66675</xdr:rowOff>
    </xdr:from>
    <xdr:to>
      <xdr:col>16</xdr:col>
      <xdr:colOff>314325</xdr:colOff>
      <xdr:row>31</xdr:row>
      <xdr:rowOff>104775</xdr:rowOff>
    </xdr:to>
    <xdr:graphicFrame macro="">
      <xdr:nvGraphicFramePr>
        <xdr:cNvPr id="9" name="8 Gráfico"/>
        <xdr:cNvGraphicFramePr/>
      </xdr:nvGraphicFramePr>
      <xdr:xfrm>
        <a:off x="8848725" y="1400175"/>
        <a:ext cx="78486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9525</xdr:rowOff>
    </xdr:from>
    <xdr:to>
      <xdr:col>8</xdr:col>
      <xdr:colOff>152400</xdr:colOff>
      <xdr:row>56</xdr:row>
      <xdr:rowOff>104775</xdr:rowOff>
    </xdr:to>
    <xdr:graphicFrame macro="">
      <xdr:nvGraphicFramePr>
        <xdr:cNvPr id="12" name="11 Gráfico"/>
        <xdr:cNvGraphicFramePr/>
      </xdr:nvGraphicFramePr>
      <xdr:xfrm>
        <a:off x="152400" y="6296025"/>
        <a:ext cx="82391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561975</xdr:colOff>
      <xdr:row>33</xdr:row>
      <xdr:rowOff>0</xdr:rowOff>
    </xdr:from>
    <xdr:to>
      <xdr:col>16</xdr:col>
      <xdr:colOff>276225</xdr:colOff>
      <xdr:row>56</xdr:row>
      <xdr:rowOff>104775</xdr:rowOff>
    </xdr:to>
    <xdr:graphicFrame macro="">
      <xdr:nvGraphicFramePr>
        <xdr:cNvPr id="14" name="13 Gráfico"/>
        <xdr:cNvGraphicFramePr/>
      </xdr:nvGraphicFramePr>
      <xdr:xfrm>
        <a:off x="8801100" y="6286500"/>
        <a:ext cx="7858125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5</xdr:row>
      <xdr:rowOff>9525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6392525" cy="962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0.011</cdr:y>
    </cdr:from>
    <cdr:to>
      <cdr:x>0.799</cdr:x>
      <cdr:y>0.15625</cdr:y>
    </cdr:to>
    <cdr:sp macro="" textlink="">
      <cdr:nvSpPr>
        <cdr:cNvPr id="2" name="1 CuadroTexto"/>
        <cdr:cNvSpPr txBox="1"/>
      </cdr:nvSpPr>
      <cdr:spPr>
        <a:xfrm>
          <a:off x="1457325" y="47625"/>
          <a:ext cx="4371975" cy="657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CONSUMO INTERMEDIO TOTAL NACIONAL</a:t>
          </a:r>
          <a:r>
            <a:rPr lang="es-EC" sz="1400" b="1" baseline="0">
              <a:latin typeface="+mn-lt"/>
              <a:cs typeface="Arial" panose="020B0604020202020204" pitchFamily="34" charset="0"/>
            </a:rPr>
            <a:t/>
          </a:r>
        </a:p>
        <a:p>
          <a:pPr algn="ctr"/>
          <a:r>
            <a:rPr lang="es-EC" sz="1400" b="1" baseline="0">
              <a:latin typeface="+mn-lt"/>
              <a:cs typeface="Arial" panose="020B0604020202020204" pitchFamily="34" charset="0"/>
            </a:rPr>
            <a:t>   ($ 6.057.057.290)</a:t>
          </a:r>
          <a:endParaRPr lang="es-EC" sz="1400" b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171450</xdr:rowOff>
    </xdr:from>
    <xdr:to>
      <xdr:col>7</xdr:col>
      <xdr:colOff>1085850</xdr:colOff>
      <xdr:row>30</xdr:row>
      <xdr:rowOff>123825</xdr:rowOff>
    </xdr:to>
    <xdr:graphicFrame macro="">
      <xdr:nvGraphicFramePr>
        <xdr:cNvPr id="11" name="10 Gráfico"/>
        <xdr:cNvGraphicFramePr/>
      </xdr:nvGraphicFramePr>
      <xdr:xfrm>
        <a:off x="104775" y="1314450"/>
        <a:ext cx="72961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6</xdr:row>
      <xdr:rowOff>114300</xdr:rowOff>
    </xdr:from>
    <xdr:to>
      <xdr:col>15</xdr:col>
      <xdr:colOff>257175</xdr:colOff>
      <xdr:row>30</xdr:row>
      <xdr:rowOff>66675</xdr:rowOff>
    </xdr:to>
    <xdr:graphicFrame macro="">
      <xdr:nvGraphicFramePr>
        <xdr:cNvPr id="12" name="11 Gráfico"/>
        <xdr:cNvGraphicFramePr/>
      </xdr:nvGraphicFramePr>
      <xdr:xfrm>
        <a:off x="7905750" y="1257300"/>
        <a:ext cx="70770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1181100</xdr:colOff>
      <xdr:row>31</xdr:row>
      <xdr:rowOff>161925</xdr:rowOff>
    </xdr:from>
    <xdr:to>
      <xdr:col>12</xdr:col>
      <xdr:colOff>800100</xdr:colOff>
      <xdr:row>54</xdr:row>
      <xdr:rowOff>66675</xdr:rowOff>
    </xdr:to>
    <xdr:graphicFrame macro="">
      <xdr:nvGraphicFramePr>
        <xdr:cNvPr id="13" name="12 Gráfico"/>
        <xdr:cNvGraphicFramePr/>
      </xdr:nvGraphicFramePr>
      <xdr:xfrm>
        <a:off x="3895725" y="6067425"/>
        <a:ext cx="81343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38100</xdr:colOff>
      <xdr:row>4</xdr:row>
      <xdr:rowOff>161925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rcRect b="92713"/>
        <a:stretch>
          <a:fillRect/>
        </a:stretch>
      </xdr:blipFill>
      <xdr:spPr>
        <a:xfrm>
          <a:off x="0" y="0"/>
          <a:ext cx="14763750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</cdr:y>
    </cdr:from>
    <cdr:to>
      <cdr:x>0.90025</cdr:x>
      <cdr:y>0.14875</cdr:y>
    </cdr:to>
    <cdr:sp macro="" textlink="">
      <cdr:nvSpPr>
        <cdr:cNvPr id="2" name="1 CuadroTexto"/>
        <cdr:cNvSpPr txBox="1"/>
      </cdr:nvSpPr>
      <cdr:spPr>
        <a:xfrm>
          <a:off x="828675" y="0"/>
          <a:ext cx="5972175" cy="619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TOTAL REMUNERACIONES </a:t>
          </a:r>
        </a:p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($ 2.338.785.043</a:t>
          </a:r>
          <a:r>
            <a:rPr lang="es-EC" sz="1400">
              <a:latin typeface="+mn-lt"/>
            </a:rPr>
            <a:t>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0</cdr:y>
    </cdr:from>
    <cdr:to>
      <cdr:x>0.951</cdr:x>
      <cdr:y>0.16425</cdr:y>
    </cdr:to>
    <cdr:sp macro="" textlink="">
      <cdr:nvSpPr>
        <cdr:cNvPr id="2" name="1 CuadroTexto"/>
        <cdr:cNvSpPr txBox="1"/>
      </cdr:nvSpPr>
      <cdr:spPr>
        <a:xfrm>
          <a:off x="1409700" y="0"/>
          <a:ext cx="580072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400" b="1">
              <a:latin typeface="+mn-lt"/>
              <a:cs typeface="Arial" panose="020B0604020202020204" pitchFamily="34" charset="0"/>
            </a:rPr>
            <a:t>PRODUCCIÓN</a:t>
          </a:r>
          <a:r>
            <a:rPr lang="es-EC" sz="1400" b="1" baseline="0">
              <a:latin typeface="+mn-lt"/>
              <a:cs typeface="Arial" panose="020B0604020202020204" pitchFamily="34" charset="0"/>
            </a:rPr>
            <a:t> NACIONAL </a:t>
          </a:r>
        </a:p>
        <a:p>
          <a:pPr algn="ctr"/>
          <a:r>
            <a:rPr lang="es-EC" sz="1400" b="1" baseline="0">
              <a:latin typeface="+mn-lt"/>
              <a:cs typeface="Arial" panose="020B0604020202020204" pitchFamily="34" charset="0"/>
            </a:rPr>
            <a:t>($ 10.339.722.166)</a:t>
          </a:r>
          <a:endParaRPr lang="es-EC" sz="1400" b="1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0.16125</cdr:x>
      <cdr:y>0.046</cdr:y>
    </cdr:from>
    <cdr:to>
      <cdr:x>0.95175</cdr:x>
      <cdr:y>0.17025</cdr:y>
    </cdr:to>
    <cdr:sp macro="" textlink="">
      <cdr:nvSpPr>
        <cdr:cNvPr id="3" name="1 CuadroTexto"/>
        <cdr:cNvSpPr txBox="1"/>
      </cdr:nvSpPr>
      <cdr:spPr>
        <a:xfrm>
          <a:off x="1219200" y="190500"/>
          <a:ext cx="599122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endParaRPr lang="es-EC" sz="1400">
            <a:latin typeface="+mn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133350</xdr:rowOff>
    </xdr:from>
    <xdr:to>
      <xdr:col>8</xdr:col>
      <xdr:colOff>1028700</xdr:colOff>
      <xdr:row>29</xdr:row>
      <xdr:rowOff>133350</xdr:rowOff>
    </xdr:to>
    <xdr:graphicFrame macro="">
      <xdr:nvGraphicFramePr>
        <xdr:cNvPr id="8" name="7 Gráfico"/>
        <xdr:cNvGraphicFramePr/>
      </xdr:nvGraphicFramePr>
      <xdr:xfrm>
        <a:off x="438150" y="1276350"/>
        <a:ext cx="7524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6</xdr:row>
      <xdr:rowOff>123825</xdr:rowOff>
    </xdr:from>
    <xdr:to>
      <xdr:col>17</xdr:col>
      <xdr:colOff>428625</xdr:colOff>
      <xdr:row>29</xdr:row>
      <xdr:rowOff>114300</xdr:rowOff>
    </xdr:to>
    <xdr:graphicFrame macro="">
      <xdr:nvGraphicFramePr>
        <xdr:cNvPr id="9" name="8 Gráfico"/>
        <xdr:cNvGraphicFramePr/>
      </xdr:nvGraphicFramePr>
      <xdr:xfrm>
        <a:off x="8515350" y="1266825"/>
        <a:ext cx="75152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32</xdr:row>
      <xdr:rowOff>28575</xdr:rowOff>
    </xdr:from>
    <xdr:to>
      <xdr:col>8</xdr:col>
      <xdr:colOff>1019175</xdr:colOff>
      <xdr:row>54</xdr:row>
      <xdr:rowOff>28575</xdr:rowOff>
    </xdr:to>
    <xdr:graphicFrame macro="">
      <xdr:nvGraphicFramePr>
        <xdr:cNvPr id="10" name="9 Gráfico"/>
        <xdr:cNvGraphicFramePr/>
      </xdr:nvGraphicFramePr>
      <xdr:xfrm>
        <a:off x="400050" y="6124575"/>
        <a:ext cx="755332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257175</xdr:colOff>
      <xdr:row>32</xdr:row>
      <xdr:rowOff>38100</xdr:rowOff>
    </xdr:from>
    <xdr:to>
      <xdr:col>17</xdr:col>
      <xdr:colOff>476250</xdr:colOff>
      <xdr:row>54</xdr:row>
      <xdr:rowOff>19050</xdr:rowOff>
    </xdr:to>
    <xdr:graphicFrame macro="">
      <xdr:nvGraphicFramePr>
        <xdr:cNvPr id="15" name="14 Gráfico"/>
        <xdr:cNvGraphicFramePr/>
      </xdr:nvGraphicFramePr>
      <xdr:xfrm>
        <a:off x="8496300" y="6134100"/>
        <a:ext cx="75819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38100</xdr:colOff>
      <xdr:row>4</xdr:row>
      <xdr:rowOff>28575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5"/>
        <a:srcRect b="92713"/>
        <a:stretch>
          <a:fillRect/>
        </a:stretch>
      </xdr:blipFill>
      <xdr:spPr>
        <a:xfrm>
          <a:off x="0" y="0"/>
          <a:ext cx="16402050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1"/>
  <sheetViews>
    <sheetView showGridLines="0" tabSelected="1" zoomScale="70" zoomScaleNormal="70" zoomScaleSheetLayoutView="100" workbookViewId="0" topLeftCell="A1">
      <selection activeCell="A9" sqref="A9"/>
    </sheetView>
  </sheetViews>
  <sheetFormatPr defaultColWidth="11.57421875" defaultRowHeight="15"/>
  <cols>
    <col min="1" max="1" width="5.28125" style="5" customWidth="1"/>
    <col min="2" max="2" width="174.140625" style="6" customWidth="1"/>
    <col min="3" max="16384" width="11.57421875" style="5" customWidth="1"/>
  </cols>
  <sheetData>
    <row r="1" ht="15"/>
    <row r="2" ht="15"/>
    <row r="3" ht="15"/>
    <row r="4" ht="15">
      <c r="B4" s="6" t="s">
        <v>0</v>
      </c>
    </row>
    <row r="5" ht="15"/>
    <row r="6" ht="9" customHeight="1"/>
    <row r="7" spans="1:2" ht="21.6" customHeight="1">
      <c r="A7" s="74" t="s">
        <v>87</v>
      </c>
      <c r="B7" s="74"/>
    </row>
    <row r="8" spans="1:2" ht="27" customHeight="1">
      <c r="A8" s="75" t="s">
        <v>14</v>
      </c>
      <c r="B8" s="76"/>
    </row>
    <row r="9" spans="1:22" s="14" customFormat="1" ht="28.9" customHeight="1">
      <c r="A9" s="13" t="s">
        <v>1</v>
      </c>
      <c r="B9" s="73" t="s">
        <v>15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s="14" customFormat="1" ht="28.9" customHeight="1">
      <c r="A10" s="13" t="s">
        <v>2</v>
      </c>
      <c r="B10" s="73" t="s">
        <v>16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s="14" customFormat="1" ht="28.9" customHeight="1">
      <c r="A11" s="13" t="s">
        <v>3</v>
      </c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s="14" customFormat="1" ht="28.9" customHeight="1">
      <c r="A12" s="13" t="s">
        <v>4</v>
      </c>
      <c r="B12" s="73" t="s">
        <v>17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22" s="14" customFormat="1" ht="28.9" customHeight="1">
      <c r="A13" s="13" t="s">
        <v>5</v>
      </c>
      <c r="B13" s="73" t="s">
        <v>18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s="14" customFormat="1" ht="28.9" customHeight="1">
      <c r="A14" s="13" t="s">
        <v>6</v>
      </c>
      <c r="B14" s="73" t="s">
        <v>16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s="14" customFormat="1" ht="28.9" customHeight="1">
      <c r="A15" s="13" t="s">
        <v>7</v>
      </c>
      <c r="B15" s="73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s="14" customFormat="1" ht="28.9" customHeight="1">
      <c r="A16" s="13" t="s">
        <v>8</v>
      </c>
      <c r="B16" s="73" t="s">
        <v>20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s="14" customFormat="1" ht="28.9" customHeight="1">
      <c r="A17" s="13" t="s">
        <v>9</v>
      </c>
      <c r="B17" s="73" t="s">
        <v>21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22" s="14" customFormat="1" ht="28.9" customHeight="1">
      <c r="A18" s="13" t="s">
        <v>10</v>
      </c>
      <c r="B18" s="73" t="s">
        <v>22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1:22" s="14" customFormat="1" ht="28.9" customHeight="1">
      <c r="A19" s="13" t="s">
        <v>11</v>
      </c>
      <c r="B19" s="73" t="s">
        <v>23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s="14" customFormat="1" ht="28.9" customHeight="1">
      <c r="A20" s="13" t="s">
        <v>12</v>
      </c>
      <c r="B20" s="73" t="s">
        <v>24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s="14" customFormat="1" ht="42.6" customHeight="1">
      <c r="A21" s="13" t="s">
        <v>13</v>
      </c>
      <c r="B21" s="70" t="s">
        <v>25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</sheetData>
  <mergeCells count="14">
    <mergeCell ref="A7:B7"/>
    <mergeCell ref="A8:B8"/>
    <mergeCell ref="B9:V9"/>
    <mergeCell ref="B10:V10"/>
    <mergeCell ref="B11:V11"/>
    <mergeCell ref="B17:V17"/>
    <mergeCell ref="B18:V18"/>
    <mergeCell ref="B19:V19"/>
    <mergeCell ref="B20:V20"/>
    <mergeCell ref="B12:V12"/>
    <mergeCell ref="B13:V13"/>
    <mergeCell ref="B14:V14"/>
    <mergeCell ref="B15:V15"/>
    <mergeCell ref="B16:V16"/>
  </mergeCells>
  <hyperlinks>
    <hyperlink ref="A9" location="'G1'!A1" display="G1"/>
    <hyperlink ref="A10" location="'G2'!A1" display="G2"/>
    <hyperlink ref="A11" location="'G3'!A1" display="G3"/>
    <hyperlink ref="A12" location="'G4'!A1" display="G4"/>
    <hyperlink ref="A13" location="'G5'!A1" display="G5"/>
    <hyperlink ref="A14" location="'G6'!A1" display="G6"/>
    <hyperlink ref="A15" location="'G7'!A1" display="G7"/>
    <hyperlink ref="A16" location="'G8'!A1" display="G8"/>
    <hyperlink ref="A17" location="'G9'!A1" display="G9"/>
    <hyperlink ref="A18" location="'G10'!A1" display="G10"/>
    <hyperlink ref="A19" location="'G11'!A1" display="G11"/>
    <hyperlink ref="A20" location="'G12'!A1" display="G12"/>
    <hyperlink ref="A21" location="'G13'!A1" display="G13"/>
  </hyperlinks>
  <printOptions/>
  <pageMargins left="0.7" right="0.7" top="0.75" bottom="0.75" header="0.3" footer="0.3"/>
  <pageSetup horizontalDpi="600" verticalDpi="600" orientation="landscape" paperSize="9" scale="70" r:id="rId2"/>
  <colBreaks count="1" manualBreakCount="1">
    <brk id="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58"/>
  <sheetViews>
    <sheetView showGridLines="0" zoomScale="70" zoomScaleNormal="70" zoomScalePageLayoutView="50" workbookViewId="0" topLeftCell="A1">
      <selection activeCell="N22" sqref="N22"/>
    </sheetView>
  </sheetViews>
  <sheetFormatPr defaultColWidth="11.421875" defaultRowHeight="15"/>
  <cols>
    <col min="2" max="2" width="17.421875" style="0" bestFit="1" customWidth="1"/>
    <col min="3" max="3" width="14.421875" style="0" bestFit="1" customWidth="1"/>
    <col min="4" max="4" width="19.421875" style="0" bestFit="1" customWidth="1"/>
    <col min="5" max="5" width="16.7109375" style="0" bestFit="1" customWidth="1"/>
  </cols>
  <sheetData>
    <row r="6" spans="1:12" ht="17.25" customHeight="1">
      <c r="A6" s="85" t="s">
        <v>105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15" t="s">
        <v>86</v>
      </c>
    </row>
    <row r="7" spans="1:20" ht="21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16"/>
      <c r="M7" s="16"/>
      <c r="N7" s="16"/>
      <c r="O7" s="16"/>
      <c r="P7" s="16"/>
      <c r="Q7" s="16"/>
      <c r="R7" s="1"/>
      <c r="S7" s="1"/>
      <c r="T7" s="1"/>
    </row>
    <row r="36" ht="15">
      <c r="A36" s="8" t="s">
        <v>103</v>
      </c>
    </row>
    <row r="37" s="12" customFormat="1" ht="15"/>
    <row r="38" spans="1:5" s="18" customFormat="1" ht="15">
      <c r="A38" s="11"/>
      <c r="B38" s="11" t="s">
        <v>38</v>
      </c>
      <c r="C38" s="11"/>
      <c r="D38" s="11"/>
      <c r="E38" s="11"/>
    </row>
    <row r="39" spans="1:5" s="18" customFormat="1" ht="15.75" customHeight="1">
      <c r="A39" s="64" t="s">
        <v>27</v>
      </c>
      <c r="B39" s="81" t="s">
        <v>29</v>
      </c>
      <c r="C39" s="81"/>
      <c r="D39" s="65" t="s">
        <v>30</v>
      </c>
      <c r="E39" s="11"/>
    </row>
    <row r="40" spans="1:5" s="18" customFormat="1" ht="15">
      <c r="A40" s="66" t="s">
        <v>52</v>
      </c>
      <c r="B40" s="32">
        <v>218741295.00000003</v>
      </c>
      <c r="C40" s="44">
        <f>B40/$B$44</f>
        <v>0.6916800620781869</v>
      </c>
      <c r="D40" s="32">
        <v>1398184262.9999998</v>
      </c>
      <c r="E40" s="44">
        <f>D40/$D$44</f>
        <v>0.6913016140749798</v>
      </c>
    </row>
    <row r="41" spans="1:5" s="18" customFormat="1" ht="15">
      <c r="A41" s="66" t="s">
        <v>53</v>
      </c>
      <c r="B41" s="32">
        <v>89496484.99999999</v>
      </c>
      <c r="C41" s="44">
        <f aca="true" t="shared" si="0" ref="C41:C43">B41/$B$44</f>
        <v>0.28299610414475923</v>
      </c>
      <c r="D41" s="32">
        <v>616819125.9999999</v>
      </c>
      <c r="E41" s="44">
        <f aca="true" t="shared" si="1" ref="E41:E43">D41/$D$44</f>
        <v>0.30497271974811113</v>
      </c>
    </row>
    <row r="42" spans="1:5" s="18" customFormat="1" ht="15">
      <c r="A42" s="66" t="s">
        <v>55</v>
      </c>
      <c r="B42" s="32">
        <v>4260829</v>
      </c>
      <c r="C42" s="44">
        <f t="shared" si="0"/>
        <v>0.013473132575285058</v>
      </c>
      <c r="D42" s="32">
        <v>5939502.999999999</v>
      </c>
      <c r="E42" s="44">
        <f t="shared" si="1"/>
        <v>0.0029366572914311115</v>
      </c>
    </row>
    <row r="43" spans="1:5" s="18" customFormat="1" ht="15">
      <c r="A43" s="66" t="s">
        <v>54</v>
      </c>
      <c r="B43" s="32">
        <v>3747741</v>
      </c>
      <c r="C43" s="44">
        <f t="shared" si="0"/>
        <v>0.011850701201768812</v>
      </c>
      <c r="D43" s="32">
        <v>1595801</v>
      </c>
      <c r="E43" s="44">
        <f t="shared" si="1"/>
        <v>0.0007890088854779701</v>
      </c>
    </row>
    <row r="44" spans="1:5" s="18" customFormat="1" ht="15">
      <c r="A44" s="67" t="s">
        <v>39</v>
      </c>
      <c r="B44" s="32">
        <f>SUM(B40:B43)</f>
        <v>316246350</v>
      </c>
      <c r="C44" s="11"/>
      <c r="D44" s="32">
        <f>SUM(D40:D43)</f>
        <v>2022538692.9999995</v>
      </c>
      <c r="E44" s="11"/>
    </row>
    <row r="45" spans="1:5" s="18" customFormat="1" ht="15">
      <c r="A45" s="11"/>
      <c r="B45" s="11"/>
      <c r="C45" s="11"/>
      <c r="D45" s="11"/>
      <c r="E45" s="11"/>
    </row>
    <row r="46" s="12" customFormat="1" ht="15"/>
    <row r="47" spans="1:8" s="12" customFormat="1" ht="15">
      <c r="A47" s="42" t="s">
        <v>27</v>
      </c>
      <c r="B47" s="42"/>
      <c r="C47" s="42" t="s">
        <v>90</v>
      </c>
      <c r="D47" s="42"/>
      <c r="E47" s="42"/>
      <c r="F47" s="9"/>
      <c r="G47" s="9"/>
      <c r="H47" s="9"/>
    </row>
    <row r="48" spans="1:8" s="12" customFormat="1" ht="15">
      <c r="A48" s="42"/>
      <c r="B48" s="42"/>
      <c r="C48" s="42">
        <v>1</v>
      </c>
      <c r="D48" s="42" t="s">
        <v>91</v>
      </c>
      <c r="E48" s="42"/>
      <c r="F48" s="9"/>
      <c r="G48" s="9"/>
      <c r="H48" s="9"/>
    </row>
    <row r="49" spans="1:8" ht="15">
      <c r="A49" s="42"/>
      <c r="B49" s="42"/>
      <c r="C49" s="42" t="s">
        <v>88</v>
      </c>
      <c r="D49" s="42" t="s">
        <v>88</v>
      </c>
      <c r="E49" s="42"/>
      <c r="F49" s="9"/>
      <c r="G49" s="9"/>
      <c r="H49" s="9"/>
    </row>
    <row r="50" spans="1:8" ht="15">
      <c r="A50" s="42"/>
      <c r="B50" s="42"/>
      <c r="C50" s="42" t="s">
        <v>89</v>
      </c>
      <c r="D50" s="42" t="s">
        <v>89</v>
      </c>
      <c r="E50" s="42"/>
      <c r="F50" s="9"/>
      <c r="G50" s="9"/>
      <c r="H50" s="9"/>
    </row>
    <row r="51" spans="1:8" ht="15" customHeight="1">
      <c r="A51" s="42" t="s">
        <v>98</v>
      </c>
      <c r="B51" s="42" t="s">
        <v>99</v>
      </c>
      <c r="C51" s="42">
        <v>218741295.00000003</v>
      </c>
      <c r="D51" s="42">
        <v>1398184262.9999998</v>
      </c>
      <c r="E51" s="42"/>
      <c r="F51" s="9"/>
      <c r="G51" s="9"/>
      <c r="H51" s="9"/>
    </row>
    <row r="52" spans="1:8" ht="15">
      <c r="A52" s="42"/>
      <c r="B52" s="42" t="s">
        <v>100</v>
      </c>
      <c r="C52" s="42">
        <v>89496484.99999999</v>
      </c>
      <c r="D52" s="42">
        <v>616819125.9999999</v>
      </c>
      <c r="E52" s="42"/>
      <c r="F52" s="9"/>
      <c r="G52" s="9"/>
      <c r="H52" s="9"/>
    </row>
    <row r="53" spans="1:8" ht="15">
      <c r="A53" s="42"/>
      <c r="B53" s="42" t="s">
        <v>101</v>
      </c>
      <c r="C53" s="42">
        <v>4260829</v>
      </c>
      <c r="D53" s="42">
        <v>5939502.999999999</v>
      </c>
      <c r="E53" s="42"/>
      <c r="F53" s="9"/>
      <c r="G53" s="9"/>
      <c r="H53" s="9"/>
    </row>
    <row r="54" spans="1:8" ht="15">
      <c r="A54" s="42"/>
      <c r="B54" s="42" t="s">
        <v>102</v>
      </c>
      <c r="C54" s="42">
        <v>3747741</v>
      </c>
      <c r="D54" s="42">
        <v>1595801</v>
      </c>
      <c r="E54" s="42"/>
      <c r="F54" s="9"/>
      <c r="G54" s="9"/>
      <c r="H54" s="9"/>
    </row>
    <row r="55" spans="1:8" ht="15">
      <c r="A55" s="42"/>
      <c r="B55" s="42"/>
      <c r="C55" s="42">
        <f>SUM(C51:C54)</f>
        <v>316246350</v>
      </c>
      <c r="D55" s="42">
        <f>SUM(D51:D54)</f>
        <v>2022538692.9999995</v>
      </c>
      <c r="E55" s="42">
        <v>2338785043</v>
      </c>
      <c r="F55" s="9"/>
      <c r="G55" s="9"/>
      <c r="H55" s="9"/>
    </row>
    <row r="56" spans="1:8" ht="15">
      <c r="A56" s="9"/>
      <c r="B56" s="9"/>
      <c r="C56" s="9"/>
      <c r="D56" s="9"/>
      <c r="E56" s="9"/>
      <c r="F56" s="9"/>
      <c r="G56" s="9"/>
      <c r="H56" s="9"/>
    </row>
    <row r="57" spans="1:8" ht="15">
      <c r="A57" s="9"/>
      <c r="B57" s="9"/>
      <c r="C57" s="9"/>
      <c r="D57" s="9"/>
      <c r="E57" s="9"/>
      <c r="F57" s="9"/>
      <c r="G57" s="9"/>
      <c r="H57" s="9"/>
    </row>
    <row r="58" spans="1:8" ht="15">
      <c r="A58" s="9"/>
      <c r="B58" s="9"/>
      <c r="C58" s="9"/>
      <c r="D58" s="9"/>
      <c r="E58" s="9"/>
      <c r="F58" s="9"/>
      <c r="G58" s="9"/>
      <c r="H58" s="9"/>
    </row>
  </sheetData>
  <mergeCells count="2">
    <mergeCell ref="B39:C39"/>
    <mergeCell ref="A6:K7"/>
  </mergeCells>
  <hyperlinks>
    <hyperlink ref="L6" location="ÍNDICE!A1" display="INDICE&gt;&gt;"/>
  </hyperlinks>
  <printOptions horizontalCentered="1"/>
  <pageMargins left="0.7874015748031497" right="0.7874015748031497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ignoredErrors>
    <ignoredError sqref="D48 B51:B5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70"/>
  <sheetViews>
    <sheetView showGridLines="0" zoomScale="70" zoomScaleNormal="70" zoomScalePageLayoutView="70" workbookViewId="0" topLeftCell="A10">
      <selection activeCell="O35" sqref="O35"/>
    </sheetView>
  </sheetViews>
  <sheetFormatPr defaultColWidth="11.421875" defaultRowHeight="15"/>
  <cols>
    <col min="2" max="2" width="15.8515625" style="0" bestFit="1" customWidth="1"/>
    <col min="3" max="3" width="16.28125" style="0" bestFit="1" customWidth="1"/>
    <col min="4" max="4" width="14.00390625" style="0" bestFit="1" customWidth="1"/>
    <col min="5" max="5" width="14.421875" style="0" bestFit="1" customWidth="1"/>
    <col min="6" max="6" width="14.00390625" style="0" bestFit="1" customWidth="1"/>
    <col min="7" max="7" width="11.8515625" style="0" bestFit="1" customWidth="1"/>
    <col min="8" max="8" width="13.140625" style="0" bestFit="1" customWidth="1"/>
    <col min="9" max="9" width="14.00390625" style="0" bestFit="1" customWidth="1"/>
    <col min="10" max="10" width="13.140625" style="0" bestFit="1" customWidth="1"/>
  </cols>
  <sheetData>
    <row r="7" ht="15">
      <c r="R7" s="15" t="s">
        <v>86</v>
      </c>
    </row>
    <row r="8" ht="14.45" hidden="1"/>
    <row r="9" ht="14.45" hidden="1"/>
    <row r="59" ht="15">
      <c r="A59" s="8" t="s">
        <v>103</v>
      </c>
    </row>
    <row r="60" s="17" customFormat="1" ht="15"/>
    <row r="61" s="11" customFormat="1" ht="15">
      <c r="B61" s="11" t="s">
        <v>38</v>
      </c>
    </row>
    <row r="62" spans="1:10" s="11" customFormat="1" ht="48.75">
      <c r="A62" s="68" t="s">
        <v>27</v>
      </c>
      <c r="B62" s="69" t="s">
        <v>46</v>
      </c>
      <c r="C62" s="69" t="s">
        <v>56</v>
      </c>
      <c r="D62" s="69" t="s">
        <v>57</v>
      </c>
      <c r="E62" s="69" t="s">
        <v>58</v>
      </c>
      <c r="F62" s="69" t="s">
        <v>59</v>
      </c>
      <c r="G62" s="69" t="s">
        <v>60</v>
      </c>
      <c r="H62" s="69" t="s">
        <v>61</v>
      </c>
      <c r="I62" s="69" t="s">
        <v>62</v>
      </c>
      <c r="J62" s="69" t="s">
        <v>63</v>
      </c>
    </row>
    <row r="63" spans="1:10" s="11" customFormat="1" ht="15">
      <c r="A63" s="83" t="s">
        <v>29</v>
      </c>
      <c r="B63" s="32">
        <v>316246350</v>
      </c>
      <c r="C63" s="32">
        <v>211566129</v>
      </c>
      <c r="D63" s="32">
        <v>21219020</v>
      </c>
      <c r="E63" s="32">
        <v>32600044</v>
      </c>
      <c r="F63" s="32">
        <v>8973306</v>
      </c>
      <c r="G63" s="32">
        <v>295639</v>
      </c>
      <c r="H63" s="32">
        <v>4067471</v>
      </c>
      <c r="I63" s="32">
        <v>23828743</v>
      </c>
      <c r="J63" s="32">
        <v>13695998</v>
      </c>
    </row>
    <row r="64" spans="1:10" s="11" customFormat="1" ht="15">
      <c r="A64" s="83"/>
      <c r="B64" s="32"/>
      <c r="C64" s="55">
        <f>+C63/$B$63</f>
        <v>0.6689915282816703</v>
      </c>
      <c r="D64" s="55">
        <f aca="true" t="shared" si="0" ref="D64:J64">+D63/$B$63</f>
        <v>0.06709648980928949</v>
      </c>
      <c r="E64" s="55">
        <f t="shared" si="0"/>
        <v>0.10308433283103505</v>
      </c>
      <c r="F64" s="55">
        <f t="shared" si="0"/>
        <v>0.028374417601973904</v>
      </c>
      <c r="G64" s="55">
        <f t="shared" si="0"/>
        <v>0.0009348376669011358</v>
      </c>
      <c r="H64" s="55">
        <f t="shared" si="0"/>
        <v>0.01286171682297677</v>
      </c>
      <c r="I64" s="55">
        <f t="shared" si="0"/>
        <v>0.07534867358943431</v>
      </c>
      <c r="J64" s="55">
        <f t="shared" si="0"/>
        <v>0.043308003396719044</v>
      </c>
    </row>
    <row r="65" spans="1:10" s="11" customFormat="1" ht="15">
      <c r="A65" s="84" t="s">
        <v>30</v>
      </c>
      <c r="B65" s="32">
        <v>2022538693</v>
      </c>
      <c r="C65" s="32">
        <v>1306270516</v>
      </c>
      <c r="D65" s="32">
        <v>125264828</v>
      </c>
      <c r="E65" s="32">
        <v>203935035</v>
      </c>
      <c r="F65" s="32">
        <v>121974638</v>
      </c>
      <c r="G65" s="32">
        <v>894195</v>
      </c>
      <c r="H65" s="32">
        <v>29661393</v>
      </c>
      <c r="I65" s="32">
        <v>142556821</v>
      </c>
      <c r="J65" s="32">
        <v>91981267</v>
      </c>
    </row>
    <row r="66" spans="1:10" s="11" customFormat="1" ht="15">
      <c r="A66" s="84"/>
      <c r="B66" s="32"/>
      <c r="C66" s="55">
        <f>+C65/$B$65</f>
        <v>0.6458568731075446</v>
      </c>
      <c r="D66" s="55">
        <f aca="true" t="shared" si="1" ref="D66:J66">+D65/$B$65</f>
        <v>0.06193445318675048</v>
      </c>
      <c r="E66" s="55">
        <f t="shared" si="1"/>
        <v>0.10083121559346109</v>
      </c>
      <c r="F66" s="55">
        <f t="shared" si="1"/>
        <v>0.060307690736475815</v>
      </c>
      <c r="G66" s="55">
        <f t="shared" si="1"/>
        <v>0.0004421151511685814</v>
      </c>
      <c r="H66" s="55">
        <f t="shared" si="1"/>
        <v>0.01466542672466934</v>
      </c>
      <c r="I66" s="55">
        <f t="shared" si="1"/>
        <v>0.07048410074595295</v>
      </c>
      <c r="J66" s="55">
        <f t="shared" si="1"/>
        <v>0.0454781247539772</v>
      </c>
    </row>
    <row r="67" spans="1:10" s="11" customFormat="1" ht="15">
      <c r="A67" s="84" t="s">
        <v>39</v>
      </c>
      <c r="B67" s="32">
        <f>SUM(B63+B65)</f>
        <v>2338785043</v>
      </c>
      <c r="C67" s="32">
        <f aca="true" t="shared" si="2" ref="C67:J67">SUM(C63+C65)</f>
        <v>1517836645</v>
      </c>
      <c r="D67" s="32">
        <f t="shared" si="2"/>
        <v>146483848</v>
      </c>
      <c r="E67" s="32">
        <f t="shared" si="2"/>
        <v>236535079</v>
      </c>
      <c r="F67" s="32">
        <f t="shared" si="2"/>
        <v>130947944</v>
      </c>
      <c r="G67" s="32">
        <f t="shared" si="2"/>
        <v>1189834</v>
      </c>
      <c r="H67" s="32">
        <f t="shared" si="2"/>
        <v>33728864</v>
      </c>
      <c r="I67" s="32">
        <f t="shared" si="2"/>
        <v>166385564</v>
      </c>
      <c r="J67" s="32">
        <f t="shared" si="2"/>
        <v>105677265</v>
      </c>
    </row>
    <row r="68" spans="1:10" s="11" customFormat="1" ht="15">
      <c r="A68" s="84"/>
      <c r="C68" s="55">
        <f>+C67/$B$67</f>
        <v>0.6489850999957845</v>
      </c>
      <c r="D68" s="55">
        <f aca="true" t="shared" si="3" ref="D68:J68">+D67/$B$67</f>
        <v>0.06263245458937203</v>
      </c>
      <c r="E68" s="55">
        <f t="shared" si="3"/>
        <v>0.10113587809531754</v>
      </c>
      <c r="F68" s="55">
        <f t="shared" si="3"/>
        <v>0.05598973039096864</v>
      </c>
      <c r="G68" s="55">
        <f t="shared" si="3"/>
        <v>0.0005087402125993501</v>
      </c>
      <c r="H68" s="55">
        <f t="shared" si="3"/>
        <v>0.014421532282734031</v>
      </c>
      <c r="I68" s="55">
        <f t="shared" si="3"/>
        <v>0.07114187962591652</v>
      </c>
      <c r="J68" s="55">
        <f t="shared" si="3"/>
        <v>0.04518468480730745</v>
      </c>
    </row>
    <row r="69" s="11" customFormat="1" ht="15"/>
    <row r="70" spans="2:10" s="11" customFormat="1" ht="15">
      <c r="B70" s="32">
        <v>2338785043</v>
      </c>
      <c r="C70" s="32">
        <v>1517836645</v>
      </c>
      <c r="D70" s="32">
        <v>146483848</v>
      </c>
      <c r="E70" s="32">
        <v>236535079</v>
      </c>
      <c r="F70" s="32">
        <v>130947944</v>
      </c>
      <c r="G70" s="32">
        <v>1189834</v>
      </c>
      <c r="H70" s="32">
        <v>33728864</v>
      </c>
      <c r="I70" s="32">
        <v>166385564</v>
      </c>
      <c r="J70" s="32">
        <v>105677265</v>
      </c>
    </row>
    <row r="71" s="42" customFormat="1" ht="15"/>
    <row r="72" s="42" customFormat="1" ht="15"/>
    <row r="73" s="19" customFormat="1" ht="15"/>
  </sheetData>
  <mergeCells count="3">
    <mergeCell ref="A63:A64"/>
    <mergeCell ref="A65:A66"/>
    <mergeCell ref="A67:A68"/>
  </mergeCells>
  <hyperlinks>
    <hyperlink ref="R7" location="ÍNDICE!A1" display="INDICE&gt;&gt;"/>
  </hyperlinks>
  <printOptions horizontalCentered="1"/>
  <pageMargins left="0.7874015748031497" right="0.7874015748031497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79"/>
  <sheetViews>
    <sheetView showGridLines="0" zoomScale="70" zoomScaleNormal="70" zoomScalePageLayoutView="50" workbookViewId="0" topLeftCell="B1">
      <selection activeCell="T41" sqref="T41"/>
    </sheetView>
  </sheetViews>
  <sheetFormatPr defaultColWidth="11.421875" defaultRowHeight="15"/>
  <cols>
    <col min="2" max="2" width="16.140625" style="0" bestFit="1" customWidth="1"/>
    <col min="3" max="3" width="16.00390625" style="0" bestFit="1" customWidth="1"/>
    <col min="4" max="4" width="16.57421875" style="0" customWidth="1"/>
    <col min="5" max="5" width="13.421875" style="0" bestFit="1" customWidth="1"/>
    <col min="6" max="6" width="16.7109375" style="0" bestFit="1" customWidth="1"/>
    <col min="7" max="7" width="16.28125" style="0" bestFit="1" customWidth="1"/>
    <col min="8" max="8" width="13.421875" style="0" bestFit="1" customWidth="1"/>
    <col min="9" max="9" width="16.7109375" style="0" bestFit="1" customWidth="1"/>
    <col min="18" max="19" width="11.421875" style="0" hidden="1" customWidth="1"/>
  </cols>
  <sheetData>
    <row r="7" ht="14.45" hidden="1">
      <c r="T7" s="7" t="s">
        <v>26</v>
      </c>
    </row>
    <row r="8" ht="14.45" hidden="1"/>
    <row r="9" ht="15">
      <c r="T9" s="15" t="s">
        <v>86</v>
      </c>
    </row>
    <row r="59" ht="15">
      <c r="A59" s="8" t="s">
        <v>103</v>
      </c>
    </row>
    <row r="60" s="12" customFormat="1" ht="15"/>
    <row r="61" s="12" customFormat="1" ht="15"/>
    <row r="62" s="11" customFormat="1" ht="15"/>
    <row r="63" spans="1:9" s="11" customFormat="1" ht="48.75">
      <c r="A63" s="86" t="s">
        <v>27</v>
      </c>
      <c r="B63" s="87" t="s">
        <v>42</v>
      </c>
      <c r="C63" s="87" t="s">
        <v>131</v>
      </c>
      <c r="D63" s="87" t="s">
        <v>66</v>
      </c>
      <c r="E63" s="87" t="s">
        <v>67</v>
      </c>
      <c r="F63" s="87" t="s">
        <v>64</v>
      </c>
      <c r="G63" s="87" t="s">
        <v>65</v>
      </c>
      <c r="H63" s="87" t="s">
        <v>68</v>
      </c>
      <c r="I63" s="88"/>
    </row>
    <row r="64" spans="1:9" s="11" customFormat="1" ht="15">
      <c r="A64" s="89" t="s">
        <v>29</v>
      </c>
      <c r="B64" s="32">
        <v>760113349</v>
      </c>
      <c r="C64" s="32">
        <v>440387743</v>
      </c>
      <c r="D64" s="32">
        <v>196882200</v>
      </c>
      <c r="E64" s="32">
        <v>120221530</v>
      </c>
      <c r="F64" s="90">
        <v>6997</v>
      </c>
      <c r="G64" s="90">
        <v>8351</v>
      </c>
      <c r="H64" s="32">
        <f>-(-2606528)</f>
        <v>2606528</v>
      </c>
      <c r="I64" s="88"/>
    </row>
    <row r="65" spans="1:9" s="11" customFormat="1" ht="15">
      <c r="A65" s="91"/>
      <c r="B65" s="92"/>
      <c r="C65" s="93">
        <f>C64/$B$64</f>
        <v>0.5793711471839972</v>
      </c>
      <c r="D65" s="93">
        <f>D64/$B$64</f>
        <v>0.2590168956498618</v>
      </c>
      <c r="E65" s="93">
        <f>E64/$B$64</f>
        <v>0.15816263476777856</v>
      </c>
      <c r="F65" s="93">
        <f aca="true" t="shared" si="0" ref="F65:H65">F64/$B$64</f>
        <v>9.205206051446414E-06</v>
      </c>
      <c r="G65" s="93">
        <f t="shared" si="0"/>
        <v>1.0986519327658854E-05</v>
      </c>
      <c r="H65" s="93">
        <f t="shared" si="0"/>
        <v>0.0034291306729833525</v>
      </c>
      <c r="I65" s="88"/>
    </row>
    <row r="66" spans="1:9" s="11" customFormat="1" ht="15">
      <c r="A66" s="91"/>
      <c r="B66" s="92"/>
      <c r="C66" s="94"/>
      <c r="D66" s="94"/>
      <c r="E66" s="94"/>
      <c r="F66" s="94"/>
      <c r="G66" s="94"/>
      <c r="H66" s="94"/>
      <c r="I66" s="88"/>
    </row>
    <row r="67" spans="1:8" s="11" customFormat="1" ht="96.75">
      <c r="A67" s="91"/>
      <c r="B67" s="87" t="s">
        <v>42</v>
      </c>
      <c r="C67" s="87" t="s">
        <v>132</v>
      </c>
      <c r="D67" s="87" t="s">
        <v>133</v>
      </c>
      <c r="E67" s="87" t="s">
        <v>134</v>
      </c>
      <c r="F67" s="87" t="s">
        <v>135</v>
      </c>
      <c r="G67" s="87" t="s">
        <v>137</v>
      </c>
      <c r="H67" s="88"/>
    </row>
    <row r="68" spans="1:8" s="11" customFormat="1" ht="15">
      <c r="A68" s="91" t="s">
        <v>30</v>
      </c>
      <c r="B68" s="32">
        <v>5296943941</v>
      </c>
      <c r="C68" s="32">
        <v>2281141191</v>
      </c>
      <c r="D68" s="32">
        <v>1725036377</v>
      </c>
      <c r="E68" s="32">
        <v>1302390161</v>
      </c>
      <c r="F68" s="32">
        <v>1006683</v>
      </c>
      <c r="G68" s="32">
        <v>-12630471</v>
      </c>
      <c r="H68" s="88"/>
    </row>
    <row r="69" spans="3:8" s="11" customFormat="1" ht="15">
      <c r="C69" s="95">
        <f>C68/$B$68</f>
        <v>0.4306523188480918</v>
      </c>
      <c r="D69" s="95">
        <f>D68/$B$68</f>
        <v>0.3256663457673546</v>
      </c>
      <c r="E69" s="95">
        <f>E68/$B$68</f>
        <v>0.24587576827443716</v>
      </c>
      <c r="F69" s="95">
        <f aca="true" t="shared" si="1" ref="F69:G69">F68/$B$68</f>
        <v>0.00019004977421187324</v>
      </c>
      <c r="G69" s="95">
        <f t="shared" si="1"/>
        <v>-0.002384482664095463</v>
      </c>
      <c r="H69" s="96"/>
    </row>
    <row r="70" spans="3:9" s="11" customFormat="1" ht="15">
      <c r="C70" s="95"/>
      <c r="D70" s="95"/>
      <c r="E70" s="95"/>
      <c r="F70" s="95"/>
      <c r="G70" s="95"/>
      <c r="H70" s="95"/>
      <c r="I70" s="96"/>
    </row>
    <row r="71" spans="2:9" s="11" customFormat="1" ht="96.75">
      <c r="B71" s="87" t="s">
        <v>42</v>
      </c>
      <c r="C71" s="87" t="s">
        <v>132</v>
      </c>
      <c r="D71" s="87" t="s">
        <v>133</v>
      </c>
      <c r="E71" s="87" t="s">
        <v>134</v>
      </c>
      <c r="F71" s="87" t="s">
        <v>135</v>
      </c>
      <c r="G71" s="87" t="s">
        <v>136</v>
      </c>
      <c r="H71" s="87" t="s">
        <v>137</v>
      </c>
      <c r="I71" s="96"/>
    </row>
    <row r="72" spans="1:9" s="11" customFormat="1" ht="15">
      <c r="A72" s="89" t="s">
        <v>39</v>
      </c>
      <c r="B72" s="32">
        <f>B64+B68</f>
        <v>6057057290</v>
      </c>
      <c r="C72" s="32">
        <f>E64+C68</f>
        <v>2401362721</v>
      </c>
      <c r="D72" s="32">
        <f>D64+D68</f>
        <v>1921918577</v>
      </c>
      <c r="E72" s="32">
        <f>C64+E68</f>
        <v>1742777904</v>
      </c>
      <c r="F72" s="32">
        <f>F64+F68</f>
        <v>1013680</v>
      </c>
      <c r="G72" s="32">
        <f>G64</f>
        <v>8351</v>
      </c>
      <c r="H72" s="32">
        <f>H64+G68</f>
        <v>-10023943</v>
      </c>
      <c r="I72" s="41"/>
    </row>
    <row r="73" spans="3:8" s="11" customFormat="1" ht="15">
      <c r="C73" s="97">
        <f>C72/$B$72</f>
        <v>0.3964569932274819</v>
      </c>
      <c r="D73" s="97">
        <f>D72/$B$72</f>
        <v>0.317302360697995</v>
      </c>
      <c r="E73" s="97">
        <f>E72/$B$72</f>
        <v>0.287726831786331</v>
      </c>
      <c r="F73" s="97">
        <f aca="true" t="shared" si="2" ref="F73:H73">F72/$B$72</f>
        <v>0.0001673551943570935</v>
      </c>
      <c r="G73" s="97">
        <f>G72/$B$72</f>
        <v>1.378722306917457E-06</v>
      </c>
      <c r="H73" s="97">
        <f t="shared" si="2"/>
        <v>-0.0016549196284719309</v>
      </c>
    </row>
    <row r="74" s="11" customFormat="1" ht="15"/>
    <row r="75" s="11" customFormat="1" ht="15">
      <c r="B75" s="32"/>
    </row>
    <row r="76" s="42" customFormat="1" ht="15">
      <c r="B76" s="92"/>
    </row>
    <row r="77" s="42" customFormat="1" ht="15">
      <c r="B77" s="32"/>
    </row>
    <row r="78" s="42" customFormat="1" ht="15">
      <c r="B78" s="11"/>
    </row>
    <row r="79" s="42" customFormat="1" ht="15">
      <c r="B79" s="32"/>
    </row>
    <row r="80" s="42" customFormat="1" ht="15"/>
    <row r="81" s="42" customFormat="1" ht="15"/>
    <row r="82" s="42" customFormat="1" ht="15"/>
    <row r="83" s="42" customFormat="1" ht="15"/>
    <row r="84" s="42" customFormat="1" ht="15"/>
    <row r="85" s="42" customFormat="1" ht="15"/>
    <row r="86" s="42" customFormat="1" ht="15"/>
    <row r="87" s="42" customFormat="1" ht="15"/>
    <row r="88" s="42" customFormat="1" ht="15"/>
    <row r="89" s="4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</sheetData>
  <hyperlinks>
    <hyperlink ref="T7" location="ÍNDICE!A1" display="INDICE&gt;&gt;"/>
    <hyperlink ref="T9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ignoredErrors>
    <ignoredError sqref="C72:E72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81"/>
  <sheetViews>
    <sheetView showGridLines="0" zoomScale="70" zoomScaleNormal="70" zoomScalePageLayoutView="50" workbookViewId="0" topLeftCell="A1">
      <selection activeCell="U17" sqref="U17"/>
    </sheetView>
  </sheetViews>
  <sheetFormatPr defaultColWidth="11.421875" defaultRowHeight="15"/>
  <cols>
    <col min="2" max="2" width="20.28125" style="0" bestFit="1" customWidth="1"/>
    <col min="3" max="3" width="16.7109375" style="0" bestFit="1" customWidth="1"/>
    <col min="4" max="4" width="14.7109375" style="0" customWidth="1"/>
    <col min="5" max="5" width="16.28125" style="0" customWidth="1"/>
    <col min="6" max="6" width="13.57421875" style="0" bestFit="1" customWidth="1"/>
    <col min="7" max="7" width="12.421875" style="0" bestFit="1" customWidth="1"/>
    <col min="8" max="8" width="11.8515625" style="0" bestFit="1" customWidth="1"/>
  </cols>
  <sheetData>
    <row r="5" ht="15">
      <c r="T5" s="15" t="s">
        <v>86</v>
      </c>
    </row>
    <row r="34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5" ht="15">
      <c r="A65" s="8" t="s">
        <v>103</v>
      </c>
    </row>
    <row r="66" s="12" customFormat="1" ht="15">
      <c r="A66" s="23"/>
    </row>
    <row r="67" s="11" customFormat="1" ht="15">
      <c r="A67" s="98"/>
    </row>
    <row r="68" s="11" customFormat="1" ht="15">
      <c r="B68" s="11" t="s">
        <v>69</v>
      </c>
    </row>
    <row r="69" spans="2:9" s="11" customFormat="1" ht="120">
      <c r="B69" s="99" t="s">
        <v>69</v>
      </c>
      <c r="C69" s="99" t="s">
        <v>70</v>
      </c>
      <c r="D69" s="99" t="s">
        <v>71</v>
      </c>
      <c r="E69" s="99" t="s">
        <v>72</v>
      </c>
      <c r="F69" s="99" t="s">
        <v>73</v>
      </c>
      <c r="G69" s="99" t="s">
        <v>74</v>
      </c>
      <c r="H69" s="99" t="s">
        <v>75</v>
      </c>
      <c r="I69" s="99"/>
    </row>
    <row r="70" spans="1:8" s="11" customFormat="1" ht="15">
      <c r="A70" s="11" t="s">
        <v>29</v>
      </c>
      <c r="B70" s="34">
        <v>1173461896</v>
      </c>
      <c r="C70" s="34">
        <v>1158064200</v>
      </c>
      <c r="D70" s="34">
        <v>114438</v>
      </c>
      <c r="E70" s="34">
        <v>11481812</v>
      </c>
      <c r="F70" s="34">
        <v>1038141</v>
      </c>
      <c r="G70" s="34">
        <v>2763305</v>
      </c>
      <c r="H70" s="34"/>
    </row>
    <row r="71" spans="3:8" s="11" customFormat="1" ht="15">
      <c r="C71" s="72">
        <f>+C70/$B$70</f>
        <v>0.9868784013758892</v>
      </c>
      <c r="D71" s="72">
        <f aca="true" t="shared" si="0" ref="D71:G71">+D70/$B$70</f>
        <v>9.752170086654437E-05</v>
      </c>
      <c r="E71" s="72">
        <f t="shared" si="0"/>
        <v>0.009784563128243237</v>
      </c>
      <c r="F71" s="72">
        <f t="shared" si="0"/>
        <v>0.0008846823263190133</v>
      </c>
      <c r="G71" s="72">
        <f t="shared" si="0"/>
        <v>0.002354831468681962</v>
      </c>
      <c r="H71" s="72"/>
    </row>
    <row r="72" spans="1:8" s="11" customFormat="1" ht="15">
      <c r="A72" s="11" t="s">
        <v>30</v>
      </c>
      <c r="B72" s="34">
        <v>9166260270</v>
      </c>
      <c r="C72" s="34">
        <v>8902232510</v>
      </c>
      <c r="D72" s="34">
        <v>14457783</v>
      </c>
      <c r="E72" s="34">
        <v>204084127</v>
      </c>
      <c r="F72" s="34">
        <v>44210781</v>
      </c>
      <c r="G72" s="34"/>
      <c r="H72" s="34">
        <v>1275069</v>
      </c>
    </row>
    <row r="73" spans="3:8" s="11" customFormat="1" ht="15">
      <c r="C73" s="72">
        <f>+C72/$B$72</f>
        <v>0.9711956946210518</v>
      </c>
      <c r="D73" s="72">
        <f aca="true" t="shared" si="1" ref="D73:H73">+D72/$B$72</f>
        <v>0.0015772826184434756</v>
      </c>
      <c r="E73" s="72">
        <f t="shared" si="1"/>
        <v>0.022264710033157286</v>
      </c>
      <c r="F73" s="72">
        <f t="shared" si="1"/>
        <v>0.004823208123895003</v>
      </c>
      <c r="G73" s="72"/>
      <c r="H73" s="72">
        <f t="shared" si="1"/>
        <v>0.00013910460345241757</v>
      </c>
    </row>
    <row r="74" spans="1:8" s="11" customFormat="1" ht="15">
      <c r="A74" s="11" t="s">
        <v>39</v>
      </c>
      <c r="B74" s="34">
        <f>+B70+B72</f>
        <v>10339722166</v>
      </c>
      <c r="C74" s="34">
        <f>+C70+C72</f>
        <v>10060296710</v>
      </c>
      <c r="D74" s="34">
        <f aca="true" t="shared" si="2" ref="D74:H74">+D70+D72</f>
        <v>14572221</v>
      </c>
      <c r="E74" s="34">
        <f t="shared" si="2"/>
        <v>215565939</v>
      </c>
      <c r="F74" s="34">
        <f t="shared" si="2"/>
        <v>45248922</v>
      </c>
      <c r="G74" s="34">
        <f t="shared" si="2"/>
        <v>2763305</v>
      </c>
      <c r="H74" s="34">
        <f t="shared" si="2"/>
        <v>1275069</v>
      </c>
    </row>
    <row r="75" spans="3:8" s="11" customFormat="1" ht="15">
      <c r="C75" s="72">
        <f>+C74/$B$74</f>
        <v>0.9729755353660438</v>
      </c>
      <c r="D75" s="72">
        <f aca="true" t="shared" si="3" ref="D75:H75">+D74/$B$74</f>
        <v>0.0014093435748126465</v>
      </c>
      <c r="E75" s="72">
        <f t="shared" si="3"/>
        <v>0.020848329920202618</v>
      </c>
      <c r="F75" s="72">
        <f t="shared" si="3"/>
        <v>0.004376222230495859</v>
      </c>
      <c r="G75" s="72">
        <f t="shared" si="3"/>
        <v>0.0002672513782900808</v>
      </c>
      <c r="H75" s="72">
        <f t="shared" si="3"/>
        <v>0.0001233175301549974</v>
      </c>
    </row>
    <row r="76" s="11" customFormat="1" ht="15"/>
    <row r="77" s="18" customFormat="1" ht="15">
      <c r="B77" s="71"/>
    </row>
    <row r="78" s="19" customFormat="1" ht="15">
      <c r="B78" s="22"/>
    </row>
    <row r="79" s="19" customFormat="1" ht="15">
      <c r="B79" s="22"/>
    </row>
    <row r="80" s="19" customFormat="1" ht="15">
      <c r="B80" s="22"/>
    </row>
    <row r="81" ht="15">
      <c r="B81" s="22"/>
    </row>
  </sheetData>
  <hyperlinks>
    <hyperlink ref="T5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ignoredErrors>
    <ignoredError sqref="G74:H74" emptyCellReferenc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8"/>
  <sheetViews>
    <sheetView showGridLines="0" zoomScale="70" zoomScaleNormal="70" zoomScalePageLayoutView="50" workbookViewId="0" topLeftCell="A1">
      <selection activeCell="S17" sqref="S17"/>
    </sheetView>
  </sheetViews>
  <sheetFormatPr defaultColWidth="11.421875" defaultRowHeight="15"/>
  <cols>
    <col min="2" max="2" width="15.140625" style="0" bestFit="1" customWidth="1"/>
    <col min="3" max="3" width="14.00390625" style="0" bestFit="1" customWidth="1"/>
    <col min="4" max="4" width="14.8515625" style="0" bestFit="1" customWidth="1"/>
    <col min="5" max="5" width="13.140625" style="0" bestFit="1" customWidth="1"/>
    <col min="6" max="6" width="12.421875" style="0" bestFit="1" customWidth="1"/>
    <col min="7" max="7" width="13.140625" style="0" bestFit="1" customWidth="1"/>
    <col min="8" max="8" width="13.57421875" style="0" bestFit="1" customWidth="1"/>
    <col min="9" max="9" width="12.421875" style="0" bestFit="1" customWidth="1"/>
    <col min="10" max="10" width="14.421875" style="0" bestFit="1" customWidth="1"/>
  </cols>
  <sheetData>
    <row r="6" ht="15">
      <c r="S6" s="15" t="s">
        <v>86</v>
      </c>
    </row>
    <row r="7" ht="14.45" hidden="1"/>
    <row r="8" ht="14.45" hidden="1"/>
    <row r="59" ht="15">
      <c r="A59" s="8" t="s">
        <v>103</v>
      </c>
    </row>
    <row r="60" s="9" customFormat="1" ht="15">
      <c r="A60" s="10"/>
    </row>
    <row r="61" s="11" customFormat="1" ht="15">
      <c r="B61" s="11" t="s">
        <v>77</v>
      </c>
    </row>
    <row r="62" spans="1:10" s="11" customFormat="1" ht="75">
      <c r="A62" s="11" t="s">
        <v>27</v>
      </c>
      <c r="B62" s="11" t="s">
        <v>76</v>
      </c>
      <c r="C62" s="100" t="s">
        <v>80</v>
      </c>
      <c r="D62" s="100" t="s">
        <v>79</v>
      </c>
      <c r="E62" s="100" t="s">
        <v>78</v>
      </c>
      <c r="F62" s="100" t="s">
        <v>81</v>
      </c>
      <c r="G62" s="100" t="s">
        <v>82</v>
      </c>
      <c r="H62" s="100" t="s">
        <v>83</v>
      </c>
      <c r="I62" s="100" t="s">
        <v>84</v>
      </c>
      <c r="J62" s="100" t="s">
        <v>85</v>
      </c>
    </row>
    <row r="63" spans="1:10" s="11" customFormat="1" ht="15">
      <c r="A63" s="11" t="s">
        <v>29</v>
      </c>
      <c r="B63" s="34">
        <v>37895507</v>
      </c>
      <c r="C63" s="34">
        <v>8068578</v>
      </c>
      <c r="D63" s="34">
        <v>16427978</v>
      </c>
      <c r="E63" s="34">
        <v>2242329</v>
      </c>
      <c r="F63" s="34">
        <v>133273</v>
      </c>
      <c r="G63" s="34">
        <v>2801830</v>
      </c>
      <c r="H63" s="34">
        <v>1595531</v>
      </c>
      <c r="I63" s="34">
        <v>8500</v>
      </c>
      <c r="J63" s="34">
        <v>6617488</v>
      </c>
    </row>
    <row r="64" spans="3:10" s="11" customFormat="1" ht="15">
      <c r="C64" s="72">
        <f>+C63/$B$63</f>
        <v>0.21291648110157227</v>
      </c>
      <c r="D64" s="72">
        <f aca="true" t="shared" si="0" ref="D64:J64">+D63/$B$63</f>
        <v>0.4335072756778264</v>
      </c>
      <c r="E64" s="72">
        <f t="shared" si="0"/>
        <v>0.059171368257455954</v>
      </c>
      <c r="F64" s="72">
        <f t="shared" si="0"/>
        <v>0.0035168549136972886</v>
      </c>
      <c r="G64" s="72">
        <f t="shared" si="0"/>
        <v>0.07393567791559036</v>
      </c>
      <c r="H64" s="72">
        <f t="shared" si="0"/>
        <v>0.04210343458394685</v>
      </c>
      <c r="I64" s="72">
        <f t="shared" si="0"/>
        <v>0.0002243009969493217</v>
      </c>
      <c r="J64" s="72">
        <f t="shared" si="0"/>
        <v>0.17462460655296155</v>
      </c>
    </row>
    <row r="65" spans="1:10" s="11" customFormat="1" ht="15">
      <c r="A65" s="11" t="s">
        <v>30</v>
      </c>
      <c r="B65" s="34">
        <v>1237516317</v>
      </c>
      <c r="C65" s="34">
        <v>313328963</v>
      </c>
      <c r="D65" s="34">
        <v>409859179</v>
      </c>
      <c r="E65" s="34">
        <v>9828765</v>
      </c>
      <c r="F65" s="34">
        <v>5485652</v>
      </c>
      <c r="G65" s="34">
        <v>103440436</v>
      </c>
      <c r="H65" s="34">
        <v>49791535</v>
      </c>
      <c r="I65" s="34">
        <v>417679</v>
      </c>
      <c r="J65" s="34">
        <v>345364108</v>
      </c>
    </row>
    <row r="66" spans="3:10" s="11" customFormat="1" ht="15">
      <c r="C66" s="72">
        <f>+C65/$B$65</f>
        <v>0.25319178316741336</v>
      </c>
      <c r="D66" s="72">
        <f aca="true" t="shared" si="1" ref="D66:J66">+D65/$B$65</f>
        <v>0.3311949696094391</v>
      </c>
      <c r="E66" s="72">
        <f t="shared" si="1"/>
        <v>0.007942331640383535</v>
      </c>
      <c r="F66" s="72">
        <f t="shared" si="1"/>
        <v>0.004432791652637256</v>
      </c>
      <c r="G66" s="72">
        <f t="shared" si="1"/>
        <v>0.0835871289768214</v>
      </c>
      <c r="H66" s="72">
        <f t="shared" si="1"/>
        <v>0.04023505332091714</v>
      </c>
      <c r="I66" s="72">
        <f t="shared" si="1"/>
        <v>0.00033751393356375436</v>
      </c>
      <c r="J66" s="72">
        <f t="shared" si="1"/>
        <v>0.27907842769882446</v>
      </c>
    </row>
    <row r="67" spans="1:10" s="11" customFormat="1" ht="15">
      <c r="A67" s="11" t="s">
        <v>39</v>
      </c>
      <c r="B67" s="34">
        <f>+B63+B65</f>
        <v>1275411824</v>
      </c>
      <c r="C67" s="34">
        <f aca="true" t="shared" si="2" ref="C67:J67">+C63+C65</f>
        <v>321397541</v>
      </c>
      <c r="D67" s="34">
        <f t="shared" si="2"/>
        <v>426287157</v>
      </c>
      <c r="E67" s="34">
        <f t="shared" si="2"/>
        <v>12071094</v>
      </c>
      <c r="F67" s="34">
        <f t="shared" si="2"/>
        <v>5618925</v>
      </c>
      <c r="G67" s="34">
        <f t="shared" si="2"/>
        <v>106242266</v>
      </c>
      <c r="H67" s="34">
        <f t="shared" si="2"/>
        <v>51387066</v>
      </c>
      <c r="I67" s="34">
        <f t="shared" si="2"/>
        <v>426179</v>
      </c>
      <c r="J67" s="34">
        <f t="shared" si="2"/>
        <v>351981596</v>
      </c>
    </row>
    <row r="68" spans="3:10" s="11" customFormat="1" ht="15">
      <c r="C68" s="72">
        <f>+C67/$B$67</f>
        <v>0.2519951085226884</v>
      </c>
      <c r="D68" s="72">
        <f aca="true" t="shared" si="3" ref="D68:J68">+D67/$B$67</f>
        <v>0.33423491062130845</v>
      </c>
      <c r="E68" s="72">
        <f t="shared" si="3"/>
        <v>0.009464467690241517</v>
      </c>
      <c r="F68" s="72">
        <f t="shared" si="3"/>
        <v>0.004405577002083681</v>
      </c>
      <c r="G68" s="72">
        <f t="shared" si="3"/>
        <v>0.08330036149954965</v>
      </c>
      <c r="H68" s="72">
        <f t="shared" si="3"/>
        <v>0.040290567354815426</v>
      </c>
      <c r="I68" s="72">
        <f t="shared" si="3"/>
        <v>0.0003341501089925602</v>
      </c>
      <c r="J68" s="72">
        <f t="shared" si="3"/>
        <v>0.2759748572003203</v>
      </c>
    </row>
    <row r="69" s="18" customFormat="1" ht="15"/>
    <row r="70" s="18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</sheetData>
  <hyperlinks>
    <hyperlink ref="S6" location="ÍNDICE!A1" display="INDICE&gt;&gt;"/>
  </hyperlink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80"/>
  <sheetViews>
    <sheetView showGridLines="0" zoomScale="70" zoomScaleNormal="70" zoomScaleSheetLayoutView="50" zoomScalePageLayoutView="50" workbookViewId="0" topLeftCell="A1">
      <selection activeCell="J6" sqref="J6"/>
    </sheetView>
  </sheetViews>
  <sheetFormatPr defaultColWidth="11.421875" defaultRowHeight="15"/>
  <cols>
    <col min="7" max="7" width="12.00390625" style="0" bestFit="1" customWidth="1"/>
    <col min="8" max="8" width="17.8515625" style="0" bestFit="1" customWidth="1"/>
  </cols>
  <sheetData>
    <row r="7" ht="15">
      <c r="S7" s="15" t="s">
        <v>86</v>
      </c>
    </row>
    <row r="8" ht="15">
      <c r="T8" s="15"/>
    </row>
    <row r="50" ht="15">
      <c r="A50" s="3"/>
    </row>
    <row r="51" ht="15">
      <c r="A51" s="4"/>
    </row>
    <row r="54" spans="1:13" ht="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ht="15">
      <c r="A55" s="8" t="s">
        <v>103</v>
      </c>
    </row>
    <row r="56" s="19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pans="3:4" s="17" customFormat="1" ht="15">
      <c r="C62" s="20"/>
      <c r="D62" s="20"/>
    </row>
    <row r="63" spans="2:10" s="17" customFormat="1" ht="36.75">
      <c r="B63" s="11"/>
      <c r="C63" s="24"/>
      <c r="D63" s="25" t="s">
        <v>92</v>
      </c>
      <c r="E63" s="11"/>
      <c r="F63" s="11"/>
      <c r="G63" s="26" t="s">
        <v>27</v>
      </c>
      <c r="H63" s="25" t="s">
        <v>93</v>
      </c>
      <c r="I63" s="27"/>
      <c r="J63" s="11"/>
    </row>
    <row r="64" spans="2:10" s="17" customFormat="1" ht="36">
      <c r="B64" s="11"/>
      <c r="C64" s="28" t="s">
        <v>29</v>
      </c>
      <c r="D64" s="29">
        <v>278</v>
      </c>
      <c r="E64" s="30">
        <f>D64/$D$66</f>
        <v>0.29018789144050106</v>
      </c>
      <c r="F64" s="11"/>
      <c r="G64" s="31" t="s">
        <v>29</v>
      </c>
      <c r="H64" s="32">
        <v>316246350.0000001</v>
      </c>
      <c r="I64" s="33">
        <f>H64/$H$66</f>
        <v>0.13521821979601226</v>
      </c>
      <c r="J64" s="11"/>
    </row>
    <row r="65" spans="2:10" s="17" customFormat="1" ht="15">
      <c r="B65" s="11"/>
      <c r="C65" s="28" t="s">
        <v>30</v>
      </c>
      <c r="D65" s="29">
        <v>680</v>
      </c>
      <c r="E65" s="30">
        <f>D65/$D$66</f>
        <v>0.7098121085594989</v>
      </c>
      <c r="F65" s="11"/>
      <c r="G65" s="31" t="s">
        <v>30</v>
      </c>
      <c r="H65" s="32">
        <v>2022538693.0000007</v>
      </c>
      <c r="I65" s="33">
        <f>H65/$H$66</f>
        <v>0.8647817802039877</v>
      </c>
      <c r="J65" s="11"/>
    </row>
    <row r="66" spans="2:10" s="17" customFormat="1" ht="15">
      <c r="B66" s="11"/>
      <c r="C66" s="31" t="s">
        <v>28</v>
      </c>
      <c r="D66" s="29">
        <f>D64+D65</f>
        <v>958</v>
      </c>
      <c r="E66" s="11"/>
      <c r="F66" s="11"/>
      <c r="G66" s="11"/>
      <c r="H66" s="34">
        <f>H64+H65</f>
        <v>2338785043.000001</v>
      </c>
      <c r="I66" s="27"/>
      <c r="J66" s="11"/>
    </row>
    <row r="67" spans="2:10" s="17" customFormat="1" ht="15">
      <c r="B67" s="11"/>
      <c r="C67" s="11"/>
      <c r="D67" s="11"/>
      <c r="E67" s="11"/>
      <c r="F67" s="11"/>
      <c r="G67" s="11"/>
      <c r="H67" s="11"/>
      <c r="I67" s="11"/>
      <c r="J67" s="11"/>
    </row>
    <row r="68" spans="2:10" s="17" customFormat="1" ht="15">
      <c r="B68" s="11"/>
      <c r="C68" s="11"/>
      <c r="D68" s="11"/>
      <c r="E68" s="11"/>
      <c r="F68" s="11"/>
      <c r="G68" s="11"/>
      <c r="H68" s="11"/>
      <c r="I68" s="11"/>
      <c r="J68" s="11"/>
    </row>
    <row r="69" spans="2:10" s="17" customFormat="1" ht="48.75">
      <c r="B69" s="11"/>
      <c r="C69" s="35" t="s">
        <v>27</v>
      </c>
      <c r="D69" s="25" t="s">
        <v>94</v>
      </c>
      <c r="E69" s="27"/>
      <c r="F69" s="11"/>
      <c r="G69" s="26" t="s">
        <v>27</v>
      </c>
      <c r="H69" s="25" t="s">
        <v>95</v>
      </c>
      <c r="I69" s="27"/>
      <c r="J69" s="11"/>
    </row>
    <row r="70" spans="2:10" s="17" customFormat="1" ht="36">
      <c r="B70" s="11"/>
      <c r="C70" s="31" t="s">
        <v>29</v>
      </c>
      <c r="D70" s="32">
        <v>33651.00000000002</v>
      </c>
      <c r="E70" s="33">
        <f>D70/$D$72</f>
        <v>0.2127870801295024</v>
      </c>
      <c r="F70" s="11"/>
      <c r="G70" s="31" t="s">
        <v>29</v>
      </c>
      <c r="H70" s="32">
        <v>1173461896.0000007</v>
      </c>
      <c r="I70" s="33">
        <f>H70/$H$72</f>
        <v>0.11349066030600735</v>
      </c>
      <c r="J70" s="11"/>
    </row>
    <row r="71" spans="2:10" s="17" customFormat="1" ht="15">
      <c r="B71" s="11"/>
      <c r="C71" s="31" t="s">
        <v>30</v>
      </c>
      <c r="D71" s="32">
        <v>124492.99999999996</v>
      </c>
      <c r="E71" s="33">
        <f>D71/$D$72</f>
        <v>0.7872129198704977</v>
      </c>
      <c r="F71" s="11"/>
      <c r="G71" s="31" t="s">
        <v>30</v>
      </c>
      <c r="H71" s="32">
        <v>9166260270.000002</v>
      </c>
      <c r="I71" s="33">
        <f>H71/$H$72</f>
        <v>0.8865093396939927</v>
      </c>
      <c r="J71" s="11"/>
    </row>
    <row r="72" spans="2:10" s="17" customFormat="1" ht="15">
      <c r="B72" s="11"/>
      <c r="C72" s="11" t="s">
        <v>28</v>
      </c>
      <c r="D72" s="34">
        <f>D70+D71</f>
        <v>158143.99999999997</v>
      </c>
      <c r="E72" s="11"/>
      <c r="F72" s="11"/>
      <c r="G72" s="11"/>
      <c r="H72" s="34">
        <f>H70+H71</f>
        <v>10339722166.000002</v>
      </c>
      <c r="I72" s="27"/>
      <c r="J72" s="11"/>
    </row>
    <row r="73" spans="2:10" s="17" customFormat="1" ht="15">
      <c r="B73" s="11"/>
      <c r="C73" s="11"/>
      <c r="D73" s="11"/>
      <c r="E73" s="11"/>
      <c r="F73" s="11"/>
      <c r="G73" s="11"/>
      <c r="H73" s="11"/>
      <c r="I73" s="11"/>
      <c r="J73" s="11"/>
    </row>
    <row r="74" s="17" customFormat="1" ht="15"/>
    <row r="75" s="17" customFormat="1" ht="15"/>
    <row r="76" s="17" customFormat="1" ht="15"/>
    <row r="77" s="17" customFormat="1" ht="37.5" customHeight="1">
      <c r="I77" s="21"/>
    </row>
    <row r="78" s="17" customFormat="1" ht="15">
      <c r="I78" s="21"/>
    </row>
    <row r="79" s="17" customFormat="1" ht="15">
      <c r="I79" s="21"/>
    </row>
    <row r="80" s="17" customFormat="1" ht="15">
      <c r="I80" s="21"/>
    </row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1" customFormat="1" ht="15"/>
    <row r="120" s="11" customFormat="1" ht="15"/>
    <row r="121" s="11" customFormat="1" ht="15"/>
  </sheetData>
  <mergeCells count="1">
    <mergeCell ref="A54:M54"/>
  </mergeCells>
  <hyperlinks>
    <hyperlink ref="S7" location="ÍNDICE!A1" display="INDICE&gt;&gt;"/>
  </hyperlinks>
  <printOptions horizontalCentered="1"/>
  <pageMargins left="0.3937007874015748" right="0.3937007874015748" top="0.3937007874015748" bottom="0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83"/>
  <sheetViews>
    <sheetView showGridLines="0" zoomScale="70" zoomScaleNormal="70" zoomScalePageLayoutView="50" workbookViewId="0" topLeftCell="A1">
      <selection activeCell="H7" sqref="H7"/>
    </sheetView>
  </sheetViews>
  <sheetFormatPr defaultColWidth="11.421875" defaultRowHeight="15"/>
  <cols>
    <col min="3" max="3" width="20.00390625" style="0" bestFit="1" customWidth="1"/>
    <col min="4" max="5" width="21.140625" style="0" bestFit="1" customWidth="1"/>
    <col min="6" max="6" width="20.7109375" style="0" bestFit="1" customWidth="1"/>
    <col min="8" max="8" width="20.00390625" style="0" bestFit="1" customWidth="1"/>
  </cols>
  <sheetData>
    <row r="7" ht="15">
      <c r="R7" s="15" t="s">
        <v>86</v>
      </c>
    </row>
    <row r="58" ht="15">
      <c r="A58" s="8" t="s">
        <v>103</v>
      </c>
    </row>
    <row r="59" s="12" customFormat="1" ht="15"/>
    <row r="60" s="18" customFormat="1" ht="15"/>
    <row r="61" s="11" customFormat="1" ht="15"/>
    <row r="62" spans="2:9" s="11" customFormat="1" ht="36.75">
      <c r="B62" s="36" t="s">
        <v>27</v>
      </c>
      <c r="C62" s="37" t="s">
        <v>96</v>
      </c>
      <c r="D62" s="38"/>
      <c r="G62" s="39" t="s">
        <v>27</v>
      </c>
      <c r="H62" s="37" t="s">
        <v>97</v>
      </c>
      <c r="I62" s="38"/>
    </row>
    <row r="63" spans="2:9" s="11" customFormat="1" ht="36">
      <c r="B63" s="40" t="s">
        <v>29</v>
      </c>
      <c r="C63" s="32">
        <v>760113348.9999999</v>
      </c>
      <c r="D63" s="33">
        <f>C63/$C$65</f>
        <v>0.12549218417579144</v>
      </c>
      <c r="G63" s="40" t="s">
        <v>29</v>
      </c>
      <c r="H63" s="11">
        <v>413348547</v>
      </c>
      <c r="I63" s="33">
        <f>H63/$H$65</f>
        <v>0.09651666870233067</v>
      </c>
    </row>
    <row r="64" spans="2:9" s="11" customFormat="1" ht="15">
      <c r="B64" s="40" t="s">
        <v>30</v>
      </c>
      <c r="C64" s="32">
        <v>5296943940.999997</v>
      </c>
      <c r="D64" s="33">
        <f>C64/$C$65</f>
        <v>0.8745078158242086</v>
      </c>
      <c r="G64" s="40" t="s">
        <v>30</v>
      </c>
      <c r="H64" s="11">
        <v>3869316328.9999995</v>
      </c>
      <c r="I64" s="33">
        <f>H64/$H$65</f>
        <v>0.9034833312976693</v>
      </c>
    </row>
    <row r="65" spans="2:9" s="11" customFormat="1" ht="15">
      <c r="B65" s="11" t="s">
        <v>28</v>
      </c>
      <c r="C65" s="34">
        <f>SUM(C63:C64)</f>
        <v>6057057289.999997</v>
      </c>
      <c r="G65" s="11" t="s">
        <v>28</v>
      </c>
      <c r="H65" s="34">
        <f>H63+H64</f>
        <v>4282664875.9999995</v>
      </c>
      <c r="I65" s="38"/>
    </row>
    <row r="66" s="11" customFormat="1" ht="15"/>
    <row r="67" s="11" customFormat="1" ht="15"/>
    <row r="68" s="11" customFormat="1" ht="15"/>
    <row r="69" spans="2:4" s="11" customFormat="1" ht="36.75">
      <c r="B69" s="39" t="s">
        <v>27</v>
      </c>
      <c r="C69" s="37" t="s">
        <v>104</v>
      </c>
      <c r="D69" s="38"/>
    </row>
    <row r="70" spans="2:4" s="11" customFormat="1" ht="36">
      <c r="B70" s="40" t="s">
        <v>29</v>
      </c>
      <c r="C70" s="32">
        <v>26085706</v>
      </c>
      <c r="D70" s="33">
        <f>C70/$C$72</f>
        <v>0.031638775492961416</v>
      </c>
    </row>
    <row r="71" spans="2:4" s="11" customFormat="1" ht="15">
      <c r="B71" s="40" t="s">
        <v>30</v>
      </c>
      <c r="C71" s="32">
        <v>798399616</v>
      </c>
      <c r="D71" s="33">
        <f>C71/$C$72</f>
        <v>0.9683612245070385</v>
      </c>
    </row>
    <row r="72" spans="2:4" s="11" customFormat="1" ht="15">
      <c r="B72" s="11" t="s">
        <v>28</v>
      </c>
      <c r="C72" s="41">
        <f>C70+C71</f>
        <v>824485322</v>
      </c>
      <c r="D72" s="38"/>
    </row>
    <row r="73" s="42" customFormat="1" ht="15"/>
    <row r="74" s="42" customFormat="1" ht="15"/>
    <row r="75" s="42" customFormat="1" ht="15"/>
    <row r="76" s="42" customFormat="1" ht="15"/>
    <row r="77" s="12" customFormat="1" ht="15"/>
    <row r="78" s="12" customFormat="1" ht="15"/>
    <row r="79" s="42" customFormat="1" ht="15"/>
    <row r="80" s="19" customFormat="1" ht="15"/>
    <row r="81" s="19" customFormat="1" ht="15"/>
    <row r="82" s="19" customFormat="1" ht="15"/>
    <row r="83" spans="2:7" ht="15">
      <c r="B83" s="19"/>
      <c r="C83" s="19"/>
      <c r="D83" s="19"/>
      <c r="E83" s="19"/>
      <c r="F83" s="19"/>
      <c r="G83" s="19"/>
    </row>
  </sheetData>
  <hyperlinks>
    <hyperlink ref="R7" location="ÍNDICE!A1" display="INDICE&gt;&gt;"/>
  </hyperlinks>
  <printOptions horizontalCentered="1"/>
  <pageMargins left="0.3937007874015748" right="0.3937007874015748" top="0.3937007874015748" bottom="0.7874015748031497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103"/>
  <sheetViews>
    <sheetView showGridLines="0" zoomScale="70" zoomScaleNormal="70" zoomScalePageLayoutView="50" workbookViewId="0" topLeftCell="A1">
      <selection activeCell="D8" sqref="D8"/>
    </sheetView>
  </sheetViews>
  <sheetFormatPr defaultColWidth="11.57421875" defaultRowHeight="15"/>
  <cols>
    <col min="1" max="2" width="11.57421875" style="11" customWidth="1"/>
    <col min="3" max="3" width="17.421875" style="11" bestFit="1" customWidth="1"/>
    <col min="4" max="4" width="11.57421875" style="11" customWidth="1"/>
    <col min="5" max="5" width="19.8515625" style="11" bestFit="1" customWidth="1"/>
    <col min="6" max="6" width="13.57421875" style="11" bestFit="1" customWidth="1"/>
    <col min="7" max="8" width="19.00390625" style="11" bestFit="1" customWidth="1"/>
    <col min="9" max="9" width="19.140625" style="11" bestFit="1" customWidth="1"/>
    <col min="10" max="10" width="19.8515625" style="11" bestFit="1" customWidth="1"/>
    <col min="11" max="11" width="17.57421875" style="11" bestFit="1" customWidth="1"/>
    <col min="12" max="12" width="19.28125" style="11" bestFit="1" customWidth="1"/>
    <col min="13" max="17" width="11.57421875" style="11" customWidth="1"/>
    <col min="18" max="19" width="11.57421875" style="11" hidden="1" customWidth="1"/>
    <col min="20" max="16384" width="11.57421875" style="11" customWidth="1"/>
  </cols>
  <sheetData>
    <row r="1" ht="15"/>
    <row r="2" ht="15"/>
    <row r="3" ht="15"/>
    <row r="4" ht="15"/>
    <row r="5" ht="15"/>
    <row r="6" ht="15"/>
    <row r="7" ht="15">
      <c r="T7" s="15" t="s">
        <v>86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>
      <c r="A59" s="8" t="s">
        <v>103</v>
      </c>
    </row>
    <row r="60" s="12" customFormat="1" ht="15"/>
    <row r="61" s="18" customFormat="1" ht="15"/>
    <row r="62" s="18" customFormat="1" ht="15"/>
    <row r="63" spans="3:10" ht="24.75" customHeight="1">
      <c r="C63" s="11" t="s">
        <v>37</v>
      </c>
      <c r="J63" s="11" t="s">
        <v>31</v>
      </c>
    </row>
    <row r="64" spans="3:12" ht="34.5" customHeight="1">
      <c r="C64" s="11" t="s">
        <v>29</v>
      </c>
      <c r="E64" s="11" t="s">
        <v>30</v>
      </c>
      <c r="J64" s="11" t="s">
        <v>29</v>
      </c>
      <c r="L64" s="11" t="s">
        <v>30</v>
      </c>
    </row>
    <row r="65" spans="2:13" ht="15">
      <c r="B65" s="11" t="s">
        <v>121</v>
      </c>
      <c r="C65" s="43">
        <f aca="true" t="shared" si="0" ref="C65:C69">+D65/$D$70</f>
        <v>0.5971223021582733</v>
      </c>
      <c r="D65" s="11">
        <v>166</v>
      </c>
      <c r="E65" s="43">
        <f aca="true" t="shared" si="1" ref="E65:E69">+F65/$F$70</f>
        <v>0.5176470588235295</v>
      </c>
      <c r="F65" s="11">
        <v>352</v>
      </c>
      <c r="I65" s="11" t="s">
        <v>121</v>
      </c>
      <c r="J65" s="11">
        <v>2662</v>
      </c>
      <c r="K65" s="43">
        <f aca="true" t="shared" si="2" ref="K65:K69">+J65/$J$70</f>
        <v>0.07910611868889483</v>
      </c>
      <c r="L65" s="11">
        <v>6264.000000000006</v>
      </c>
      <c r="M65" s="43">
        <f aca="true" t="shared" si="3" ref="M65:M69">+L65/$L$70</f>
        <v>0.05031608202870848</v>
      </c>
    </row>
    <row r="66" spans="2:13" ht="15">
      <c r="B66" s="11" t="s">
        <v>32</v>
      </c>
      <c r="C66" s="43">
        <f t="shared" si="0"/>
        <v>0.1618705035971223</v>
      </c>
      <c r="D66" s="11">
        <v>45</v>
      </c>
      <c r="E66" s="43">
        <f t="shared" si="1"/>
        <v>0.16470588235294117</v>
      </c>
      <c r="F66" s="11">
        <v>112</v>
      </c>
      <c r="I66" s="11" t="s">
        <v>32</v>
      </c>
      <c r="J66" s="11">
        <v>3313.0000000000005</v>
      </c>
      <c r="K66" s="43">
        <f t="shared" si="2"/>
        <v>0.09845175477697543</v>
      </c>
      <c r="L66" s="11">
        <v>8465.000000000004</v>
      </c>
      <c r="M66" s="43">
        <f t="shared" si="3"/>
        <v>0.067995790928004</v>
      </c>
    </row>
    <row r="67" spans="2:13" ht="15">
      <c r="B67" s="11" t="s">
        <v>33</v>
      </c>
      <c r="C67" s="43">
        <f t="shared" si="0"/>
        <v>0.11151079136690648</v>
      </c>
      <c r="D67" s="11">
        <v>31</v>
      </c>
      <c r="E67" s="43">
        <f t="shared" si="1"/>
        <v>0.09852941176470588</v>
      </c>
      <c r="F67" s="11">
        <v>67</v>
      </c>
      <c r="I67" s="11" t="s">
        <v>33</v>
      </c>
      <c r="J67" s="11">
        <v>4283.000000000001</v>
      </c>
      <c r="K67" s="43">
        <f t="shared" si="2"/>
        <v>0.1272770497162046</v>
      </c>
      <c r="L67" s="11">
        <v>9490.999999999998</v>
      </c>
      <c r="M67" s="43">
        <f t="shared" si="3"/>
        <v>0.07623721815684413</v>
      </c>
    </row>
    <row r="68" spans="2:13" ht="15">
      <c r="B68" s="11" t="s">
        <v>34</v>
      </c>
      <c r="C68" s="43">
        <f t="shared" si="0"/>
        <v>0.07913669064748201</v>
      </c>
      <c r="D68" s="11">
        <v>22</v>
      </c>
      <c r="E68" s="43">
        <f t="shared" si="1"/>
        <v>0.13970588235294118</v>
      </c>
      <c r="F68" s="11">
        <v>95</v>
      </c>
      <c r="I68" s="11" t="s">
        <v>34</v>
      </c>
      <c r="J68" s="11">
        <v>6452.999999999997</v>
      </c>
      <c r="K68" s="43">
        <f t="shared" si="2"/>
        <v>0.1917625033431398</v>
      </c>
      <c r="L68" s="11">
        <v>29843.00000000001</v>
      </c>
      <c r="M68" s="43">
        <f t="shared" si="3"/>
        <v>0.2397162892692762</v>
      </c>
    </row>
    <row r="69" spans="2:13" ht="15">
      <c r="B69" s="11" t="s">
        <v>35</v>
      </c>
      <c r="C69" s="43">
        <f t="shared" si="0"/>
        <v>0.050359712230215826</v>
      </c>
      <c r="D69" s="11">
        <v>14</v>
      </c>
      <c r="E69" s="43">
        <f t="shared" si="1"/>
        <v>0.07941176470588235</v>
      </c>
      <c r="F69" s="11">
        <v>54</v>
      </c>
      <c r="I69" s="11" t="s">
        <v>35</v>
      </c>
      <c r="J69" s="11">
        <v>16940</v>
      </c>
      <c r="K69" s="43">
        <f t="shared" si="2"/>
        <v>0.5034025734747853</v>
      </c>
      <c r="L69" s="11">
        <v>70430.00000000001</v>
      </c>
      <c r="M69" s="43">
        <f t="shared" si="3"/>
        <v>0.5657346196171672</v>
      </c>
    </row>
    <row r="70" spans="2:13" ht="15">
      <c r="B70" s="11" t="s">
        <v>28</v>
      </c>
      <c r="C70" s="11">
        <f>SUM(C65:C69)</f>
        <v>0.9999999999999999</v>
      </c>
      <c r="D70" s="11">
        <f>SUM(D65:D69)</f>
        <v>278</v>
      </c>
      <c r="E70" s="11">
        <f>SUM(E65:E69)</f>
        <v>1</v>
      </c>
      <c r="F70" s="11">
        <f>SUM(F65:F69)</f>
        <v>680</v>
      </c>
      <c r="I70" s="11" t="s">
        <v>28</v>
      </c>
      <c r="J70" s="11">
        <f>SUM(J65:J69)</f>
        <v>33651</v>
      </c>
      <c r="K70" s="72">
        <f>SUM(K65:K69)</f>
        <v>1</v>
      </c>
      <c r="L70" s="11">
        <f>SUM(L65:L69)</f>
        <v>124493.00000000003</v>
      </c>
      <c r="M70" s="11">
        <f>SUM(M65:M69)</f>
        <v>1</v>
      </c>
    </row>
    <row r="74" spans="3:10" ht="15">
      <c r="C74" s="11" t="s">
        <v>38</v>
      </c>
      <c r="J74" s="11" t="s">
        <v>40</v>
      </c>
    </row>
    <row r="75" spans="3:12" ht="15">
      <c r="C75" s="11" t="s">
        <v>29</v>
      </c>
      <c r="E75" s="11" t="s">
        <v>30</v>
      </c>
      <c r="J75" s="11" t="s">
        <v>29</v>
      </c>
      <c r="L75" s="11" t="s">
        <v>30</v>
      </c>
    </row>
    <row r="76" spans="2:13" ht="15">
      <c r="B76" s="11" t="s">
        <v>121</v>
      </c>
      <c r="C76" s="11">
        <v>24246708.999999996</v>
      </c>
      <c r="D76" s="43">
        <f aca="true" t="shared" si="4" ref="D76:D81">+C76/$C$81</f>
        <v>0.07667032046377767</v>
      </c>
      <c r="E76" s="11">
        <v>148319383.00000003</v>
      </c>
      <c r="F76" s="43">
        <f aca="true" t="shared" si="5" ref="F76:F81">+E76/$E$81</f>
        <v>0.07333327343171872</v>
      </c>
      <c r="I76" s="11" t="s">
        <v>121</v>
      </c>
      <c r="J76" s="11">
        <v>89422947.00000001</v>
      </c>
      <c r="K76" s="43">
        <f aca="true" t="shared" si="6" ref="K76:K81">+J76/$J$81</f>
        <v>0.07620438917089474</v>
      </c>
      <c r="L76" s="11">
        <v>946931166</v>
      </c>
      <c r="M76" s="43">
        <f aca="true" t="shared" si="7" ref="M76:M81">+L76/$L$81</f>
        <v>0.10330616173961205</v>
      </c>
    </row>
    <row r="77" spans="2:13" ht="15">
      <c r="B77" s="11" t="s">
        <v>32</v>
      </c>
      <c r="C77" s="11">
        <v>34404363.00000001</v>
      </c>
      <c r="D77" s="43">
        <f t="shared" si="4"/>
        <v>0.10878975520191776</v>
      </c>
      <c r="E77" s="11">
        <v>198287757</v>
      </c>
      <c r="F77" s="43">
        <f t="shared" si="5"/>
        <v>0.09803904255887577</v>
      </c>
      <c r="I77" s="11" t="s">
        <v>32</v>
      </c>
      <c r="J77" s="11">
        <v>120551543.99999997</v>
      </c>
      <c r="K77" s="43">
        <f t="shared" si="6"/>
        <v>0.10273153684063037</v>
      </c>
      <c r="L77" s="11">
        <v>835635776.0000001</v>
      </c>
      <c r="M77" s="43">
        <f t="shared" si="7"/>
        <v>0.09116430816774092</v>
      </c>
    </row>
    <row r="78" spans="2:13" ht="15">
      <c r="B78" s="11" t="s">
        <v>33</v>
      </c>
      <c r="C78" s="11">
        <v>45457973.00000001</v>
      </c>
      <c r="D78" s="43">
        <f t="shared" si="4"/>
        <v>0.14374228508882397</v>
      </c>
      <c r="E78" s="11">
        <v>177966391.99999997</v>
      </c>
      <c r="F78" s="43">
        <f t="shared" si="5"/>
        <v>0.08799158830233561</v>
      </c>
      <c r="I78" s="11" t="s">
        <v>33</v>
      </c>
      <c r="J78" s="11">
        <v>152013390.00000003</v>
      </c>
      <c r="K78" s="43">
        <f t="shared" si="6"/>
        <v>0.12954267242777182</v>
      </c>
      <c r="L78" s="11">
        <v>661337452</v>
      </c>
      <c r="M78" s="43">
        <f t="shared" si="7"/>
        <v>0.07214910252597485</v>
      </c>
    </row>
    <row r="79" spans="2:13" ht="15">
      <c r="B79" s="11" t="s">
        <v>34</v>
      </c>
      <c r="C79" s="11">
        <v>65549852.00000001</v>
      </c>
      <c r="D79" s="43">
        <f t="shared" si="4"/>
        <v>0.20727465154933805</v>
      </c>
      <c r="E79" s="11">
        <v>468444660.00000006</v>
      </c>
      <c r="F79" s="43">
        <f t="shared" si="5"/>
        <v>0.23161221173235672</v>
      </c>
      <c r="I79" s="11" t="s">
        <v>34</v>
      </c>
      <c r="J79" s="11">
        <v>215887553.00000003</v>
      </c>
      <c r="K79" s="43">
        <f t="shared" si="6"/>
        <v>0.18397491536444405</v>
      </c>
      <c r="L79" s="11">
        <v>1716650198</v>
      </c>
      <c r="M79" s="43">
        <f t="shared" si="7"/>
        <v>0.18727923356250062</v>
      </c>
    </row>
    <row r="80" spans="2:13" ht="15">
      <c r="B80" s="11" t="s">
        <v>35</v>
      </c>
      <c r="C80" s="11">
        <v>146587453</v>
      </c>
      <c r="D80" s="43">
        <f t="shared" si="4"/>
        <v>0.4635229876961426</v>
      </c>
      <c r="E80" s="11">
        <v>1029520501.0000002</v>
      </c>
      <c r="F80" s="43">
        <f t="shared" si="5"/>
        <v>0.5090238839747132</v>
      </c>
      <c r="I80" s="11" t="s">
        <v>35</v>
      </c>
      <c r="J80" s="11">
        <v>595586462</v>
      </c>
      <c r="K80" s="43">
        <f t="shared" si="6"/>
        <v>0.5075464861962591</v>
      </c>
      <c r="L80" s="11">
        <v>5005705678.000001</v>
      </c>
      <c r="M80" s="43">
        <f t="shared" si="7"/>
        <v>0.5461011940041717</v>
      </c>
    </row>
    <row r="81" spans="2:13" ht="15">
      <c r="B81" s="11" t="s">
        <v>28</v>
      </c>
      <c r="C81" s="11">
        <f>SUM(C76:C80)</f>
        <v>316246350</v>
      </c>
      <c r="D81" s="43">
        <f t="shared" si="4"/>
        <v>1</v>
      </c>
      <c r="E81" s="11">
        <f>SUM(E76:E80)</f>
        <v>2022538693.0000002</v>
      </c>
      <c r="F81" s="43">
        <f t="shared" si="5"/>
        <v>1</v>
      </c>
      <c r="I81" s="11" t="s">
        <v>39</v>
      </c>
      <c r="J81" s="11">
        <f>SUM(J76:J80)</f>
        <v>1173461896</v>
      </c>
      <c r="K81" s="43">
        <f t="shared" si="6"/>
        <v>1</v>
      </c>
      <c r="L81" s="11">
        <f>SUM(L76:L80)</f>
        <v>9166260270</v>
      </c>
      <c r="M81" s="43">
        <f t="shared" si="7"/>
        <v>1</v>
      </c>
    </row>
    <row r="82" spans="4:6" ht="15">
      <c r="D82" s="43"/>
      <c r="F82" s="43"/>
    </row>
    <row r="87" spans="1:11" ht="15">
      <c r="A87" s="11" t="s">
        <v>27</v>
      </c>
      <c r="E87" s="11" t="s">
        <v>106</v>
      </c>
      <c r="G87" s="11" t="s">
        <v>88</v>
      </c>
      <c r="H87" s="11" t="s">
        <v>107</v>
      </c>
      <c r="I87" s="11" t="s">
        <v>108</v>
      </c>
      <c r="J87" s="11" t="s">
        <v>109</v>
      </c>
      <c r="K87" s="11" t="s">
        <v>110</v>
      </c>
    </row>
    <row r="88" spans="5:11" ht="15">
      <c r="E88" s="11" t="s">
        <v>111</v>
      </c>
      <c r="F88" s="11" t="s">
        <v>89</v>
      </c>
      <c r="G88" s="11" t="s">
        <v>89</v>
      </c>
      <c r="H88" s="11" t="s">
        <v>89</v>
      </c>
      <c r="I88" s="11" t="s">
        <v>89</v>
      </c>
      <c r="J88" s="11" t="s">
        <v>89</v>
      </c>
      <c r="K88" s="11" t="s">
        <v>89</v>
      </c>
    </row>
    <row r="89" spans="1:11" ht="15">
      <c r="A89" s="11" t="s">
        <v>112</v>
      </c>
      <c r="B89" s="11" t="s">
        <v>113</v>
      </c>
      <c r="C89" s="11" t="s">
        <v>114</v>
      </c>
      <c r="D89" s="11" t="s">
        <v>115</v>
      </c>
      <c r="E89" s="11">
        <v>166</v>
      </c>
      <c r="F89" s="11">
        <v>2662</v>
      </c>
      <c r="G89" s="11">
        <v>24246708.999999996</v>
      </c>
      <c r="H89" s="11">
        <v>89422947.00000001</v>
      </c>
      <c r="I89" s="11">
        <v>57563335.00000001</v>
      </c>
      <c r="J89" s="11">
        <v>31859612.000000004</v>
      </c>
      <c r="K89" s="11">
        <v>1151053.9999999995</v>
      </c>
    </row>
    <row r="90" spans="4:11" ht="15">
      <c r="D90" s="11" t="s">
        <v>116</v>
      </c>
      <c r="E90" s="11">
        <v>45</v>
      </c>
      <c r="F90" s="11">
        <v>3313.0000000000005</v>
      </c>
      <c r="G90" s="11">
        <v>34404363.00000001</v>
      </c>
      <c r="H90" s="11">
        <v>120551543.99999997</v>
      </c>
      <c r="I90" s="11">
        <v>71910043</v>
      </c>
      <c r="J90" s="11">
        <v>48641500.99999999</v>
      </c>
      <c r="K90" s="11">
        <v>4795177.999999999</v>
      </c>
    </row>
    <row r="91" spans="4:11" ht="15">
      <c r="D91" s="11" t="s">
        <v>117</v>
      </c>
      <c r="E91" s="11">
        <v>31</v>
      </c>
      <c r="F91" s="11">
        <v>4283.000000000001</v>
      </c>
      <c r="G91" s="11">
        <v>45457973.00000001</v>
      </c>
      <c r="H91" s="11">
        <v>152013390.00000003</v>
      </c>
      <c r="I91" s="11">
        <v>88013671</v>
      </c>
      <c r="J91" s="11">
        <v>63999719.00000002</v>
      </c>
      <c r="K91" s="11">
        <v>5590344.999999999</v>
      </c>
    </row>
    <row r="92" spans="4:11" ht="15">
      <c r="D92" s="11" t="s">
        <v>118</v>
      </c>
      <c r="E92" s="11">
        <v>22</v>
      </c>
      <c r="F92" s="11">
        <v>6452.999999999997</v>
      </c>
      <c r="G92" s="11">
        <v>65549852.00000001</v>
      </c>
      <c r="H92" s="11">
        <v>215887553.00000003</v>
      </c>
      <c r="I92" s="11">
        <v>124041889.00000001</v>
      </c>
      <c r="J92" s="11">
        <v>91845664</v>
      </c>
      <c r="K92" s="11">
        <v>8651993</v>
      </c>
    </row>
    <row r="93" spans="4:11" ht="15">
      <c r="D93" s="11" t="s">
        <v>119</v>
      </c>
      <c r="E93" s="11">
        <v>14</v>
      </c>
      <c r="F93" s="11">
        <v>16940</v>
      </c>
      <c r="G93" s="11">
        <v>146587453</v>
      </c>
      <c r="H93" s="11">
        <v>595586462</v>
      </c>
      <c r="I93" s="11">
        <v>418584411</v>
      </c>
      <c r="J93" s="11">
        <v>177002051</v>
      </c>
      <c r="K93" s="11">
        <v>5897136</v>
      </c>
    </row>
    <row r="94" spans="2:11" ht="15">
      <c r="B94" s="11" t="s">
        <v>120</v>
      </c>
      <c r="C94" s="11" t="s">
        <v>114</v>
      </c>
      <c r="D94" s="11" t="s">
        <v>115</v>
      </c>
      <c r="E94" s="11">
        <v>352</v>
      </c>
      <c r="F94" s="11">
        <v>6264.000000000006</v>
      </c>
      <c r="G94" s="11">
        <v>148319383.00000003</v>
      </c>
      <c r="H94" s="11">
        <v>946931166</v>
      </c>
      <c r="I94" s="11">
        <v>680626091.0000002</v>
      </c>
      <c r="J94" s="11">
        <v>266305074.99999997</v>
      </c>
      <c r="K94" s="11">
        <v>59054388.999999985</v>
      </c>
    </row>
    <row r="95" spans="4:11" ht="15">
      <c r="D95" s="11" t="s">
        <v>116</v>
      </c>
      <c r="E95" s="11">
        <v>112</v>
      </c>
      <c r="F95" s="11">
        <v>8465.000000000004</v>
      </c>
      <c r="G95" s="11">
        <v>198287757</v>
      </c>
      <c r="H95" s="11">
        <v>835635776.0000001</v>
      </c>
      <c r="I95" s="11">
        <v>584582807</v>
      </c>
      <c r="J95" s="11">
        <v>251052969</v>
      </c>
      <c r="K95" s="11">
        <v>8985984.000000006</v>
      </c>
    </row>
    <row r="96" spans="4:11" ht="15">
      <c r="D96" s="11" t="s">
        <v>117</v>
      </c>
      <c r="E96" s="11">
        <v>67</v>
      </c>
      <c r="F96" s="11">
        <v>9490.999999999998</v>
      </c>
      <c r="G96" s="11">
        <v>177966391.99999997</v>
      </c>
      <c r="H96" s="11">
        <v>661337452</v>
      </c>
      <c r="I96" s="11">
        <v>385631934.00000006</v>
      </c>
      <c r="J96" s="11">
        <v>275705518.00000006</v>
      </c>
      <c r="K96" s="11">
        <v>24542851</v>
      </c>
    </row>
    <row r="97" spans="4:11" ht="15">
      <c r="D97" s="11" t="s">
        <v>118</v>
      </c>
      <c r="E97" s="11">
        <v>95</v>
      </c>
      <c r="F97" s="11">
        <v>29843.00000000001</v>
      </c>
      <c r="G97" s="11">
        <v>468444660.00000006</v>
      </c>
      <c r="H97" s="11">
        <v>1716650198</v>
      </c>
      <c r="I97" s="11">
        <v>1083136605.9999998</v>
      </c>
      <c r="J97" s="11">
        <v>633513592</v>
      </c>
      <c r="K97" s="11">
        <v>64283546.999999985</v>
      </c>
    </row>
    <row r="98" spans="4:11" ht="15">
      <c r="D98" s="11" t="s">
        <v>119</v>
      </c>
      <c r="E98" s="11">
        <v>54</v>
      </c>
      <c r="F98" s="11">
        <v>70430.00000000001</v>
      </c>
      <c r="G98" s="11">
        <v>1029520501.0000002</v>
      </c>
      <c r="H98" s="11">
        <v>5005705678.000001</v>
      </c>
      <c r="I98" s="11">
        <v>2562966503</v>
      </c>
      <c r="J98" s="11">
        <v>2442739174.9999995</v>
      </c>
      <c r="K98" s="11">
        <v>641532845.0000001</v>
      </c>
    </row>
    <row r="103" spans="5:15" ht="15"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</row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</sheetData>
  <hyperlinks>
    <hyperlink ref="T7" location="ÍNDICE!A1" display="INDICE&gt;&gt;"/>
  </hyperlinks>
  <printOptions horizontalCentered="1"/>
  <pageMargins left="0.3937007874015748" right="0.3937007874015748" top="0.3937007874015748" bottom="0.7874015748031497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ignoredErrors>
    <ignoredError sqref="D81:K8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90"/>
  <sheetViews>
    <sheetView showGridLines="0" zoomScale="70" zoomScaleNormal="70" zoomScalePageLayoutView="50" workbookViewId="0" topLeftCell="A1">
      <selection activeCell="O38" sqref="O38"/>
    </sheetView>
  </sheetViews>
  <sheetFormatPr defaultColWidth="11.421875" defaultRowHeight="15"/>
  <cols>
    <col min="2" max="2" width="17.8515625" style="0" bestFit="1" customWidth="1"/>
    <col min="4" max="4" width="19.28125" style="0" bestFit="1" customWidth="1"/>
    <col min="5" max="7" width="11.57421875" style="0" bestFit="1" customWidth="1"/>
    <col min="8" max="8" width="18.00390625" style="0" bestFit="1" customWidth="1"/>
    <col min="9" max="9" width="11.57421875" style="0" bestFit="1" customWidth="1"/>
    <col min="10" max="10" width="20.140625" style="0" bestFit="1" customWidth="1"/>
    <col min="11" max="11" width="11.57421875" style="0" bestFit="1" customWidth="1"/>
    <col min="12" max="12" width="12.421875" style="0" bestFit="1" customWidth="1"/>
    <col min="13" max="13" width="19.421875" style="0" bestFit="1" customWidth="1"/>
    <col min="14" max="14" width="19.28125" style="0" bestFit="1" customWidth="1"/>
    <col min="15" max="15" width="13.7109375" style="0" bestFit="1" customWidth="1"/>
    <col min="18" max="19" width="11.421875" style="0" hidden="1" customWidth="1"/>
  </cols>
  <sheetData>
    <row r="7" ht="15">
      <c r="T7" s="15" t="s">
        <v>86</v>
      </c>
    </row>
    <row r="56" ht="15">
      <c r="A56" s="8" t="s">
        <v>103</v>
      </c>
    </row>
    <row r="57" s="42" customFormat="1" ht="15"/>
    <row r="58" spans="2:8" s="11" customFormat="1" ht="15">
      <c r="B58" s="11" t="s">
        <v>42</v>
      </c>
      <c r="H58" s="11" t="s">
        <v>41</v>
      </c>
    </row>
    <row r="59" spans="2:10" s="11" customFormat="1" ht="15">
      <c r="B59" s="11" t="s">
        <v>29</v>
      </c>
      <c r="D59" s="11" t="s">
        <v>30</v>
      </c>
      <c r="H59" s="11" t="s">
        <v>29</v>
      </c>
      <c r="J59" s="11" t="s">
        <v>30</v>
      </c>
    </row>
    <row r="60" spans="1:16" s="11" customFormat="1" ht="15">
      <c r="A60" s="11" t="s">
        <v>121</v>
      </c>
      <c r="B60" s="34">
        <v>57563335.00000001</v>
      </c>
      <c r="C60" s="43">
        <f>+B60/$B$65</f>
        <v>0.07572993564148024</v>
      </c>
      <c r="D60" s="34">
        <v>680626091.0000002</v>
      </c>
      <c r="E60" s="72">
        <f>+D60/$D$65</f>
        <v>0.1284941087882282</v>
      </c>
      <c r="G60" s="11" t="s">
        <v>121</v>
      </c>
      <c r="H60" s="34">
        <v>31859612.000000004</v>
      </c>
      <c r="I60" s="43">
        <f>+H60/$H$65</f>
        <v>0.07707686946338776</v>
      </c>
      <c r="J60" s="34">
        <v>266305074.99999997</v>
      </c>
      <c r="K60" s="72">
        <f>+J60/$J$65</f>
        <v>0.06882483941777509</v>
      </c>
      <c r="M60" s="34"/>
      <c r="O60" s="41"/>
      <c r="P60" s="43"/>
    </row>
    <row r="61" spans="1:16" s="11" customFormat="1" ht="15">
      <c r="A61" s="11" t="s">
        <v>32</v>
      </c>
      <c r="B61" s="34">
        <v>71910043</v>
      </c>
      <c r="C61" s="43">
        <f aca="true" t="shared" si="0" ref="C61:C65">+B61/$B$65</f>
        <v>0.09460436801248705</v>
      </c>
      <c r="D61" s="34">
        <v>584582807</v>
      </c>
      <c r="E61" s="72">
        <f aca="true" t="shared" si="1" ref="E61:E65">+D61/$D$65</f>
        <v>0.11036227936549348</v>
      </c>
      <c r="G61" s="11" t="s">
        <v>32</v>
      </c>
      <c r="H61" s="34">
        <v>48641500.99999999</v>
      </c>
      <c r="I61" s="43">
        <f aca="true" t="shared" si="2" ref="I61:I65">+H61/$H$65</f>
        <v>0.11767671944907064</v>
      </c>
      <c r="J61" s="34">
        <v>251052969</v>
      </c>
      <c r="K61" s="72">
        <f aca="true" t="shared" si="3" ref="K61:K65">+J61/$J$65</f>
        <v>0.0648830303995546</v>
      </c>
      <c r="M61" s="34"/>
      <c r="O61" s="41"/>
      <c r="P61" s="43"/>
    </row>
    <row r="62" spans="1:16" s="11" customFormat="1" ht="15">
      <c r="A62" s="11" t="s">
        <v>33</v>
      </c>
      <c r="B62" s="34">
        <v>88013671</v>
      </c>
      <c r="C62" s="43">
        <f t="shared" si="0"/>
        <v>0.11579019249667197</v>
      </c>
      <c r="D62" s="34">
        <v>385631934.00000006</v>
      </c>
      <c r="E62" s="72">
        <f t="shared" si="1"/>
        <v>0.07280272139848196</v>
      </c>
      <c r="G62" s="11" t="s">
        <v>33</v>
      </c>
      <c r="H62" s="34">
        <v>63999719.00000002</v>
      </c>
      <c r="I62" s="43">
        <f t="shared" si="2"/>
        <v>0.1548323308851501</v>
      </c>
      <c r="J62" s="34">
        <v>275705518.00000006</v>
      </c>
      <c r="K62" s="72">
        <f t="shared" si="3"/>
        <v>0.07125432364720989</v>
      </c>
      <c r="M62" s="34"/>
      <c r="O62" s="41"/>
      <c r="P62" s="43"/>
    </row>
    <row r="63" spans="1:16" s="11" customFormat="1" ht="15">
      <c r="A63" s="11" t="s">
        <v>34</v>
      </c>
      <c r="B63" s="34">
        <v>124041889.00000001</v>
      </c>
      <c r="C63" s="43">
        <f t="shared" si="0"/>
        <v>0.16318867332508855</v>
      </c>
      <c r="D63" s="34">
        <v>1083136605.9999998</v>
      </c>
      <c r="E63" s="72">
        <f t="shared" si="1"/>
        <v>0.2044833054803892</v>
      </c>
      <c r="G63" s="11" t="s">
        <v>34</v>
      </c>
      <c r="H63" s="34">
        <v>91845664</v>
      </c>
      <c r="I63" s="43">
        <f t="shared" si="2"/>
        <v>0.22219907307427889</v>
      </c>
      <c r="J63" s="34">
        <v>633513592</v>
      </c>
      <c r="K63" s="72">
        <f t="shared" si="3"/>
        <v>0.16372752655343834</v>
      </c>
      <c r="M63" s="34"/>
      <c r="O63" s="41"/>
      <c r="P63" s="43"/>
    </row>
    <row r="64" spans="1:16" s="11" customFormat="1" ht="15">
      <c r="A64" s="11" t="s">
        <v>35</v>
      </c>
      <c r="B64" s="34">
        <v>418584411</v>
      </c>
      <c r="C64" s="43">
        <f t="shared" si="0"/>
        <v>0.5506868305242723</v>
      </c>
      <c r="D64" s="34">
        <v>2562966503</v>
      </c>
      <c r="E64" s="72">
        <f t="shared" si="1"/>
        <v>0.48385758496740716</v>
      </c>
      <c r="G64" s="11" t="s">
        <v>35</v>
      </c>
      <c r="H64" s="34">
        <v>177002051</v>
      </c>
      <c r="I64" s="43">
        <f t="shared" si="2"/>
        <v>0.4282150071281126</v>
      </c>
      <c r="J64" s="34">
        <v>2442739174.9999995</v>
      </c>
      <c r="K64" s="72">
        <f t="shared" si="3"/>
        <v>0.631310279982022</v>
      </c>
      <c r="M64" s="34"/>
      <c r="O64" s="41"/>
      <c r="P64" s="43"/>
    </row>
    <row r="65" spans="1:16" s="11" customFormat="1" ht="15">
      <c r="A65" s="11" t="s">
        <v>28</v>
      </c>
      <c r="B65" s="34">
        <f>SUM(B60:B64)</f>
        <v>760113349</v>
      </c>
      <c r="C65" s="43">
        <f t="shared" si="0"/>
        <v>1</v>
      </c>
      <c r="D65" s="34">
        <f>SUM(D60:D64)</f>
        <v>5296943941</v>
      </c>
      <c r="E65" s="43">
        <f t="shared" si="1"/>
        <v>1</v>
      </c>
      <c r="G65" s="11" t="s">
        <v>28</v>
      </c>
      <c r="H65" s="34">
        <f>SUM(H60:H64)</f>
        <v>413348547</v>
      </c>
      <c r="I65" s="43">
        <f t="shared" si="2"/>
        <v>1</v>
      </c>
      <c r="J65" s="34">
        <f>SUM(J60:J64)</f>
        <v>3869316328.9999995</v>
      </c>
      <c r="K65" s="43">
        <f t="shared" si="3"/>
        <v>1</v>
      </c>
      <c r="M65" s="34"/>
      <c r="O65" s="41"/>
      <c r="P65" s="43"/>
    </row>
    <row r="66" s="11" customFormat="1" ht="15"/>
    <row r="67" s="11" customFormat="1" ht="15">
      <c r="B67" s="11" t="s">
        <v>48</v>
      </c>
    </row>
    <row r="68" spans="2:4" s="11" customFormat="1" ht="15">
      <c r="B68" s="11" t="s">
        <v>29</v>
      </c>
      <c r="D68" s="11" t="s">
        <v>30</v>
      </c>
    </row>
    <row r="69" spans="1:5" s="11" customFormat="1" ht="15">
      <c r="A69" s="11" t="s">
        <v>121</v>
      </c>
      <c r="B69" s="34">
        <v>1151053.9999999995</v>
      </c>
      <c r="C69" s="43">
        <f>+B69/$B$74</f>
        <v>0.04412585191292119</v>
      </c>
      <c r="D69" s="34">
        <v>59054388.999999985</v>
      </c>
      <c r="E69" s="43">
        <f>+D69/$D$74</f>
        <v>0.07396595366097969</v>
      </c>
    </row>
    <row r="70" spans="1:5" s="11" customFormat="1" ht="15">
      <c r="A70" s="11" t="s">
        <v>32</v>
      </c>
      <c r="B70" s="34">
        <v>4795177.999999999</v>
      </c>
      <c r="C70" s="43">
        <f aca="true" t="shared" si="4" ref="C70:C74">+B70/$B$74</f>
        <v>0.18382396857497357</v>
      </c>
      <c r="D70" s="34">
        <v>8985984.000000006</v>
      </c>
      <c r="E70" s="43">
        <f aca="true" t="shared" si="5" ref="E70:E74">+D70/$D$74</f>
        <v>0.011254995393184163</v>
      </c>
    </row>
    <row r="71" spans="1:5" s="11" customFormat="1" ht="15">
      <c r="A71" s="11" t="s">
        <v>33</v>
      </c>
      <c r="B71" s="34">
        <v>5590344.999999999</v>
      </c>
      <c r="C71" s="43">
        <f t="shared" si="4"/>
        <v>0.2143068314884788</v>
      </c>
      <c r="D71" s="34">
        <v>24542851</v>
      </c>
      <c r="E71" s="43">
        <f t="shared" si="5"/>
        <v>0.03074005862247308</v>
      </c>
    </row>
    <row r="72" spans="1:5" s="11" customFormat="1" ht="15">
      <c r="A72" s="11" t="s">
        <v>34</v>
      </c>
      <c r="B72" s="34">
        <v>8651993</v>
      </c>
      <c r="C72" s="43">
        <f t="shared" si="4"/>
        <v>0.33167563109083575</v>
      </c>
      <c r="D72" s="34">
        <v>64283546.999999985</v>
      </c>
      <c r="E72" s="43">
        <f t="shared" si="5"/>
        <v>0.08051550340425011</v>
      </c>
    </row>
    <row r="73" spans="1:5" s="11" customFormat="1" ht="15">
      <c r="A73" s="11" t="s">
        <v>35</v>
      </c>
      <c r="B73" s="34">
        <v>5897136</v>
      </c>
      <c r="C73" s="43">
        <f t="shared" si="4"/>
        <v>0.22606771693279074</v>
      </c>
      <c r="D73" s="34">
        <v>641532845.0000001</v>
      </c>
      <c r="E73" s="43">
        <f t="shared" si="5"/>
        <v>0.803523488919113</v>
      </c>
    </row>
    <row r="74" spans="1:17" s="11" customFormat="1" ht="15">
      <c r="A74" s="11" t="s">
        <v>28</v>
      </c>
      <c r="B74" s="34">
        <f>SUM(B69:B73)</f>
        <v>26085705.999999996</v>
      </c>
      <c r="C74" s="43">
        <f t="shared" si="4"/>
        <v>1</v>
      </c>
      <c r="D74" s="34">
        <f>SUM(D69:D73)</f>
        <v>798399616.0000001</v>
      </c>
      <c r="E74" s="43">
        <f t="shared" si="5"/>
        <v>1</v>
      </c>
      <c r="Q74" s="18"/>
    </row>
    <row r="75" s="42" customFormat="1" ht="15">
      <c r="Q75" s="12"/>
    </row>
    <row r="76" s="12" customFormat="1" ht="15"/>
    <row r="77" spans="1:13" s="18" customFormat="1" ht="15">
      <c r="A77" s="11" t="s">
        <v>27</v>
      </c>
      <c r="B77" s="11"/>
      <c r="C77" s="11"/>
      <c r="D77" s="11"/>
      <c r="E77" s="11" t="s">
        <v>106</v>
      </c>
      <c r="F77" s="11"/>
      <c r="G77" s="11" t="s">
        <v>88</v>
      </c>
      <c r="H77" s="11" t="s">
        <v>107</v>
      </c>
      <c r="I77" s="11" t="s">
        <v>108</v>
      </c>
      <c r="J77" s="11" t="s">
        <v>109</v>
      </c>
      <c r="K77" s="11" t="s">
        <v>110</v>
      </c>
      <c r="L77" s="11"/>
      <c r="M77" s="11"/>
    </row>
    <row r="78" spans="1:13" s="18" customFormat="1" ht="15">
      <c r="A78" s="11"/>
      <c r="B78" s="11"/>
      <c r="C78" s="11"/>
      <c r="D78" s="11"/>
      <c r="E78" s="11" t="s">
        <v>111</v>
      </c>
      <c r="F78" s="11" t="s">
        <v>89</v>
      </c>
      <c r="G78" s="11" t="s">
        <v>89</v>
      </c>
      <c r="H78" s="11" t="s">
        <v>89</v>
      </c>
      <c r="I78" s="11" t="s">
        <v>89</v>
      </c>
      <c r="J78" s="11" t="s">
        <v>89</v>
      </c>
      <c r="K78" s="11" t="s">
        <v>89</v>
      </c>
      <c r="L78" s="11"/>
      <c r="M78" s="11"/>
    </row>
    <row r="79" spans="1:13" s="18" customFormat="1" ht="15">
      <c r="A79" s="11" t="s">
        <v>112</v>
      </c>
      <c r="B79" s="11" t="s">
        <v>113</v>
      </c>
      <c r="C79" s="11" t="s">
        <v>114</v>
      </c>
      <c r="D79" s="11" t="s">
        <v>115</v>
      </c>
      <c r="E79" s="11">
        <v>166</v>
      </c>
      <c r="F79" s="11">
        <v>2662</v>
      </c>
      <c r="G79" s="11">
        <v>24246708.999999996</v>
      </c>
      <c r="H79" s="11">
        <v>89422947.00000001</v>
      </c>
      <c r="I79" s="11">
        <v>57563335.00000001</v>
      </c>
      <c r="J79" s="11">
        <v>31859612.000000004</v>
      </c>
      <c r="K79" s="11">
        <v>1151053.9999999995</v>
      </c>
      <c r="L79" s="11"/>
      <c r="M79" s="11"/>
    </row>
    <row r="80" spans="1:13" s="18" customFormat="1" ht="15">
      <c r="A80" s="11"/>
      <c r="B80" s="11"/>
      <c r="C80" s="11"/>
      <c r="D80" s="11" t="s">
        <v>116</v>
      </c>
      <c r="E80" s="11">
        <v>45</v>
      </c>
      <c r="F80" s="11">
        <v>3313.0000000000005</v>
      </c>
      <c r="G80" s="11">
        <v>34404363.00000001</v>
      </c>
      <c r="H80" s="11">
        <v>120551543.99999997</v>
      </c>
      <c r="I80" s="11">
        <v>71910043</v>
      </c>
      <c r="J80" s="11">
        <v>48641500.99999999</v>
      </c>
      <c r="K80" s="11">
        <v>4795177.999999999</v>
      </c>
      <c r="L80" s="11"/>
      <c r="M80" s="11"/>
    </row>
    <row r="81" spans="1:13" s="18" customFormat="1" ht="15">
      <c r="A81" s="11"/>
      <c r="B81" s="11"/>
      <c r="C81" s="11"/>
      <c r="D81" s="11" t="s">
        <v>117</v>
      </c>
      <c r="E81" s="11">
        <v>31</v>
      </c>
      <c r="F81" s="11">
        <v>4283.000000000001</v>
      </c>
      <c r="G81" s="11">
        <v>45457973.00000001</v>
      </c>
      <c r="H81" s="11">
        <v>152013390.00000003</v>
      </c>
      <c r="I81" s="11">
        <v>88013671</v>
      </c>
      <c r="J81" s="11">
        <v>63999719.00000002</v>
      </c>
      <c r="K81" s="11">
        <v>5590344.999999999</v>
      </c>
      <c r="L81" s="11"/>
      <c r="M81" s="11"/>
    </row>
    <row r="82" spans="1:13" s="18" customFormat="1" ht="15">
      <c r="A82" s="11"/>
      <c r="B82" s="11"/>
      <c r="C82" s="11"/>
      <c r="D82" s="11" t="s">
        <v>118</v>
      </c>
      <c r="E82" s="11">
        <v>22</v>
      </c>
      <c r="F82" s="11">
        <v>6452.999999999997</v>
      </c>
      <c r="G82" s="11">
        <v>65549852.00000001</v>
      </c>
      <c r="H82" s="11">
        <v>215887553.00000003</v>
      </c>
      <c r="I82" s="11">
        <v>124041889.00000001</v>
      </c>
      <c r="J82" s="11">
        <v>91845664</v>
      </c>
      <c r="K82" s="11">
        <v>8651993</v>
      </c>
      <c r="L82" s="11"/>
      <c r="M82" s="11"/>
    </row>
    <row r="83" spans="4:11" s="11" customFormat="1" ht="15">
      <c r="D83" s="11" t="s">
        <v>119</v>
      </c>
      <c r="E83" s="11">
        <v>14</v>
      </c>
      <c r="F83" s="11">
        <v>16940</v>
      </c>
      <c r="G83" s="11">
        <v>146587453</v>
      </c>
      <c r="H83" s="11">
        <v>595586462</v>
      </c>
      <c r="I83" s="11">
        <v>418584411</v>
      </c>
      <c r="J83" s="11">
        <v>177002051</v>
      </c>
      <c r="K83" s="11">
        <v>5897136</v>
      </c>
    </row>
    <row r="84" spans="2:11" s="11" customFormat="1" ht="15">
      <c r="B84" s="11" t="s">
        <v>120</v>
      </c>
      <c r="C84" s="11" t="s">
        <v>114</v>
      </c>
      <c r="D84" s="11" t="s">
        <v>115</v>
      </c>
      <c r="E84" s="11">
        <v>352</v>
      </c>
      <c r="F84" s="11">
        <v>6264.000000000006</v>
      </c>
      <c r="G84" s="11">
        <v>148319383.00000003</v>
      </c>
      <c r="H84" s="11">
        <v>946931166</v>
      </c>
      <c r="I84" s="11">
        <v>680626091.0000002</v>
      </c>
      <c r="J84" s="11">
        <v>266305074.99999997</v>
      </c>
      <c r="K84" s="11">
        <v>59054388.999999985</v>
      </c>
    </row>
    <row r="85" spans="4:11" s="11" customFormat="1" ht="15">
      <c r="D85" s="11" t="s">
        <v>116</v>
      </c>
      <c r="E85" s="11">
        <v>112</v>
      </c>
      <c r="F85" s="11">
        <v>8465.000000000004</v>
      </c>
      <c r="G85" s="11">
        <v>198287757</v>
      </c>
      <c r="H85" s="11">
        <v>835635776.0000001</v>
      </c>
      <c r="I85" s="11">
        <v>584582807</v>
      </c>
      <c r="J85" s="11">
        <v>251052969</v>
      </c>
      <c r="K85" s="11">
        <v>8985984.000000006</v>
      </c>
    </row>
    <row r="86" spans="4:11" s="11" customFormat="1" ht="15">
      <c r="D86" s="11" t="s">
        <v>117</v>
      </c>
      <c r="E86" s="11">
        <v>67</v>
      </c>
      <c r="F86" s="11">
        <v>9490.999999999998</v>
      </c>
      <c r="G86" s="11">
        <v>177966391.99999997</v>
      </c>
      <c r="H86" s="11">
        <v>661337452</v>
      </c>
      <c r="I86" s="11">
        <v>385631934.00000006</v>
      </c>
      <c r="J86" s="11">
        <v>275705518.00000006</v>
      </c>
      <c r="K86" s="11">
        <v>24542851</v>
      </c>
    </row>
    <row r="87" spans="4:11" s="11" customFormat="1" ht="15">
      <c r="D87" s="11" t="s">
        <v>118</v>
      </c>
      <c r="E87" s="11">
        <v>95</v>
      </c>
      <c r="F87" s="11">
        <v>29843.00000000001</v>
      </c>
      <c r="G87" s="11">
        <v>468444660.00000006</v>
      </c>
      <c r="H87" s="11">
        <v>1716650198</v>
      </c>
      <c r="I87" s="11">
        <v>1083136605.9999998</v>
      </c>
      <c r="J87" s="11">
        <v>633513592</v>
      </c>
      <c r="K87" s="11">
        <v>64283546.999999985</v>
      </c>
    </row>
    <row r="88" spans="4:11" s="11" customFormat="1" ht="15">
      <c r="D88" s="11" t="s">
        <v>119</v>
      </c>
      <c r="E88" s="11">
        <v>54</v>
      </c>
      <c r="F88" s="11">
        <v>70430.00000000001</v>
      </c>
      <c r="G88" s="11">
        <v>1029520501.0000002</v>
      </c>
      <c r="H88" s="11">
        <v>5005705678.000001</v>
      </c>
      <c r="I88" s="11">
        <v>2562966503</v>
      </c>
      <c r="J88" s="11">
        <v>2442739174.9999995</v>
      </c>
      <c r="K88" s="11">
        <v>641532845.0000001</v>
      </c>
    </row>
    <row r="89" spans="1:15" s="17" customFormat="1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17" customFormat="1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="19" customFormat="1" ht="15"/>
    <row r="92" s="19" customFormat="1" ht="15"/>
  </sheetData>
  <hyperlinks>
    <hyperlink ref="T7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ignoredErrors>
    <ignoredError sqref="I65 C65 C7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97"/>
  <sheetViews>
    <sheetView showGridLines="0" zoomScale="70" zoomScaleNormal="70" zoomScalePageLayoutView="50" workbookViewId="0" topLeftCell="A4">
      <selection activeCell="S32" sqref="S32"/>
    </sheetView>
  </sheetViews>
  <sheetFormatPr defaultColWidth="11.421875" defaultRowHeight="15"/>
  <cols>
    <col min="2" max="2" width="13.7109375" style="0" bestFit="1" customWidth="1"/>
    <col min="3" max="3" width="11.7109375" style="0" bestFit="1" customWidth="1"/>
    <col min="4" max="4" width="15.421875" style="0" bestFit="1" customWidth="1"/>
    <col min="5" max="5" width="11.7109375" style="0" bestFit="1" customWidth="1"/>
    <col min="6" max="7" width="11.57421875" style="0" bestFit="1" customWidth="1"/>
    <col min="8" max="8" width="16.8515625" style="0" bestFit="1" customWidth="1"/>
    <col min="9" max="9" width="19.57421875" style="0" bestFit="1" customWidth="1"/>
    <col min="10" max="10" width="16.8515625" style="0" bestFit="1" customWidth="1"/>
    <col min="11" max="11" width="19.57421875" style="0" bestFit="1" customWidth="1"/>
    <col min="12" max="12" width="16.8515625" style="0" bestFit="1" customWidth="1"/>
  </cols>
  <sheetData>
    <row r="7" ht="15">
      <c r="T7" s="15" t="s">
        <v>86</v>
      </c>
    </row>
    <row r="57" ht="15">
      <c r="A57" s="8" t="s">
        <v>103</v>
      </c>
    </row>
    <row r="58" s="12" customFormat="1" ht="15"/>
    <row r="59" spans="2:10" s="11" customFormat="1" ht="24.75">
      <c r="B59" s="11" t="s">
        <v>37</v>
      </c>
      <c r="I59" s="45" t="s">
        <v>36</v>
      </c>
      <c r="J59" s="45"/>
    </row>
    <row r="60" spans="2:12" s="11" customFormat="1" ht="24.75">
      <c r="B60" s="11" t="s">
        <v>29</v>
      </c>
      <c r="D60" s="11" t="s">
        <v>30</v>
      </c>
      <c r="H60" s="46"/>
      <c r="I60" s="45" t="s">
        <v>29</v>
      </c>
      <c r="J60" s="45"/>
      <c r="K60" s="45" t="s">
        <v>30</v>
      </c>
      <c r="L60" s="47"/>
    </row>
    <row r="61" spans="1:12" s="11" customFormat="1" ht="15">
      <c r="A61" s="11" t="s">
        <v>128</v>
      </c>
      <c r="B61" s="11">
        <v>128</v>
      </c>
      <c r="C61" s="43">
        <f>+B61/$B$66</f>
        <v>0.460431654676259</v>
      </c>
      <c r="D61" s="11">
        <v>187</v>
      </c>
      <c r="E61" s="43">
        <f>+D61/$D$66</f>
        <v>0.275</v>
      </c>
      <c r="H61" s="11" t="s">
        <v>128</v>
      </c>
      <c r="I61" s="11">
        <v>1551</v>
      </c>
      <c r="J61" s="43">
        <f>+I61/$I$66</f>
        <v>0.04609075510386021</v>
      </c>
      <c r="K61" s="11">
        <v>2347.000000000001</v>
      </c>
      <c r="L61" s="43">
        <f>+K61/$K$66</f>
        <v>0.01885246560047554</v>
      </c>
    </row>
    <row r="62" spans="1:12" s="11" customFormat="1" ht="15">
      <c r="A62" s="11" t="s">
        <v>43</v>
      </c>
      <c r="B62" s="11">
        <v>43</v>
      </c>
      <c r="C62" s="43">
        <f>+B62/$B$66</f>
        <v>0.15467625899280577</v>
      </c>
      <c r="D62" s="11">
        <v>86</v>
      </c>
      <c r="E62" s="43">
        <f>+D62/$D$66</f>
        <v>0.1264705882352941</v>
      </c>
      <c r="H62" s="11" t="s">
        <v>43</v>
      </c>
      <c r="I62" s="11">
        <v>1504</v>
      </c>
      <c r="J62" s="43">
        <f>+I62/$I$66</f>
        <v>0.044694065555258386</v>
      </c>
      <c r="K62" s="11">
        <v>3459</v>
      </c>
      <c r="L62" s="43">
        <f>+K62/$K$66</f>
        <v>0.02778469472179159</v>
      </c>
    </row>
    <row r="63" spans="1:12" s="11" customFormat="1" ht="15">
      <c r="A63" s="11" t="s">
        <v>44</v>
      </c>
      <c r="B63" s="11">
        <v>49</v>
      </c>
      <c r="C63" s="43">
        <f>+B63/$B$66</f>
        <v>0.17625899280575538</v>
      </c>
      <c r="D63" s="11">
        <v>125</v>
      </c>
      <c r="E63" s="43">
        <f>+D63/$D$66</f>
        <v>0.18382352941176472</v>
      </c>
      <c r="H63" s="11" t="s">
        <v>44</v>
      </c>
      <c r="I63" s="11">
        <v>4390.999999999999</v>
      </c>
      <c r="J63" s="43">
        <f>+I63/$I$66</f>
        <v>0.1304864639980981</v>
      </c>
      <c r="K63" s="11">
        <v>10599.999999999998</v>
      </c>
      <c r="L63" s="43">
        <f>+K63/$K$66</f>
        <v>0.08514534953772501</v>
      </c>
    </row>
    <row r="64" spans="1:12" s="11" customFormat="1" ht="15">
      <c r="A64" s="11" t="s">
        <v>45</v>
      </c>
      <c r="B64" s="11">
        <v>46</v>
      </c>
      <c r="C64" s="43">
        <f>+B64/$B$66</f>
        <v>0.16546762589928057</v>
      </c>
      <c r="D64" s="11">
        <v>200</v>
      </c>
      <c r="E64" s="43">
        <f>+D64/$D$66</f>
        <v>0.29411764705882354</v>
      </c>
      <c r="H64" s="11" t="s">
        <v>45</v>
      </c>
      <c r="I64" s="11">
        <v>10833.000000000004</v>
      </c>
      <c r="J64" s="43">
        <f>+I64/$I$66</f>
        <v>0.3219220825532675</v>
      </c>
      <c r="K64" s="11">
        <v>44901.999999999985</v>
      </c>
      <c r="L64" s="43">
        <f>+K64/$K$66</f>
        <v>0.3606789136738611</v>
      </c>
    </row>
    <row r="65" spans="1:12" s="11" customFormat="1" ht="15">
      <c r="A65" s="11" t="s">
        <v>129</v>
      </c>
      <c r="B65" s="11">
        <v>12</v>
      </c>
      <c r="C65" s="43">
        <f>+B65/$B$66</f>
        <v>0.04316546762589928</v>
      </c>
      <c r="D65" s="11">
        <v>82</v>
      </c>
      <c r="E65" s="43">
        <f>+D65/$D$66</f>
        <v>0.12058823529411765</v>
      </c>
      <c r="H65" s="11" t="s">
        <v>129</v>
      </c>
      <c r="I65" s="11">
        <v>15372</v>
      </c>
      <c r="J65" s="43">
        <f>+I65/$I$66</f>
        <v>0.4568066327895159</v>
      </c>
      <c r="K65" s="11">
        <v>63185</v>
      </c>
      <c r="L65" s="43">
        <f>+K65/$K$66</f>
        <v>0.5075385764661468</v>
      </c>
    </row>
    <row r="66" spans="1:12" s="11" customFormat="1" ht="15">
      <c r="A66" s="11" t="s">
        <v>39</v>
      </c>
      <c r="B66" s="11">
        <f>SUM(B61:B65)</f>
        <v>278</v>
      </c>
      <c r="C66" s="43">
        <f>SUM(C61:C65)</f>
        <v>1</v>
      </c>
      <c r="D66" s="11">
        <f>SUM(D61:D65)</f>
        <v>680</v>
      </c>
      <c r="E66" s="43">
        <f>SUM(E61:E65)</f>
        <v>1</v>
      </c>
      <c r="H66" s="11" t="s">
        <v>39</v>
      </c>
      <c r="I66" s="11">
        <f>SUM(I61:I65)</f>
        <v>33651</v>
      </c>
      <c r="J66" s="43">
        <f>SUM(J61:J65)</f>
        <v>1</v>
      </c>
      <c r="K66" s="11">
        <f>SUM(K61:K65)</f>
        <v>124492.99999999999</v>
      </c>
      <c r="L66" s="43">
        <f>SUM(L61:L65)</f>
        <v>1</v>
      </c>
    </row>
    <row r="67" spans="3:12" s="11" customFormat="1" ht="15">
      <c r="C67" s="43"/>
      <c r="E67" s="43"/>
      <c r="J67" s="43"/>
      <c r="L67" s="43"/>
    </row>
    <row r="68" s="11" customFormat="1" ht="15"/>
    <row r="69" spans="2:9" s="11" customFormat="1" ht="36">
      <c r="B69" s="48" t="s">
        <v>46</v>
      </c>
      <c r="C69" s="49"/>
      <c r="I69" s="11" t="s">
        <v>40</v>
      </c>
    </row>
    <row r="70" spans="1:12" s="11" customFormat="1" ht="36.75">
      <c r="A70" s="50"/>
      <c r="B70" s="49" t="s">
        <v>29</v>
      </c>
      <c r="C70" s="49"/>
      <c r="D70" s="49" t="s">
        <v>30</v>
      </c>
      <c r="E70" s="51"/>
      <c r="H70" s="52"/>
      <c r="I70" s="53" t="s">
        <v>29</v>
      </c>
      <c r="J70" s="53"/>
      <c r="K70" s="53" t="s">
        <v>30</v>
      </c>
      <c r="L70" s="54"/>
    </row>
    <row r="71" spans="1:12" s="11" customFormat="1" ht="15">
      <c r="A71" s="11" t="s">
        <v>128</v>
      </c>
      <c r="B71" s="32">
        <v>11591172.999999994</v>
      </c>
      <c r="C71" s="43">
        <f>+B71/$B$76</f>
        <v>0.03665235345799247</v>
      </c>
      <c r="D71" s="32">
        <v>23331543.000000007</v>
      </c>
      <c r="E71" s="43">
        <f>+D71/$D$76</f>
        <v>0.011535770900576788</v>
      </c>
      <c r="H71" s="11" t="s">
        <v>128</v>
      </c>
      <c r="I71" s="11">
        <v>36661099.000000015</v>
      </c>
      <c r="J71" s="43">
        <f>+I71/$I$76</f>
        <v>0.03124183164785098</v>
      </c>
      <c r="K71" s="32">
        <v>59263027.999999985</v>
      </c>
      <c r="L71" s="44">
        <f>+K71/$K$76</f>
        <v>0.006465344235746862</v>
      </c>
    </row>
    <row r="72" spans="1:12" s="11" customFormat="1" ht="15">
      <c r="A72" s="11" t="s">
        <v>43</v>
      </c>
      <c r="B72" s="32">
        <v>14935795.999999998</v>
      </c>
      <c r="C72" s="43">
        <f>+B72/$B$76</f>
        <v>0.04722835852492843</v>
      </c>
      <c r="D72" s="32">
        <v>46216754.00000002</v>
      </c>
      <c r="E72" s="43">
        <f>+D72/$D$76</f>
        <v>0.02285086271029378</v>
      </c>
      <c r="H72" s="11" t="s">
        <v>43</v>
      </c>
      <c r="I72" s="11">
        <v>55250485.00000001</v>
      </c>
      <c r="J72" s="43">
        <f>+I72/$I$76</f>
        <v>0.047083322593032884</v>
      </c>
      <c r="K72" s="32">
        <v>119080134.00000001</v>
      </c>
      <c r="L72" s="43">
        <f>+K72/$K$76</f>
        <v>0.01299113602411379</v>
      </c>
    </row>
    <row r="73" spans="1:12" s="11" customFormat="1" ht="15">
      <c r="A73" s="11" t="s">
        <v>44</v>
      </c>
      <c r="B73" s="32">
        <v>43649663.99999999</v>
      </c>
      <c r="C73" s="43">
        <f>+B73/$B$76</f>
        <v>0.13802424597153454</v>
      </c>
      <c r="D73" s="32">
        <v>132189008.99999993</v>
      </c>
      <c r="E73" s="43">
        <f>+D73/$D$76</f>
        <v>0.06535796296877072</v>
      </c>
      <c r="H73" s="11" t="s">
        <v>44</v>
      </c>
      <c r="I73" s="11">
        <v>139949316</v>
      </c>
      <c r="J73" s="43">
        <f>+I73/$I$76</f>
        <v>0.11926191764474643</v>
      </c>
      <c r="K73" s="32">
        <v>362673834.99999994</v>
      </c>
      <c r="L73" s="43">
        <f>+K73/$K$76</f>
        <v>0.0395661724975217</v>
      </c>
    </row>
    <row r="74" spans="1:12" s="11" customFormat="1" ht="15">
      <c r="A74" s="11" t="s">
        <v>45</v>
      </c>
      <c r="B74" s="32">
        <v>113405227.99999997</v>
      </c>
      <c r="C74" s="43">
        <f>+B74/$B$76</f>
        <v>0.3585977450806942</v>
      </c>
      <c r="D74" s="32">
        <v>579712671</v>
      </c>
      <c r="E74" s="43">
        <f>+D74/$D$76</f>
        <v>0.2866262450287768</v>
      </c>
      <c r="H74" s="11" t="s">
        <v>45</v>
      </c>
      <c r="I74" s="11">
        <v>382186151.99999994</v>
      </c>
      <c r="J74" s="43">
        <f>+I74/$I$76</f>
        <v>0.32569114796378523</v>
      </c>
      <c r="K74" s="32">
        <v>1676483434.0000005</v>
      </c>
      <c r="L74" s="43">
        <f>+K74/$K$76</f>
        <v>0.18289721048909297</v>
      </c>
    </row>
    <row r="75" spans="1:12" s="11" customFormat="1" ht="15">
      <c r="A75" s="11" t="s">
        <v>129</v>
      </c>
      <c r="B75" s="32">
        <v>132664489</v>
      </c>
      <c r="C75" s="43">
        <f>+B75/$B$76</f>
        <v>0.41949729696485044</v>
      </c>
      <c r="D75" s="32">
        <v>1241088716</v>
      </c>
      <c r="E75" s="43">
        <f>+D75/$D$76</f>
        <v>0.6136291583915818</v>
      </c>
      <c r="H75" s="11" t="s">
        <v>129</v>
      </c>
      <c r="I75" s="11">
        <v>559414844</v>
      </c>
      <c r="J75" s="43">
        <f>+I75/$I$76</f>
        <v>0.4767217801505845</v>
      </c>
      <c r="K75" s="32">
        <v>6948759839.000001</v>
      </c>
      <c r="L75" s="43">
        <f>+K75/$K$76</f>
        <v>0.7580801367535246</v>
      </c>
    </row>
    <row r="76" spans="1:12" s="11" customFormat="1" ht="15">
      <c r="A76" s="11" t="s">
        <v>39</v>
      </c>
      <c r="B76" s="34">
        <f>SUM(B71:B75)</f>
        <v>316246349.99999994</v>
      </c>
      <c r="C76" s="11">
        <f>SUM(C71:C75)</f>
        <v>1</v>
      </c>
      <c r="D76" s="34">
        <f>SUM(D71:D75)</f>
        <v>2022538693</v>
      </c>
      <c r="E76" s="11">
        <f>SUM(E71:E75)</f>
        <v>1</v>
      </c>
      <c r="H76" s="11" t="s">
        <v>39</v>
      </c>
      <c r="I76" s="34">
        <f>SUM(I71:I75)</f>
        <v>1173461896</v>
      </c>
      <c r="J76" s="11">
        <f>SUM(J71:J75)</f>
        <v>1</v>
      </c>
      <c r="K76" s="34">
        <f>SUM(K71:K75)</f>
        <v>9166260270.000002</v>
      </c>
      <c r="L76" s="11">
        <f>SUM(L71:L75)</f>
        <v>0.9999999999999999</v>
      </c>
    </row>
    <row r="77" s="11" customFormat="1" ht="15"/>
    <row r="78" s="18" customFormat="1" ht="15"/>
    <row r="79" s="18" customFormat="1" ht="15"/>
    <row r="80" s="11" customFormat="1" ht="15"/>
    <row r="81" spans="1:14" s="11" customFormat="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s="11" customFormat="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s="11" customFormat="1" ht="15">
      <c r="A83" s="42" t="s">
        <v>27</v>
      </c>
      <c r="B83" s="42"/>
      <c r="C83" s="42"/>
      <c r="D83" s="42"/>
      <c r="E83" s="42" t="s">
        <v>106</v>
      </c>
      <c r="F83" s="42"/>
      <c r="G83" s="42" t="s">
        <v>88</v>
      </c>
      <c r="H83" s="42" t="s">
        <v>107</v>
      </c>
      <c r="I83" s="42" t="s">
        <v>108</v>
      </c>
      <c r="J83" s="42" t="s">
        <v>109</v>
      </c>
      <c r="K83" s="42" t="s">
        <v>110</v>
      </c>
      <c r="L83" s="42"/>
      <c r="M83" s="42"/>
      <c r="N83" s="42"/>
    </row>
    <row r="84" spans="1:14" s="11" customFormat="1" ht="15">
      <c r="A84" s="42"/>
      <c r="B84" s="42"/>
      <c r="C84" s="42"/>
      <c r="D84" s="42"/>
      <c r="E84" s="42" t="s">
        <v>111</v>
      </c>
      <c r="F84" s="42" t="s">
        <v>89</v>
      </c>
      <c r="G84" s="42" t="s">
        <v>89</v>
      </c>
      <c r="H84" s="42" t="s">
        <v>89</v>
      </c>
      <c r="I84" s="42" t="s">
        <v>89</v>
      </c>
      <c r="J84" s="42" t="s">
        <v>89</v>
      </c>
      <c r="K84" s="42" t="s">
        <v>89</v>
      </c>
      <c r="L84" s="42"/>
      <c r="M84" s="42"/>
      <c r="N84" s="42"/>
    </row>
    <row r="85" spans="1:14" s="11" customFormat="1" ht="15">
      <c r="A85" s="42" t="s">
        <v>112</v>
      </c>
      <c r="B85" s="42" t="s">
        <v>113</v>
      </c>
      <c r="C85" s="42" t="s">
        <v>122</v>
      </c>
      <c r="D85" s="42" t="s">
        <v>128</v>
      </c>
      <c r="E85" s="42">
        <v>128</v>
      </c>
      <c r="F85" s="42">
        <v>1551</v>
      </c>
      <c r="G85" s="42">
        <v>11591172.999999994</v>
      </c>
      <c r="H85" s="42">
        <v>36661099.000000015</v>
      </c>
      <c r="I85" s="42">
        <v>23031911.999999996</v>
      </c>
      <c r="J85" s="42">
        <v>13629186.999999998</v>
      </c>
      <c r="K85" s="42">
        <v>-360362.0000000001</v>
      </c>
      <c r="L85" s="42"/>
      <c r="M85" s="42"/>
      <c r="N85" s="42"/>
    </row>
    <row r="86" spans="1:14" s="11" customFormat="1" ht="15">
      <c r="A86" s="42"/>
      <c r="B86" s="42"/>
      <c r="C86" s="42"/>
      <c r="D86" s="42" t="s">
        <v>43</v>
      </c>
      <c r="E86" s="42">
        <v>43</v>
      </c>
      <c r="F86" s="42">
        <v>1504</v>
      </c>
      <c r="G86" s="42">
        <v>14935795.999999998</v>
      </c>
      <c r="H86" s="42">
        <v>55250485.00000001</v>
      </c>
      <c r="I86" s="42">
        <v>36698773.99999999</v>
      </c>
      <c r="J86" s="42">
        <v>18551711.000000004</v>
      </c>
      <c r="K86" s="42">
        <v>-393521.00000000006</v>
      </c>
      <c r="L86" s="42"/>
      <c r="M86" s="42"/>
      <c r="N86" s="42"/>
    </row>
    <row r="87" spans="1:14" s="11" customFormat="1" ht="15">
      <c r="A87" s="42"/>
      <c r="B87" s="42"/>
      <c r="C87" s="42"/>
      <c r="D87" s="42" t="s">
        <v>44</v>
      </c>
      <c r="E87" s="42">
        <v>49</v>
      </c>
      <c r="F87" s="42">
        <v>4390.999999999999</v>
      </c>
      <c r="G87" s="42">
        <v>43649663.99999999</v>
      </c>
      <c r="H87" s="42">
        <v>139949316</v>
      </c>
      <c r="I87" s="42">
        <v>80822200.99999997</v>
      </c>
      <c r="J87" s="42">
        <v>59127114.99999999</v>
      </c>
      <c r="K87" s="42">
        <v>4312711.999999996</v>
      </c>
      <c r="L87" s="42"/>
      <c r="M87" s="42"/>
      <c r="N87" s="42"/>
    </row>
    <row r="88" spans="4:11" s="42" customFormat="1" ht="15">
      <c r="D88" s="42" t="s">
        <v>45</v>
      </c>
      <c r="E88" s="42">
        <v>46</v>
      </c>
      <c r="F88" s="42">
        <v>10833.000000000004</v>
      </c>
      <c r="G88" s="42">
        <v>113405227.99999997</v>
      </c>
      <c r="H88" s="42">
        <v>382186151.99999994</v>
      </c>
      <c r="I88" s="42">
        <v>223360967</v>
      </c>
      <c r="J88" s="42">
        <v>158825184.99999994</v>
      </c>
      <c r="K88" s="42">
        <v>16743439.999999998</v>
      </c>
    </row>
    <row r="89" spans="4:11" s="42" customFormat="1" ht="15">
      <c r="D89" s="42" t="s">
        <v>129</v>
      </c>
      <c r="E89" s="42">
        <v>12</v>
      </c>
      <c r="F89" s="42">
        <v>15372</v>
      </c>
      <c r="G89" s="42">
        <v>132664489</v>
      </c>
      <c r="H89" s="42">
        <v>559414844</v>
      </c>
      <c r="I89" s="42">
        <v>396199495</v>
      </c>
      <c r="J89" s="42">
        <v>163215349</v>
      </c>
      <c r="K89" s="42">
        <v>5783437</v>
      </c>
    </row>
    <row r="90" spans="2:11" s="42" customFormat="1" ht="15">
      <c r="B90" s="42" t="s">
        <v>120</v>
      </c>
      <c r="C90" s="42" t="s">
        <v>122</v>
      </c>
      <c r="D90" s="42" t="s">
        <v>123</v>
      </c>
      <c r="E90" s="42">
        <v>187</v>
      </c>
      <c r="F90" s="42">
        <v>2347.000000000001</v>
      </c>
      <c r="G90" s="42">
        <v>23331543.000000007</v>
      </c>
      <c r="H90" s="42">
        <v>59263027.999999985</v>
      </c>
      <c r="I90" s="42">
        <v>32429580.00000002</v>
      </c>
      <c r="J90" s="42">
        <v>26833447.999999993</v>
      </c>
      <c r="K90" s="42">
        <v>3602095.9999999995</v>
      </c>
    </row>
    <row r="91" spans="4:11" s="42" customFormat="1" ht="15">
      <c r="D91" s="42" t="s">
        <v>124</v>
      </c>
      <c r="E91" s="42">
        <v>86</v>
      </c>
      <c r="F91" s="42">
        <v>3459</v>
      </c>
      <c r="G91" s="42">
        <v>46216754.00000002</v>
      </c>
      <c r="H91" s="42">
        <v>119080134.00000001</v>
      </c>
      <c r="I91" s="42">
        <v>63456735.00000003</v>
      </c>
      <c r="J91" s="42">
        <v>55623398.99999999</v>
      </c>
      <c r="K91" s="42">
        <v>8845394</v>
      </c>
    </row>
    <row r="92" spans="4:11" s="42" customFormat="1" ht="15">
      <c r="D92" s="42" t="s">
        <v>125</v>
      </c>
      <c r="E92" s="42">
        <v>125</v>
      </c>
      <c r="F92" s="42">
        <v>10599.999999999998</v>
      </c>
      <c r="G92" s="42">
        <v>132189008.99999993</v>
      </c>
      <c r="H92" s="42">
        <v>362673834.99999994</v>
      </c>
      <c r="I92" s="42">
        <v>196910668.99999994</v>
      </c>
      <c r="J92" s="42">
        <v>165763166.00000003</v>
      </c>
      <c r="K92" s="42">
        <v>1539773.9999999988</v>
      </c>
    </row>
    <row r="93" spans="4:11" s="42" customFormat="1" ht="15">
      <c r="D93" s="42" t="s">
        <v>126</v>
      </c>
      <c r="E93" s="42">
        <v>200</v>
      </c>
      <c r="F93" s="42">
        <v>44901.999999999985</v>
      </c>
      <c r="G93" s="42">
        <v>579712671</v>
      </c>
      <c r="H93" s="42">
        <v>1676483434.0000005</v>
      </c>
      <c r="I93" s="42">
        <v>913645826</v>
      </c>
      <c r="J93" s="42">
        <v>762837608.0000006</v>
      </c>
      <c r="K93" s="42">
        <v>37325762</v>
      </c>
    </row>
    <row r="94" spans="4:11" s="42" customFormat="1" ht="15">
      <c r="D94" s="42" t="s">
        <v>127</v>
      </c>
      <c r="E94" s="42">
        <v>82</v>
      </c>
      <c r="F94" s="42">
        <v>63185</v>
      </c>
      <c r="G94" s="42">
        <v>1241088716</v>
      </c>
      <c r="H94" s="42">
        <v>6948759839.000001</v>
      </c>
      <c r="I94" s="42">
        <v>4090501130.999999</v>
      </c>
      <c r="J94" s="42">
        <v>2858258708.0000005</v>
      </c>
      <c r="K94" s="42">
        <v>747086590.0000001</v>
      </c>
    </row>
    <row r="95" s="42" customFormat="1" ht="15"/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9"/>
      <c r="N96" s="9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9"/>
      <c r="N97" s="9"/>
    </row>
  </sheetData>
  <hyperlinks>
    <hyperlink ref="T7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96"/>
  <sheetViews>
    <sheetView showGridLines="0" zoomScale="70" zoomScaleNormal="70" zoomScalePageLayoutView="50" workbookViewId="0" topLeftCell="A1">
      <selection activeCell="J7" sqref="J7"/>
    </sheetView>
  </sheetViews>
  <sheetFormatPr defaultColWidth="11.421875" defaultRowHeight="15"/>
  <cols>
    <col min="2" max="2" width="14.421875" style="0" bestFit="1" customWidth="1"/>
    <col min="3" max="3" width="11.8515625" style="0" bestFit="1" customWidth="1"/>
    <col min="4" max="4" width="16.28125" style="0" bestFit="1" customWidth="1"/>
    <col min="5" max="5" width="11.8515625" style="0" bestFit="1" customWidth="1"/>
    <col min="8" max="8" width="15.00390625" style="0" bestFit="1" customWidth="1"/>
    <col min="9" max="9" width="12.00390625" style="0" bestFit="1" customWidth="1"/>
    <col min="10" max="10" width="16.8515625" style="0" bestFit="1" customWidth="1"/>
    <col min="11" max="11" width="12.00390625" style="0" bestFit="1" customWidth="1"/>
  </cols>
  <sheetData>
    <row r="6" ht="15">
      <c r="U6" s="15" t="s">
        <v>86</v>
      </c>
    </row>
    <row r="61" ht="15">
      <c r="A61" s="8" t="s">
        <v>103</v>
      </c>
    </row>
    <row r="62" s="12" customFormat="1" ht="15">
      <c r="A62" s="23"/>
    </row>
    <row r="63" spans="2:8" s="11" customFormat="1" ht="15">
      <c r="B63" s="11" t="s">
        <v>42</v>
      </c>
      <c r="H63" s="101" t="s">
        <v>41</v>
      </c>
    </row>
    <row r="64" spans="1:11" s="11" customFormat="1" ht="36.75">
      <c r="A64" s="102"/>
      <c r="B64" s="103" t="s">
        <v>29</v>
      </c>
      <c r="C64" s="103"/>
      <c r="D64" s="103" t="s">
        <v>30</v>
      </c>
      <c r="E64" s="104"/>
      <c r="G64" s="105"/>
      <c r="H64" s="106" t="s">
        <v>29</v>
      </c>
      <c r="I64" s="106"/>
      <c r="J64" s="106" t="s">
        <v>30</v>
      </c>
      <c r="K64" s="107"/>
    </row>
    <row r="65" spans="1:11" s="11" customFormat="1" ht="15">
      <c r="A65" s="108" t="s">
        <v>128</v>
      </c>
      <c r="B65" s="11">
        <v>23031911.999999996</v>
      </c>
      <c r="C65" s="43">
        <f>+B65/$B$70</f>
        <v>0.03030062822906692</v>
      </c>
      <c r="D65" s="11">
        <v>32429580.00000002</v>
      </c>
      <c r="E65" s="43">
        <f>+D65/$D$70</f>
        <v>0.006122318899579992</v>
      </c>
      <c r="G65" s="108" t="s">
        <v>128</v>
      </c>
      <c r="H65" s="11">
        <v>13629186.999999998</v>
      </c>
      <c r="I65" s="109">
        <f>+H65/$H$70</f>
        <v>0.03297262588417905</v>
      </c>
      <c r="J65" s="32">
        <v>26833447.999999993</v>
      </c>
      <c r="K65" s="109">
        <f>+J65/$J$70</f>
        <v>0.006934932613001149</v>
      </c>
    </row>
    <row r="66" spans="1:11" s="11" customFormat="1" ht="15">
      <c r="A66" s="108" t="s">
        <v>43</v>
      </c>
      <c r="B66" s="11">
        <v>36698773.99999999</v>
      </c>
      <c r="C66" s="43">
        <f aca="true" t="shared" si="0" ref="C66:C69">+B66/$B$70</f>
        <v>0.04828065978354498</v>
      </c>
      <c r="D66" s="11">
        <v>63456735.00000003</v>
      </c>
      <c r="E66" s="43">
        <f aca="true" t="shared" si="1" ref="E66:E69">+D66/$D$70</f>
        <v>0.011979876643365073</v>
      </c>
      <c r="G66" s="108" t="s">
        <v>43</v>
      </c>
      <c r="H66" s="11">
        <v>18551711.000000004</v>
      </c>
      <c r="I66" s="109">
        <f>+H66/$H$70</f>
        <v>0.04488151980851164</v>
      </c>
      <c r="J66" s="32">
        <v>55623398.99999999</v>
      </c>
      <c r="K66" s="109">
        <f>+J66/$J$70</f>
        <v>0.014375510883695437</v>
      </c>
    </row>
    <row r="67" spans="1:11" s="11" customFormat="1" ht="15">
      <c r="A67" s="108" t="s">
        <v>44</v>
      </c>
      <c r="B67" s="11">
        <v>80822200.99999997</v>
      </c>
      <c r="C67" s="43">
        <f t="shared" si="0"/>
        <v>0.1063291430236413</v>
      </c>
      <c r="D67" s="11">
        <v>196910668.99999994</v>
      </c>
      <c r="E67" s="43">
        <f t="shared" si="1"/>
        <v>0.037174391723470944</v>
      </c>
      <c r="G67" s="108" t="s">
        <v>44</v>
      </c>
      <c r="H67" s="11">
        <v>59127114.99999999</v>
      </c>
      <c r="I67" s="109">
        <f>+H67/$H$70</f>
        <v>0.14304420670916257</v>
      </c>
      <c r="J67" s="32">
        <v>165763166.00000003</v>
      </c>
      <c r="K67" s="109">
        <f>+J67/$J$70</f>
        <v>0.04284042758603829</v>
      </c>
    </row>
    <row r="68" spans="1:11" s="11" customFormat="1" ht="15">
      <c r="A68" s="108" t="s">
        <v>45</v>
      </c>
      <c r="B68" s="11">
        <v>223360967</v>
      </c>
      <c r="C68" s="43">
        <f t="shared" si="0"/>
        <v>0.2938521830906564</v>
      </c>
      <c r="D68" s="11">
        <v>913645826</v>
      </c>
      <c r="E68" s="43">
        <f t="shared" si="1"/>
        <v>0.17248546259440206</v>
      </c>
      <c r="G68" s="108" t="s">
        <v>45</v>
      </c>
      <c r="H68" s="11">
        <v>158825184.99999994</v>
      </c>
      <c r="I68" s="109">
        <f>+H68/$H$70</f>
        <v>0.3842403370054666</v>
      </c>
      <c r="J68" s="32">
        <v>762837608.0000006</v>
      </c>
      <c r="K68" s="109">
        <f>+J68/$J$70</f>
        <v>0.19715048942435545</v>
      </c>
    </row>
    <row r="69" spans="1:11" s="11" customFormat="1" ht="15">
      <c r="A69" s="108" t="s">
        <v>130</v>
      </c>
      <c r="B69" s="11">
        <v>396199495</v>
      </c>
      <c r="C69" s="43">
        <f t="shared" si="0"/>
        <v>0.5212373858730903</v>
      </c>
      <c r="D69" s="11">
        <v>4090501130.999999</v>
      </c>
      <c r="E69" s="43">
        <f t="shared" si="1"/>
        <v>0.772237950139182</v>
      </c>
      <c r="G69" s="108" t="s">
        <v>130</v>
      </c>
      <c r="H69" s="11">
        <v>163215349</v>
      </c>
      <c r="I69" s="109">
        <f>+H69/$H$70</f>
        <v>0.3948613105926801</v>
      </c>
      <c r="J69" s="32">
        <v>2858258708.0000005</v>
      </c>
      <c r="K69" s="109">
        <f>+J69/$J$70</f>
        <v>0.7386986394929097</v>
      </c>
    </row>
    <row r="70" spans="2:11" s="11" customFormat="1" ht="15">
      <c r="B70" s="34">
        <f>SUM(B65:B69)</f>
        <v>760113349</v>
      </c>
      <c r="C70" s="43">
        <f>SUM(C65:C69)</f>
        <v>1</v>
      </c>
      <c r="D70" s="34">
        <f>SUM(D65:D69)</f>
        <v>5296943940.999999</v>
      </c>
      <c r="E70" s="43">
        <f>SUM(E65:E69)</f>
        <v>1</v>
      </c>
      <c r="G70" s="11" t="s">
        <v>39</v>
      </c>
      <c r="H70" s="34">
        <f>SUM(H65:H69)</f>
        <v>413348546.99999994</v>
      </c>
      <c r="I70" s="43">
        <f>SUM(I65:I69)</f>
        <v>1</v>
      </c>
      <c r="J70" s="34">
        <f>SUM(J65:J69)</f>
        <v>3869316329.000001</v>
      </c>
      <c r="K70" s="43">
        <f>SUM(K65:K69)</f>
        <v>1</v>
      </c>
    </row>
    <row r="71" s="11" customFormat="1" ht="15"/>
    <row r="72" s="11" customFormat="1" ht="15"/>
    <row r="73" s="11" customFormat="1" ht="15">
      <c r="A73" s="11" t="s">
        <v>47</v>
      </c>
    </row>
    <row r="74" spans="1:5" s="11" customFormat="1" ht="36.75">
      <c r="A74" s="110"/>
      <c r="B74" s="111" t="s">
        <v>29</v>
      </c>
      <c r="C74" s="111"/>
      <c r="D74" s="111" t="s">
        <v>30</v>
      </c>
      <c r="E74" s="112"/>
    </row>
    <row r="75" spans="1:5" s="11" customFormat="1" ht="15">
      <c r="A75" s="108" t="s">
        <v>128</v>
      </c>
      <c r="B75" s="32">
        <v>-360362.0000000001</v>
      </c>
      <c r="C75" s="55">
        <f>+B75/$B$80</f>
        <v>-0.013814538889612581</v>
      </c>
      <c r="D75" s="113">
        <v>3602095.9999999995</v>
      </c>
      <c r="E75" s="55">
        <f>+D75/$D$80</f>
        <v>0.004511645456502823</v>
      </c>
    </row>
    <row r="76" spans="1:5" s="11" customFormat="1" ht="15">
      <c r="A76" s="108" t="s">
        <v>43</v>
      </c>
      <c r="B76" s="32">
        <v>-393521.00000000006</v>
      </c>
      <c r="C76" s="55">
        <f aca="true" t="shared" si="2" ref="C76:C79">+B76/$B$80</f>
        <v>-0.015085694824590915</v>
      </c>
      <c r="D76" s="113">
        <v>8845394</v>
      </c>
      <c r="E76" s="55">
        <f aca="true" t="shared" si="3" ref="E76:E79">+D76/$D$80</f>
        <v>0.011078905629132966</v>
      </c>
    </row>
    <row r="77" spans="1:5" s="11" customFormat="1" ht="15">
      <c r="A77" s="108" t="s">
        <v>44</v>
      </c>
      <c r="B77" s="32">
        <v>4312711.999999996</v>
      </c>
      <c r="C77" s="55">
        <f t="shared" si="2"/>
        <v>0.16532855196635265</v>
      </c>
      <c r="D77" s="113">
        <v>1539773.9999999988</v>
      </c>
      <c r="E77" s="55">
        <f t="shared" si="3"/>
        <v>0.0019285755768700152</v>
      </c>
    </row>
    <row r="78" spans="1:5" s="11" customFormat="1" ht="15">
      <c r="A78" s="108" t="s">
        <v>45</v>
      </c>
      <c r="B78" s="32">
        <v>16743439.999999998</v>
      </c>
      <c r="C78" s="55">
        <f t="shared" si="2"/>
        <v>0.6418626354218668</v>
      </c>
      <c r="D78" s="113">
        <v>37325762</v>
      </c>
      <c r="E78" s="55">
        <f t="shared" si="3"/>
        <v>0.046750726393134934</v>
      </c>
    </row>
    <row r="79" spans="1:5" s="11" customFormat="1" ht="15">
      <c r="A79" s="108" t="s">
        <v>130</v>
      </c>
      <c r="B79" s="32">
        <v>5783437</v>
      </c>
      <c r="C79" s="55">
        <f t="shared" si="2"/>
        <v>0.22170904632598412</v>
      </c>
      <c r="D79" s="113">
        <v>747086590.0000001</v>
      </c>
      <c r="E79" s="55">
        <f t="shared" si="3"/>
        <v>0.9357301469443593</v>
      </c>
    </row>
    <row r="80" spans="1:5" s="11" customFormat="1" ht="15">
      <c r="A80" s="11" t="s">
        <v>39</v>
      </c>
      <c r="B80" s="34">
        <f>SUM(B75:B79)</f>
        <v>26085705.999999993</v>
      </c>
      <c r="C80" s="43">
        <f>SUM(C75:C79)</f>
        <v>1.0000000000000002</v>
      </c>
      <c r="D80" s="34">
        <f>SUM(D75:D79)</f>
        <v>798399616.0000001</v>
      </c>
      <c r="E80" s="43">
        <f>SUM(E75:E79)</f>
        <v>1</v>
      </c>
    </row>
    <row r="81" s="42" customFormat="1" ht="15"/>
    <row r="82" s="42" customFormat="1" ht="15"/>
    <row r="83" s="42" customFormat="1" ht="15">
      <c r="D83" s="114"/>
    </row>
    <row r="84" s="42" customFormat="1" ht="15"/>
    <row r="85" spans="1:11" s="42" customFormat="1" ht="15">
      <c r="A85" s="11" t="s">
        <v>27</v>
      </c>
      <c r="B85" s="11"/>
      <c r="C85" s="11"/>
      <c r="D85" s="11"/>
      <c r="E85" s="11" t="s">
        <v>106</v>
      </c>
      <c r="F85" s="11"/>
      <c r="G85" s="11" t="s">
        <v>88</v>
      </c>
      <c r="H85" s="11" t="s">
        <v>107</v>
      </c>
      <c r="I85" s="11" t="s">
        <v>108</v>
      </c>
      <c r="J85" s="11" t="s">
        <v>109</v>
      </c>
      <c r="K85" s="11" t="s">
        <v>110</v>
      </c>
    </row>
    <row r="86" spans="1:11" s="42" customFormat="1" ht="15">
      <c r="A86" s="11"/>
      <c r="B86" s="11"/>
      <c r="C86" s="11"/>
      <c r="D86" s="11"/>
      <c r="E86" s="11" t="s">
        <v>111</v>
      </c>
      <c r="F86" s="11" t="s">
        <v>89</v>
      </c>
      <c r="G86" s="11" t="s">
        <v>89</v>
      </c>
      <c r="H86" s="11" t="s">
        <v>89</v>
      </c>
      <c r="I86" s="11" t="s">
        <v>89</v>
      </c>
      <c r="J86" s="11" t="s">
        <v>89</v>
      </c>
      <c r="K86" s="11" t="s">
        <v>89</v>
      </c>
    </row>
    <row r="87" spans="1:11" s="42" customFormat="1" ht="15">
      <c r="A87" s="11" t="s">
        <v>112</v>
      </c>
      <c r="B87" s="11" t="s">
        <v>113</v>
      </c>
      <c r="C87" s="11" t="s">
        <v>122</v>
      </c>
      <c r="D87" s="11" t="s">
        <v>128</v>
      </c>
      <c r="E87" s="11">
        <v>128</v>
      </c>
      <c r="F87" s="11">
        <v>1551</v>
      </c>
      <c r="G87" s="11">
        <v>11591172.999999994</v>
      </c>
      <c r="H87" s="11">
        <v>36661099.000000015</v>
      </c>
      <c r="I87" s="11">
        <v>23031911.999999996</v>
      </c>
      <c r="J87" s="11">
        <v>13629186.999999998</v>
      </c>
      <c r="K87" s="11">
        <v>-360362.0000000001</v>
      </c>
    </row>
    <row r="88" spans="1:11" s="42" customFormat="1" ht="15">
      <c r="A88" s="11"/>
      <c r="B88" s="11"/>
      <c r="C88" s="11"/>
      <c r="D88" s="11" t="s">
        <v>43</v>
      </c>
      <c r="E88" s="11">
        <v>43</v>
      </c>
      <c r="F88" s="11">
        <v>1504</v>
      </c>
      <c r="G88" s="11">
        <v>14935795.999999998</v>
      </c>
      <c r="H88" s="11">
        <v>55250485.00000001</v>
      </c>
      <c r="I88" s="11">
        <v>36698773.99999999</v>
      </c>
      <c r="J88" s="11">
        <v>18551711.000000004</v>
      </c>
      <c r="K88" s="11">
        <v>-393521.00000000006</v>
      </c>
    </row>
    <row r="89" spans="1:11" s="42" customFormat="1" ht="15">
      <c r="A89" s="11"/>
      <c r="B89" s="11"/>
      <c r="C89" s="11"/>
      <c r="D89" s="11" t="s">
        <v>44</v>
      </c>
      <c r="E89" s="11">
        <v>49</v>
      </c>
      <c r="F89" s="11">
        <v>4390.999999999999</v>
      </c>
      <c r="G89" s="11">
        <v>43649663.99999999</v>
      </c>
      <c r="H89" s="11">
        <v>139949316</v>
      </c>
      <c r="I89" s="11">
        <v>80822200.99999997</v>
      </c>
      <c r="J89" s="11">
        <v>59127114.99999999</v>
      </c>
      <c r="K89" s="11">
        <v>4312711.999999996</v>
      </c>
    </row>
    <row r="90" spans="1:11" s="42" customFormat="1" ht="15">
      <c r="A90" s="11"/>
      <c r="B90" s="11"/>
      <c r="C90" s="11"/>
      <c r="D90" s="11" t="s">
        <v>45</v>
      </c>
      <c r="E90" s="11">
        <v>46</v>
      </c>
      <c r="F90" s="11">
        <v>10833.000000000004</v>
      </c>
      <c r="G90" s="11">
        <v>113405227.99999997</v>
      </c>
      <c r="H90" s="11">
        <v>382186151.99999994</v>
      </c>
      <c r="I90" s="11">
        <v>223360967</v>
      </c>
      <c r="J90" s="11">
        <v>158825184.99999994</v>
      </c>
      <c r="K90" s="11">
        <v>16743439.999999998</v>
      </c>
    </row>
    <row r="91" spans="1:11" s="42" customFormat="1" ht="15">
      <c r="A91" s="11"/>
      <c r="B91" s="11"/>
      <c r="C91" s="11"/>
      <c r="D91" s="11" t="s">
        <v>129</v>
      </c>
      <c r="E91" s="11">
        <v>12</v>
      </c>
      <c r="F91" s="11">
        <v>15372</v>
      </c>
      <c r="G91" s="11">
        <v>132664489</v>
      </c>
      <c r="H91" s="11">
        <v>559414844</v>
      </c>
      <c r="I91" s="11">
        <v>396199495</v>
      </c>
      <c r="J91" s="11">
        <v>163215349</v>
      </c>
      <c r="K91" s="11">
        <v>5783437</v>
      </c>
    </row>
    <row r="92" spans="1:11" s="42" customFormat="1" ht="15">
      <c r="A92" s="11"/>
      <c r="B92" s="11" t="s">
        <v>120</v>
      </c>
      <c r="C92" s="11" t="s">
        <v>122</v>
      </c>
      <c r="D92" s="11" t="s">
        <v>123</v>
      </c>
      <c r="E92" s="11">
        <v>187</v>
      </c>
      <c r="F92" s="11">
        <v>2347.000000000001</v>
      </c>
      <c r="G92" s="11">
        <v>23331543.000000007</v>
      </c>
      <c r="H92" s="11">
        <v>59263027.999999985</v>
      </c>
      <c r="I92" s="11">
        <v>32429580.00000002</v>
      </c>
      <c r="J92" s="11">
        <v>26833447.999999993</v>
      </c>
      <c r="K92" s="11">
        <v>3602095.9999999995</v>
      </c>
    </row>
    <row r="93" spans="1:11" s="42" customFormat="1" ht="15">
      <c r="A93" s="11"/>
      <c r="B93" s="11"/>
      <c r="C93" s="11"/>
      <c r="D93" s="11" t="s">
        <v>124</v>
      </c>
      <c r="E93" s="11">
        <v>86</v>
      </c>
      <c r="F93" s="11">
        <v>3459</v>
      </c>
      <c r="G93" s="11">
        <v>46216754.00000002</v>
      </c>
      <c r="H93" s="11">
        <v>119080134.00000001</v>
      </c>
      <c r="I93" s="11">
        <v>63456735.00000003</v>
      </c>
      <c r="J93" s="11">
        <v>55623398.99999999</v>
      </c>
      <c r="K93" s="11">
        <v>8845394</v>
      </c>
    </row>
    <row r="94" spans="1:11" s="42" customFormat="1" ht="15">
      <c r="A94" s="11"/>
      <c r="B94" s="11"/>
      <c r="C94" s="11"/>
      <c r="D94" s="11" t="s">
        <v>125</v>
      </c>
      <c r="E94" s="11">
        <v>125</v>
      </c>
      <c r="F94" s="11">
        <v>10599.999999999998</v>
      </c>
      <c r="G94" s="11">
        <v>132189008.99999993</v>
      </c>
      <c r="H94" s="11">
        <v>362673834.99999994</v>
      </c>
      <c r="I94" s="11">
        <v>196910668.99999994</v>
      </c>
      <c r="J94" s="11">
        <v>165763166.00000003</v>
      </c>
      <c r="K94" s="11">
        <v>1539773.9999999988</v>
      </c>
    </row>
    <row r="95" spans="1:13" s="42" customFormat="1" ht="15">
      <c r="A95" s="11"/>
      <c r="B95" s="11"/>
      <c r="C95" s="11"/>
      <c r="D95" s="11" t="s">
        <v>126</v>
      </c>
      <c r="E95" s="11">
        <v>200</v>
      </c>
      <c r="F95" s="11">
        <v>44901.999999999985</v>
      </c>
      <c r="G95" s="11">
        <v>579712671</v>
      </c>
      <c r="H95" s="11">
        <v>1676483434.0000005</v>
      </c>
      <c r="I95" s="11">
        <v>913645826</v>
      </c>
      <c r="J95" s="11">
        <v>762837608.0000006</v>
      </c>
      <c r="K95" s="11">
        <v>37325762</v>
      </c>
      <c r="M95" s="11"/>
    </row>
    <row r="96" spans="1:11" s="42" customFormat="1" ht="15">
      <c r="A96" s="11"/>
      <c r="B96" s="11"/>
      <c r="C96" s="11"/>
      <c r="D96" s="11" t="s">
        <v>127</v>
      </c>
      <c r="E96" s="11">
        <v>82</v>
      </c>
      <c r="F96" s="11">
        <v>63185</v>
      </c>
      <c r="G96" s="11">
        <v>1241088716</v>
      </c>
      <c r="H96" s="11">
        <v>6948759839.000001</v>
      </c>
      <c r="I96" s="11">
        <v>4090501130.999999</v>
      </c>
      <c r="J96" s="11">
        <v>2858258708.0000005</v>
      </c>
      <c r="K96" s="11">
        <v>747086590.0000001</v>
      </c>
    </row>
    <row r="97" s="42" customFormat="1" ht="15"/>
  </sheetData>
  <hyperlinks>
    <hyperlink ref="U6" location="ÍNDICE!A1" display="INDICE&gt;&gt;"/>
  </hyperlinks>
  <printOptions horizontalCentered="1"/>
  <pageMargins left="0.3937007874015748" right="0.3937007874015748" top="0.3937007874015748" bottom="0.7874015748031497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5"/>
  <sheetViews>
    <sheetView showGridLines="0" zoomScale="70" zoomScaleNormal="70" zoomScalePageLayoutView="51" workbookViewId="0" topLeftCell="A1">
      <selection activeCell="A6" sqref="A6"/>
    </sheetView>
  </sheetViews>
  <sheetFormatPr defaultColWidth="11.421875" defaultRowHeight="15"/>
  <sheetData>
    <row r="6" ht="15">
      <c r="T6" s="15" t="s">
        <v>86</v>
      </c>
    </row>
    <row r="61" ht="15">
      <c r="A61" s="8" t="s">
        <v>103</v>
      </c>
    </row>
    <row r="62" s="12" customFormat="1" ht="15"/>
    <row r="63" s="18" customFormat="1" ht="15"/>
    <row r="64" spans="1:4" s="11" customFormat="1" ht="36.75">
      <c r="A64" s="56" t="s">
        <v>27</v>
      </c>
      <c r="B64" s="57" t="s">
        <v>36</v>
      </c>
      <c r="C64" s="58" t="s">
        <v>49</v>
      </c>
      <c r="D64" s="58" t="s">
        <v>50</v>
      </c>
    </row>
    <row r="65" spans="1:4" s="11" customFormat="1" ht="15">
      <c r="A65" s="78" t="s">
        <v>29</v>
      </c>
      <c r="B65" s="32">
        <v>33651</v>
      </c>
      <c r="C65" s="32">
        <v>12509.999999999995</v>
      </c>
      <c r="D65" s="32">
        <v>21141</v>
      </c>
    </row>
    <row r="66" spans="1:4" s="11" customFormat="1" ht="15">
      <c r="A66" s="78"/>
      <c r="B66" s="32"/>
      <c r="C66" s="59">
        <v>0.36666666666666664</v>
      </c>
      <c r="D66" s="59">
        <v>0.6333333333333333</v>
      </c>
    </row>
    <row r="67" spans="1:4" s="11" customFormat="1" ht="15">
      <c r="A67" s="79" t="s">
        <v>30</v>
      </c>
      <c r="B67" s="32">
        <v>124493</v>
      </c>
      <c r="C67" s="32">
        <v>37442.000000000015</v>
      </c>
      <c r="D67" s="32">
        <v>87050.99999999999</v>
      </c>
    </row>
    <row r="68" spans="1:4" s="11" customFormat="1" ht="15">
      <c r="A68" s="79"/>
      <c r="B68" s="32"/>
      <c r="C68" s="59">
        <v>0.3808932332451261</v>
      </c>
      <c r="D68" s="59">
        <v>0.6191067667548739</v>
      </c>
    </row>
    <row r="69" spans="1:4" s="11" customFormat="1" ht="15">
      <c r="A69" s="79" t="s">
        <v>39</v>
      </c>
      <c r="B69" s="32">
        <f>+B65+B67</f>
        <v>158144</v>
      </c>
      <c r="C69" s="32">
        <f aca="true" t="shared" si="0" ref="C69:D69">+C65+C67</f>
        <v>49952.00000000001</v>
      </c>
      <c r="D69" s="32">
        <f t="shared" si="0"/>
        <v>108191.99999999999</v>
      </c>
    </row>
    <row r="70" spans="1:4" s="11" customFormat="1" ht="15">
      <c r="A70" s="79"/>
      <c r="C70" s="59">
        <v>0.3775047073233154</v>
      </c>
      <c r="D70" s="59">
        <v>0.6225021480019012</v>
      </c>
    </row>
    <row r="71" s="11" customFormat="1" ht="37.5" customHeight="1"/>
    <row r="72" s="18" customFormat="1" ht="15"/>
    <row r="73" spans="1:7" s="12" customFormat="1" ht="15">
      <c r="A73" s="18"/>
      <c r="B73" s="18"/>
      <c r="C73" s="18"/>
      <c r="D73" s="18"/>
      <c r="E73" s="18"/>
      <c r="F73" s="18"/>
      <c r="G73" s="18"/>
    </row>
    <row r="74" spans="1:7" s="12" customFormat="1" ht="15">
      <c r="A74" s="18"/>
      <c r="B74" s="18"/>
      <c r="C74" s="18"/>
      <c r="D74" s="18"/>
      <c r="E74" s="18"/>
      <c r="F74" s="18"/>
      <c r="G74" s="18"/>
    </row>
    <row r="75" spans="1:7" s="12" customFormat="1" ht="15">
      <c r="A75" s="18"/>
      <c r="B75" s="18"/>
      <c r="C75" s="18"/>
      <c r="D75" s="18"/>
      <c r="E75" s="18"/>
      <c r="F75" s="18"/>
      <c r="G75" s="18"/>
    </row>
    <row r="76" s="12" customFormat="1" ht="15"/>
    <row r="77" s="12" customFormat="1" ht="15"/>
    <row r="78" s="12" customFormat="1" ht="15"/>
    <row r="79" s="12" customFormat="1" ht="15"/>
  </sheetData>
  <mergeCells count="3">
    <mergeCell ref="A65:A66"/>
    <mergeCell ref="A67:A68"/>
    <mergeCell ref="A69:A70"/>
  </mergeCells>
  <hyperlinks>
    <hyperlink ref="T6" location="ÍNDICE!A1" display="INDICE&gt;&gt;"/>
  </hyperlinks>
  <printOptions horizontalCentered="1"/>
  <pageMargins left="0.3937007874015748" right="0.3937007874015748" top="0.3937007874015748" bottom="0.3937007874015748" header="0" footer="0.31496062992125984"/>
  <pageSetup horizontalDpi="600" verticalDpi="600" orientation="landscape" paperSize="9" scale="60" r:id="rId2"/>
  <headerFooter>
    <oddFooter>&amp;LINSTITUTO NACIONAL DE ESTADÍSTICA Y CENSOS (INEC) - HOTELES, RESTAURANTES Y SERVICIOS 2013 (Empalme con la serie histórica)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5"/>
  <sheetViews>
    <sheetView showGridLines="0" zoomScale="77" zoomScaleNormal="77" zoomScaleSheetLayoutView="70" zoomScalePageLayoutView="75" workbookViewId="0" topLeftCell="A1">
      <selection activeCell="J16" sqref="J16"/>
    </sheetView>
  </sheetViews>
  <sheetFormatPr defaultColWidth="11.421875" defaultRowHeight="15"/>
  <cols>
    <col min="1" max="1" width="23.421875" style="0" bestFit="1" customWidth="1"/>
    <col min="2" max="2" width="15.8515625" style="0" bestFit="1" customWidth="1"/>
    <col min="10" max="10" width="7.421875" style="0" customWidth="1"/>
  </cols>
  <sheetData>
    <row r="4" ht="15">
      <c r="K4" s="15" t="s">
        <v>86</v>
      </c>
    </row>
    <row r="5" spans="1:20" ht="18">
      <c r="A5" s="80"/>
      <c r="B5" s="80"/>
      <c r="C5" s="80"/>
      <c r="D5" s="80"/>
      <c r="E5" s="80"/>
      <c r="F5" s="80"/>
      <c r="G5" s="80"/>
      <c r="H5" s="80"/>
      <c r="I5" s="80"/>
      <c r="J5" s="80"/>
      <c r="K5" s="2"/>
      <c r="L5" s="2"/>
      <c r="M5" s="2"/>
      <c r="N5" s="2"/>
      <c r="O5" s="2"/>
      <c r="P5" s="2"/>
      <c r="Q5" s="2"/>
      <c r="R5" s="2"/>
      <c r="S5" s="2"/>
      <c r="T5" s="2"/>
    </row>
    <row r="29" ht="15">
      <c r="A29" s="8" t="s">
        <v>103</v>
      </c>
    </row>
    <row r="30" s="12" customFormat="1" ht="15"/>
    <row r="31" s="11" customFormat="1" ht="15"/>
    <row r="32" spans="1:3" s="11" customFormat="1" ht="24.75">
      <c r="A32" s="60" t="s">
        <v>27</v>
      </c>
      <c r="B32" s="61" t="s">
        <v>38</v>
      </c>
      <c r="C32" s="62" t="s">
        <v>51</v>
      </c>
    </row>
    <row r="33" spans="1:3" s="11" customFormat="1" ht="24">
      <c r="A33" s="63" t="s">
        <v>29</v>
      </c>
      <c r="B33" s="32">
        <v>316246350.0000001</v>
      </c>
      <c r="C33" s="33">
        <f>B33/$B$35</f>
        <v>0.13521821979601226</v>
      </c>
    </row>
    <row r="34" spans="1:3" s="11" customFormat="1" ht="15">
      <c r="A34" s="63" t="s">
        <v>30</v>
      </c>
      <c r="B34" s="32">
        <v>2022538693.0000007</v>
      </c>
      <c r="C34" s="33">
        <f>B34/$B$35</f>
        <v>0.8647817802039877</v>
      </c>
    </row>
    <row r="35" spans="1:2" s="11" customFormat="1" ht="15">
      <c r="A35" s="63" t="s">
        <v>39</v>
      </c>
      <c r="B35" s="32">
        <f>SUM(B33:B34)</f>
        <v>2338785043.000001</v>
      </c>
    </row>
    <row r="36" s="11" customFormat="1" ht="15"/>
    <row r="37" s="11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</sheetData>
  <mergeCells count="1">
    <mergeCell ref="A5:J5"/>
  </mergeCells>
  <hyperlinks>
    <hyperlink ref="K4" location="ÍNDICE!A1" display="INDICE&gt;&gt;"/>
  </hyperlinks>
  <printOptions horizontalCentered="1"/>
  <pageMargins left="0.1968503937007874" right="0.1968503937007874" top="0.3937007874015748" bottom="0.3937007874015748" header="0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rjacome</dc:creator>
  <cp:keywords/>
  <dc:description/>
  <cp:lastModifiedBy>rjacome</cp:lastModifiedBy>
  <cp:lastPrinted>2015-04-13T14:52:07Z</cp:lastPrinted>
  <dcterms:created xsi:type="dcterms:W3CDTF">2015-02-03T18:56:02Z</dcterms:created>
  <dcterms:modified xsi:type="dcterms:W3CDTF">2017-04-19T15:44:44Z</dcterms:modified>
  <cp:category/>
  <cp:version/>
  <cp:contentType/>
  <cp:contentStatus/>
</cp:coreProperties>
</file>